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lkuch\Documents\LK\Luby\IROP\Sídliště\Luby Regenerace VŘ\1d. Př.4 – Soupis prací, dodávek a služeb s výkazem výměr\"/>
    </mc:Choice>
  </mc:AlternateContent>
  <xr:revisionPtr revIDLastSave="0" documentId="13_ncr:1_{BE3388CA-E45A-4143-830E-BA392FACA9D6}" xr6:coauthVersionLast="47" xr6:coauthVersionMax="47" xr10:uidLastSave="{00000000-0000-0000-0000-000000000000}"/>
  <bookViews>
    <workbookView xWindow="25017" yWindow="-118" windowWidth="25370" windowHeight="13667" xr2:uid="{00000000-000D-0000-FFFF-FFFF00000000}"/>
  </bookViews>
  <sheets>
    <sheet name="Rekapitulace stavby" sheetId="1" r:id="rId1"/>
    <sheet name="IO 01 - Dopravní řešení a..." sheetId="2" r:id="rId2"/>
    <sheet name="IO 02 - Opěrné zdi a scho..." sheetId="3" r:id="rId3"/>
    <sheet name="IO 03 - Dešťová kanalizac..." sheetId="4" r:id="rId4"/>
    <sheet name="IO 04 - Veřejné osvětlení..." sheetId="5" r:id="rId5"/>
    <sheet name="IO 06 - Optická síť Etapa II" sheetId="6" r:id="rId6"/>
    <sheet name="SO 01-06 - Drobná archite..." sheetId="7" r:id="rId7"/>
    <sheet name="SO 01-07 - Drobná archite..." sheetId="8" r:id="rId8"/>
    <sheet name="SO 02 - Sadové úpravy Eta..." sheetId="9" r:id="rId9"/>
    <sheet name="SO 03 - Mobiliář Etapa II" sheetId="10" r:id="rId10"/>
    <sheet name="SO 04 - Demolice Etapa II" sheetId="11" r:id="rId11"/>
    <sheet name="SO 05 - Bezbariérové přís..." sheetId="12" r:id="rId12"/>
    <sheet name="VON - Vedlejší a ostatní ..." sheetId="13" r:id="rId13"/>
    <sheet name="SO 01-03 - Obklad fasád" sheetId="14" r:id="rId14"/>
  </sheets>
  <definedNames>
    <definedName name="_xlnm._FilterDatabase" localSheetId="1" hidden="1">'IO 01 - Dopravní řešení a...'!$C$126:$K$287</definedName>
    <definedName name="_xlnm._FilterDatabase" localSheetId="2" hidden="1">'IO 02 - Opěrné zdi a scho...'!$C$126:$K$459</definedName>
    <definedName name="_xlnm._FilterDatabase" localSheetId="3" hidden="1">'IO 03 - Dešťová kanalizac...'!$C$126:$K$264</definedName>
    <definedName name="_xlnm._FilterDatabase" localSheetId="4" hidden="1">'IO 04 - Veřejné osvětlení...'!$C$116:$K$181</definedName>
    <definedName name="_xlnm._FilterDatabase" localSheetId="5" hidden="1">'IO 06 - Optická síť Etapa II'!$C$121:$K$213</definedName>
    <definedName name="_xlnm._FilterDatabase" localSheetId="13" hidden="1">'SO 01-03 - Obklad fasád'!$C$123:$K$166</definedName>
    <definedName name="_xlnm._FilterDatabase" localSheetId="6" hidden="1">'SO 01-06 - Drobná archite...'!$C$123:$K$183</definedName>
    <definedName name="_xlnm._FilterDatabase" localSheetId="7" hidden="1">'SO 01-07 - Drobná archite...'!$C$123:$K$181</definedName>
    <definedName name="_xlnm._FilterDatabase" localSheetId="8" hidden="1">'SO 02 - Sadové úpravy Eta...'!$C$118:$K$149</definedName>
    <definedName name="_xlnm._FilterDatabase" localSheetId="9" hidden="1">'SO 03 - Mobiliář Etapa II'!$C$117:$K$123</definedName>
    <definedName name="_xlnm._FilterDatabase" localSheetId="10" hidden="1">'SO 04 - Demolice Etapa II'!$C$120:$K$181</definedName>
    <definedName name="_xlnm._FilterDatabase" localSheetId="11" hidden="1">'SO 05 - Bezbariérové přís...'!$C$123:$K$234</definedName>
    <definedName name="_xlnm._FilterDatabase" localSheetId="12" hidden="1">'VON - Vedlejší a ostatní ...'!$C$119:$K$140</definedName>
    <definedName name="_xlnm.Print_Titles" localSheetId="1">'IO 01 - Dopravní řešení a...'!$126:$126</definedName>
    <definedName name="_xlnm.Print_Titles" localSheetId="2">'IO 02 - Opěrné zdi a scho...'!$126:$126</definedName>
    <definedName name="_xlnm.Print_Titles" localSheetId="3">'IO 03 - Dešťová kanalizac...'!$126:$126</definedName>
    <definedName name="_xlnm.Print_Titles" localSheetId="4">'IO 04 - Veřejné osvětlení...'!$116:$116</definedName>
    <definedName name="_xlnm.Print_Titles" localSheetId="5">'IO 06 - Optická síť Etapa II'!$121:$121</definedName>
    <definedName name="_xlnm.Print_Titles" localSheetId="0">'Rekapitulace stavby'!$92:$92</definedName>
    <definedName name="_xlnm.Print_Titles" localSheetId="13">'SO 01-03 - Obklad fasád'!$123:$123</definedName>
    <definedName name="_xlnm.Print_Titles" localSheetId="6">'SO 01-06 - Drobná archite...'!$123:$123</definedName>
    <definedName name="_xlnm.Print_Titles" localSheetId="7">'SO 01-07 - Drobná archite...'!$123:$123</definedName>
    <definedName name="_xlnm.Print_Titles" localSheetId="8">'SO 02 - Sadové úpravy Eta...'!$118:$118</definedName>
    <definedName name="_xlnm.Print_Titles" localSheetId="9">'SO 03 - Mobiliář Etapa II'!$117:$117</definedName>
    <definedName name="_xlnm.Print_Titles" localSheetId="10">'SO 04 - Demolice Etapa II'!$120:$120</definedName>
    <definedName name="_xlnm.Print_Titles" localSheetId="11">'SO 05 - Bezbariérové přís...'!$123:$123</definedName>
    <definedName name="_xlnm.Print_Titles" localSheetId="12">'VON - Vedlejší a ostatní ...'!$119:$119</definedName>
    <definedName name="_xlnm.Print_Area" localSheetId="1">'IO 01 - Dopravní řešení a...'!$C$4:$J$76,'IO 01 - Dopravní řešení a...'!$C$82:$J$108,'IO 01 - Dopravní řešení a...'!$C$114:$J$287</definedName>
    <definedName name="_xlnm.Print_Area" localSheetId="2">'IO 02 - Opěrné zdi a scho...'!$C$4:$J$76,'IO 02 - Opěrné zdi a scho...'!$C$82:$J$108,'IO 02 - Opěrné zdi a scho...'!$C$114:$J$459</definedName>
    <definedName name="_xlnm.Print_Area" localSheetId="3">'IO 03 - Dešťová kanalizac...'!$C$4:$J$76,'IO 03 - Dešťová kanalizac...'!$C$82:$J$108,'IO 03 - Dešťová kanalizac...'!$C$114:$J$264</definedName>
    <definedName name="_xlnm.Print_Area" localSheetId="4">'IO 04 - Veřejné osvětlení...'!$C$4:$J$76,'IO 04 - Veřejné osvětlení...'!$C$82:$J$98,'IO 04 - Veřejné osvětlení...'!$C$104:$J$181</definedName>
    <definedName name="_xlnm.Print_Area" localSheetId="5">'IO 06 - Optická síť Etapa II'!$C$4:$J$76,'IO 06 - Optická síť Etapa II'!$C$82:$J$103,'IO 06 - Optická síť Etapa II'!$C$109:$J$213</definedName>
    <definedName name="_xlnm.Print_Area" localSheetId="0">'Rekapitulace stavby'!$D$4:$AO$76,'Rekapitulace stavby'!$C$82:$AQ$108</definedName>
    <definedName name="_xlnm.Print_Area" localSheetId="13">'SO 01-03 - Obklad fasád'!$C$4:$J$76,'SO 01-03 - Obklad fasád'!$C$82:$J$105,'SO 01-03 - Obklad fasád'!$C$111:$J$166</definedName>
    <definedName name="_xlnm.Print_Area" localSheetId="6">'SO 01-06 - Drobná archite...'!$C$4:$J$76,'SO 01-06 - Drobná archite...'!$C$82:$J$105,'SO 01-06 - Drobná archite...'!$C$111:$J$183</definedName>
    <definedName name="_xlnm.Print_Area" localSheetId="7">'SO 01-07 - Drobná archite...'!$C$4:$J$76,'SO 01-07 - Drobná archite...'!$C$82:$J$105,'SO 01-07 - Drobná archite...'!$C$111:$J$181</definedName>
    <definedName name="_xlnm.Print_Area" localSheetId="8">'SO 02 - Sadové úpravy Eta...'!$C$4:$J$76,'SO 02 - Sadové úpravy Eta...'!$C$82:$J$100,'SO 02 - Sadové úpravy Eta...'!$C$106:$J$149</definedName>
    <definedName name="_xlnm.Print_Area" localSheetId="9">'SO 03 - Mobiliář Etapa II'!$C$4:$J$76,'SO 03 - Mobiliář Etapa II'!$C$82:$J$99,'SO 03 - Mobiliář Etapa II'!$C$105:$J$123</definedName>
    <definedName name="_xlnm.Print_Area" localSheetId="10">'SO 04 - Demolice Etapa II'!$C$4:$J$76,'SO 04 - Demolice Etapa II'!$C$82:$J$102,'SO 04 - Demolice Etapa II'!$C$108:$J$181</definedName>
    <definedName name="_xlnm.Print_Area" localSheetId="11">'SO 05 - Bezbariérové přís...'!$C$4:$J$76,'SO 05 - Bezbariérové přís...'!$C$82:$J$105,'SO 05 - Bezbariérové přís...'!$C$111:$J$234</definedName>
    <definedName name="_xlnm.Print_Area" localSheetId="12">'VON - Vedlejší a ostatní ...'!$C$4:$J$76,'VON - Vedlejší a ostatní ...'!$C$82:$J$101,'VON - Vedlejší a ostatní ...'!$C$107:$J$140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4" l="1"/>
  <c r="J36" i="14"/>
  <c r="AY107" i="1"/>
  <c r="J35" i="14"/>
  <c r="AX107" i="1"/>
  <c r="BI166" i="14"/>
  <c r="BH166" i="14"/>
  <c r="BG166" i="14"/>
  <c r="BF166" i="14"/>
  <c r="T166" i="14"/>
  <c r="R166" i="14"/>
  <c r="P166" i="14"/>
  <c r="BI165" i="14"/>
  <c r="BH165" i="14"/>
  <c r="BG165" i="14"/>
  <c r="BF165" i="14"/>
  <c r="T165" i="14"/>
  <c r="R165" i="14"/>
  <c r="P165" i="14"/>
  <c r="BI161" i="14"/>
  <c r="BH161" i="14"/>
  <c r="BG161" i="14"/>
  <c r="BF161" i="14"/>
  <c r="T161" i="14"/>
  <c r="R161" i="14"/>
  <c r="P161" i="14"/>
  <c r="BI159" i="14"/>
  <c r="BH159" i="14"/>
  <c r="BG159" i="14"/>
  <c r="BF159" i="14"/>
  <c r="T159" i="14"/>
  <c r="R159" i="14"/>
  <c r="P159" i="14"/>
  <c r="BI157" i="14"/>
  <c r="BH157" i="14"/>
  <c r="BG157" i="14"/>
  <c r="BF157" i="14"/>
  <c r="T157" i="14"/>
  <c r="R157" i="14"/>
  <c r="P157" i="14"/>
  <c r="BI155" i="14"/>
  <c r="BH155" i="14"/>
  <c r="BG155" i="14"/>
  <c r="BF155" i="14"/>
  <c r="T155" i="14"/>
  <c r="R155" i="14"/>
  <c r="P155" i="14"/>
  <c r="BI153" i="14"/>
  <c r="BH153" i="14"/>
  <c r="BG153" i="14"/>
  <c r="BF153" i="14"/>
  <c r="T153" i="14"/>
  <c r="R153" i="14"/>
  <c r="P153" i="14"/>
  <c r="BI150" i="14"/>
  <c r="BH150" i="14"/>
  <c r="BG150" i="14"/>
  <c r="BF150" i="14"/>
  <c r="T150" i="14"/>
  <c r="R150" i="14"/>
  <c r="P150" i="14"/>
  <c r="BI148" i="14"/>
  <c r="BH148" i="14"/>
  <c r="BG148" i="14"/>
  <c r="BF148" i="14"/>
  <c r="T148" i="14"/>
  <c r="R148" i="14"/>
  <c r="P148" i="14"/>
  <c r="BI142" i="14"/>
  <c r="BH142" i="14"/>
  <c r="BG142" i="14"/>
  <c r="BF142" i="14"/>
  <c r="T142" i="14"/>
  <c r="R142" i="14"/>
  <c r="P142" i="14"/>
  <c r="BI139" i="14"/>
  <c r="BH139" i="14"/>
  <c r="BG139" i="14"/>
  <c r="BF139" i="14"/>
  <c r="T139" i="14"/>
  <c r="R139" i="14"/>
  <c r="P139" i="14"/>
  <c r="BI136" i="14"/>
  <c r="BH136" i="14"/>
  <c r="BG136" i="14"/>
  <c r="BF136" i="14"/>
  <c r="T136" i="14"/>
  <c r="R136" i="14"/>
  <c r="P136" i="14"/>
  <c r="BI134" i="14"/>
  <c r="BH134" i="14"/>
  <c r="BG134" i="14"/>
  <c r="BF134" i="14"/>
  <c r="T134" i="14"/>
  <c r="T133" i="14"/>
  <c r="R134" i="14"/>
  <c r="R133" i="14"/>
  <c r="P134" i="14"/>
  <c r="P133" i="14" s="1"/>
  <c r="BI130" i="14"/>
  <c r="BH130" i="14"/>
  <c r="BG130" i="14"/>
  <c r="BF130" i="14"/>
  <c r="T130" i="14"/>
  <c r="T129" i="14"/>
  <c r="R130" i="14"/>
  <c r="R129" i="14"/>
  <c r="P130" i="14"/>
  <c r="P129" i="14"/>
  <c r="P125" i="14" s="1"/>
  <c r="BI127" i="14"/>
  <c r="BH127" i="14"/>
  <c r="BG127" i="14"/>
  <c r="BF127" i="14"/>
  <c r="T127" i="14"/>
  <c r="T126" i="14"/>
  <c r="R127" i="14"/>
  <c r="R126" i="14"/>
  <c r="P127" i="14"/>
  <c r="P126" i="14"/>
  <c r="J121" i="14"/>
  <c r="J120" i="14"/>
  <c r="F120" i="14"/>
  <c r="F118" i="14"/>
  <c r="E116" i="14"/>
  <c r="J92" i="14"/>
  <c r="J91" i="14"/>
  <c r="F91" i="14"/>
  <c r="F89" i="14"/>
  <c r="E87" i="14"/>
  <c r="J18" i="14"/>
  <c r="E18" i="14"/>
  <c r="F121" i="14"/>
  <c r="J17" i="14"/>
  <c r="J12" i="14"/>
  <c r="J118" i="14"/>
  <c r="E7" i="14"/>
  <c r="E114" i="14"/>
  <c r="J37" i="13"/>
  <c r="J36" i="13"/>
  <c r="AY106" i="1"/>
  <c r="J35" i="13"/>
  <c r="AX106" i="1"/>
  <c r="BI140" i="13"/>
  <c r="BH140" i="13"/>
  <c r="BG140" i="13"/>
  <c r="BF140" i="13"/>
  <c r="T140" i="13"/>
  <c r="R140" i="13"/>
  <c r="P140" i="13"/>
  <c r="BI139" i="13"/>
  <c r="BH139" i="13"/>
  <c r="BG139" i="13"/>
  <c r="BF139" i="13"/>
  <c r="T139" i="13"/>
  <c r="R139" i="13"/>
  <c r="P139" i="13"/>
  <c r="BI137" i="13"/>
  <c r="BH137" i="13"/>
  <c r="BG137" i="13"/>
  <c r="BF137" i="13"/>
  <c r="T137" i="13"/>
  <c r="R137" i="13"/>
  <c r="P137" i="13"/>
  <c r="BI136" i="13"/>
  <c r="BH136" i="13"/>
  <c r="BG136" i="13"/>
  <c r="BF136" i="13"/>
  <c r="T136" i="13"/>
  <c r="R136" i="13"/>
  <c r="P136" i="13"/>
  <c r="BI135" i="13"/>
  <c r="BH135" i="13"/>
  <c r="BG135" i="13"/>
  <c r="BF135" i="13"/>
  <c r="T135" i="13"/>
  <c r="R135" i="13"/>
  <c r="P135" i="13"/>
  <c r="BI134" i="13"/>
  <c r="BH134" i="13"/>
  <c r="BG134" i="13"/>
  <c r="BF134" i="13"/>
  <c r="T134" i="13"/>
  <c r="R134" i="13"/>
  <c r="P134" i="13"/>
  <c r="BI133" i="13"/>
  <c r="BH133" i="13"/>
  <c r="BG133" i="13"/>
  <c r="BF133" i="13"/>
  <c r="T133" i="13"/>
  <c r="R133" i="13"/>
  <c r="P133" i="13"/>
  <c r="BI132" i="13"/>
  <c r="BH132" i="13"/>
  <c r="BG132" i="13"/>
  <c r="BF132" i="13"/>
  <c r="T132" i="13"/>
  <c r="R132" i="13"/>
  <c r="P132" i="13"/>
  <c r="BI131" i="13"/>
  <c r="BH131" i="13"/>
  <c r="BG131" i="13"/>
  <c r="BF131" i="13"/>
  <c r="T131" i="13"/>
  <c r="R131" i="13"/>
  <c r="P131" i="13"/>
  <c r="BI130" i="13"/>
  <c r="BH130" i="13"/>
  <c r="BG130" i="13"/>
  <c r="BF130" i="13"/>
  <c r="T130" i="13"/>
  <c r="R130" i="13"/>
  <c r="P130" i="13"/>
  <c r="BI129" i="13"/>
  <c r="BH129" i="13"/>
  <c r="BG129" i="13"/>
  <c r="BF129" i="13"/>
  <c r="T129" i="13"/>
  <c r="R129" i="13"/>
  <c r="P129" i="13"/>
  <c r="BI128" i="13"/>
  <c r="BH128" i="13"/>
  <c r="BG128" i="13"/>
  <c r="BF128" i="13"/>
  <c r="T128" i="13"/>
  <c r="R128" i="13"/>
  <c r="P128" i="13"/>
  <c r="BI126" i="13"/>
  <c r="BH126" i="13"/>
  <c r="BG126" i="13"/>
  <c r="BF126" i="13"/>
  <c r="T126" i="13"/>
  <c r="R126" i="13"/>
  <c r="P126" i="13"/>
  <c r="BI125" i="13"/>
  <c r="BH125" i="13"/>
  <c r="BG125" i="13"/>
  <c r="BF125" i="13"/>
  <c r="T125" i="13"/>
  <c r="R125" i="13"/>
  <c r="P125" i="13"/>
  <c r="BI124" i="13"/>
  <c r="BH124" i="13"/>
  <c r="BG124" i="13"/>
  <c r="BF124" i="13"/>
  <c r="T124" i="13"/>
  <c r="R124" i="13"/>
  <c r="P124" i="13"/>
  <c r="BI123" i="13"/>
  <c r="BH123" i="13"/>
  <c r="BG123" i="13"/>
  <c r="BF123" i="13"/>
  <c r="T123" i="13"/>
  <c r="R123" i="13"/>
  <c r="P123" i="13"/>
  <c r="J117" i="13"/>
  <c r="J116" i="13"/>
  <c r="F116" i="13"/>
  <c r="F114" i="13"/>
  <c r="E112" i="13"/>
  <c r="J92" i="13"/>
  <c r="J91" i="13"/>
  <c r="F91" i="13"/>
  <c r="F89" i="13"/>
  <c r="E87" i="13"/>
  <c r="J18" i="13"/>
  <c r="E18" i="13"/>
  <c r="F92" i="13"/>
  <c r="J17" i="13"/>
  <c r="J12" i="13"/>
  <c r="J114" i="13" s="1"/>
  <c r="E7" i="13"/>
  <c r="E110" i="13" s="1"/>
  <c r="J37" i="12"/>
  <c r="J36" i="12"/>
  <c r="AY105" i="1"/>
  <c r="J35" i="12"/>
  <c r="AX105" i="1" s="1"/>
  <c r="BI234" i="12"/>
  <c r="BH234" i="12"/>
  <c r="BG234" i="12"/>
  <c r="BF234" i="12"/>
  <c r="T234" i="12"/>
  <c r="R234" i="12"/>
  <c r="P234" i="12"/>
  <c r="BI228" i="12"/>
  <c r="BH228" i="12"/>
  <c r="BG228" i="12"/>
  <c r="BF228" i="12"/>
  <c r="T228" i="12"/>
  <c r="R228" i="12"/>
  <c r="P228" i="12"/>
  <c r="BI222" i="12"/>
  <c r="BH222" i="12"/>
  <c r="BG222" i="12"/>
  <c r="BF222" i="12"/>
  <c r="T222" i="12"/>
  <c r="R222" i="12"/>
  <c r="P222" i="12"/>
  <c r="BI212" i="12"/>
  <c r="BH212" i="12"/>
  <c r="BG212" i="12"/>
  <c r="BF212" i="12"/>
  <c r="T212" i="12"/>
  <c r="R212" i="12"/>
  <c r="P212" i="12"/>
  <c r="BI206" i="12"/>
  <c r="BH206" i="12"/>
  <c r="BG206" i="12"/>
  <c r="BF206" i="12"/>
  <c r="T206" i="12"/>
  <c r="R206" i="12"/>
  <c r="P206" i="12"/>
  <c r="BI200" i="12"/>
  <c r="BH200" i="12"/>
  <c r="BG200" i="12"/>
  <c r="BF200" i="12"/>
  <c r="T200" i="12"/>
  <c r="R200" i="12"/>
  <c r="P200" i="12"/>
  <c r="BI194" i="12"/>
  <c r="BH194" i="12"/>
  <c r="BG194" i="12"/>
  <c r="BF194" i="12"/>
  <c r="T194" i="12"/>
  <c r="R194" i="12"/>
  <c r="P194" i="12"/>
  <c r="BI193" i="12"/>
  <c r="BH193" i="12"/>
  <c r="BG193" i="12"/>
  <c r="BF193" i="12"/>
  <c r="T193" i="12"/>
  <c r="R193" i="12"/>
  <c r="P193" i="12"/>
  <c r="BI189" i="12"/>
  <c r="BH189" i="12"/>
  <c r="BG189" i="12"/>
  <c r="BF189" i="12"/>
  <c r="T189" i="12"/>
  <c r="R189" i="12"/>
  <c r="P189" i="12"/>
  <c r="BI188" i="12"/>
  <c r="BH188" i="12"/>
  <c r="BG188" i="12"/>
  <c r="BF188" i="12"/>
  <c r="T188" i="12"/>
  <c r="R188" i="12"/>
  <c r="P188" i="12"/>
  <c r="BI184" i="12"/>
  <c r="BH184" i="12"/>
  <c r="BG184" i="12"/>
  <c r="BF184" i="12"/>
  <c r="T184" i="12"/>
  <c r="R184" i="12"/>
  <c r="P184" i="12"/>
  <c r="BI182" i="12"/>
  <c r="BH182" i="12"/>
  <c r="BG182" i="12"/>
  <c r="BF182" i="12"/>
  <c r="T182" i="12"/>
  <c r="R182" i="12"/>
  <c r="P182" i="12"/>
  <c r="BI181" i="12"/>
  <c r="BH181" i="12"/>
  <c r="BG181" i="12"/>
  <c r="BF181" i="12"/>
  <c r="T181" i="12"/>
  <c r="R181" i="12"/>
  <c r="P181" i="12"/>
  <c r="BI177" i="12"/>
  <c r="BH177" i="12"/>
  <c r="BG177" i="12"/>
  <c r="BF177" i="12"/>
  <c r="T177" i="12"/>
  <c r="R177" i="12"/>
  <c r="P177" i="12"/>
  <c r="BI173" i="12"/>
  <c r="BH173" i="12"/>
  <c r="BG173" i="12"/>
  <c r="BF173" i="12"/>
  <c r="T173" i="12"/>
  <c r="R173" i="12"/>
  <c r="P173" i="12"/>
  <c r="BI168" i="12"/>
  <c r="BH168" i="12"/>
  <c r="BG168" i="12"/>
  <c r="BF168" i="12"/>
  <c r="T168" i="12"/>
  <c r="R168" i="12"/>
  <c r="P168" i="12"/>
  <c r="BI164" i="12"/>
  <c r="BH164" i="12"/>
  <c r="BG164" i="12"/>
  <c r="BF164" i="12"/>
  <c r="T164" i="12"/>
  <c r="R164" i="12"/>
  <c r="P164" i="12"/>
  <c r="BI160" i="12"/>
  <c r="BH160" i="12"/>
  <c r="BG160" i="12"/>
  <c r="BF160" i="12"/>
  <c r="T160" i="12"/>
  <c r="R160" i="12"/>
  <c r="P160" i="12"/>
  <c r="BI156" i="12"/>
  <c r="BH156" i="12"/>
  <c r="BG156" i="12"/>
  <c r="BF156" i="12"/>
  <c r="T156" i="12"/>
  <c r="R156" i="12"/>
  <c r="P156" i="12"/>
  <c r="BI155" i="12"/>
  <c r="BH155" i="12"/>
  <c r="BG155" i="12"/>
  <c r="BF155" i="12"/>
  <c r="T155" i="12"/>
  <c r="R155" i="12"/>
  <c r="P155" i="12"/>
  <c r="BI154" i="12"/>
  <c r="BH154" i="12"/>
  <c r="BG154" i="12"/>
  <c r="BF154" i="12"/>
  <c r="T154" i="12"/>
  <c r="R154" i="12"/>
  <c r="P154" i="12"/>
  <c r="BI151" i="12"/>
  <c r="BH151" i="12"/>
  <c r="BG151" i="12"/>
  <c r="BF151" i="12"/>
  <c r="T151" i="12"/>
  <c r="R151" i="12"/>
  <c r="P151" i="12"/>
  <c r="BI147" i="12"/>
  <c r="BH147" i="12"/>
  <c r="BG147" i="12"/>
  <c r="BF147" i="12"/>
  <c r="T147" i="12"/>
  <c r="R147" i="12"/>
  <c r="P147" i="12"/>
  <c r="BI141" i="12"/>
  <c r="BH141" i="12"/>
  <c r="BG141" i="12"/>
  <c r="BF141" i="12"/>
  <c r="T141" i="12"/>
  <c r="R141" i="12"/>
  <c r="P141" i="12"/>
  <c r="BI138" i="12"/>
  <c r="BH138" i="12"/>
  <c r="BG138" i="12"/>
  <c r="BF138" i="12"/>
  <c r="T138" i="12"/>
  <c r="R138" i="12"/>
  <c r="P138" i="12"/>
  <c r="BI135" i="12"/>
  <c r="BH135" i="12"/>
  <c r="BG135" i="12"/>
  <c r="BF135" i="12"/>
  <c r="T135" i="12"/>
  <c r="R135" i="12"/>
  <c r="P135" i="12"/>
  <c r="BI132" i="12"/>
  <c r="BH132" i="12"/>
  <c r="BG132" i="12"/>
  <c r="BF132" i="12"/>
  <c r="T132" i="12"/>
  <c r="R132" i="12"/>
  <c r="P132" i="12"/>
  <c r="BI127" i="12"/>
  <c r="BH127" i="12"/>
  <c r="BG127" i="12"/>
  <c r="BF127" i="12"/>
  <c r="T127" i="12"/>
  <c r="R127" i="12"/>
  <c r="P127" i="12"/>
  <c r="J121" i="12"/>
  <c r="J120" i="12"/>
  <c r="F120" i="12"/>
  <c r="F118" i="12"/>
  <c r="E116" i="12"/>
  <c r="J92" i="12"/>
  <c r="J91" i="12"/>
  <c r="F91" i="12"/>
  <c r="F89" i="12"/>
  <c r="E87" i="12"/>
  <c r="J18" i="12"/>
  <c r="E18" i="12"/>
  <c r="F121" i="12"/>
  <c r="J17" i="12"/>
  <c r="J12" i="12"/>
  <c r="J118" i="12" s="1"/>
  <c r="E7" i="12"/>
  <c r="E85" i="12"/>
  <c r="J37" i="11"/>
  <c r="J36" i="11"/>
  <c r="AY104" i="1"/>
  <c r="J35" i="11"/>
  <c r="AX104" i="1"/>
  <c r="BI179" i="11"/>
  <c r="BH179" i="11"/>
  <c r="BG179" i="11"/>
  <c r="BF179" i="11"/>
  <c r="T179" i="11"/>
  <c r="R179" i="11"/>
  <c r="P179" i="11"/>
  <c r="BI176" i="11"/>
  <c r="BH176" i="11"/>
  <c r="BG176" i="11"/>
  <c r="BF176" i="11"/>
  <c r="T176" i="11"/>
  <c r="R176" i="11"/>
  <c r="P176" i="11"/>
  <c r="BI173" i="11"/>
  <c r="BH173" i="11"/>
  <c r="BG173" i="11"/>
  <c r="BF173" i="11"/>
  <c r="T173" i="11"/>
  <c r="R173" i="11"/>
  <c r="P173" i="11"/>
  <c r="BI166" i="11"/>
  <c r="BH166" i="11"/>
  <c r="BG166" i="11"/>
  <c r="BF166" i="11"/>
  <c r="T166" i="11"/>
  <c r="R166" i="11"/>
  <c r="P166" i="11"/>
  <c r="BI163" i="11"/>
  <c r="BH163" i="11"/>
  <c r="BG163" i="11"/>
  <c r="BF163" i="11"/>
  <c r="T163" i="11"/>
  <c r="R163" i="11"/>
  <c r="P163" i="11"/>
  <c r="BI162" i="11"/>
  <c r="BH162" i="11"/>
  <c r="BG162" i="11"/>
  <c r="BF162" i="11"/>
  <c r="T162" i="11"/>
  <c r="R162" i="11"/>
  <c r="P162" i="11"/>
  <c r="BI160" i="11"/>
  <c r="BH160" i="11"/>
  <c r="BG160" i="11"/>
  <c r="BF160" i="11"/>
  <c r="T160" i="11"/>
  <c r="R160" i="11"/>
  <c r="P160" i="11"/>
  <c r="BI159" i="11"/>
  <c r="BH159" i="11"/>
  <c r="BG159" i="11"/>
  <c r="BF159" i="11"/>
  <c r="T159" i="11"/>
  <c r="R159" i="11"/>
  <c r="P159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6" i="11"/>
  <c r="BH156" i="11"/>
  <c r="BG156" i="11"/>
  <c r="BF156" i="11"/>
  <c r="T156" i="11"/>
  <c r="R156" i="11"/>
  <c r="P156" i="11"/>
  <c r="BI155" i="11"/>
  <c r="BH155" i="11"/>
  <c r="BG155" i="11"/>
  <c r="BF155" i="11"/>
  <c r="T155" i="11"/>
  <c r="R155" i="11"/>
  <c r="P155" i="11"/>
  <c r="BI154" i="11"/>
  <c r="BH154" i="11"/>
  <c r="BG154" i="11"/>
  <c r="BF154" i="11"/>
  <c r="T154" i="11"/>
  <c r="R154" i="11"/>
  <c r="P154" i="11"/>
  <c r="BI153" i="11"/>
  <c r="BH153" i="11"/>
  <c r="BG153" i="11"/>
  <c r="BF153" i="11"/>
  <c r="T153" i="11"/>
  <c r="R153" i="11"/>
  <c r="P153" i="11"/>
  <c r="BI151" i="11"/>
  <c r="BH151" i="11"/>
  <c r="BG151" i="11"/>
  <c r="BF151" i="11"/>
  <c r="T151" i="11"/>
  <c r="T150" i="11"/>
  <c r="R151" i="11"/>
  <c r="R150" i="11" s="1"/>
  <c r="P151" i="11"/>
  <c r="P150" i="11" s="1"/>
  <c r="BI149" i="11"/>
  <c r="BH149" i="11"/>
  <c r="BG149" i="11"/>
  <c r="BF149" i="11"/>
  <c r="T149" i="11"/>
  <c r="R149" i="11"/>
  <c r="P149" i="11"/>
  <c r="BI148" i="11"/>
  <c r="BH148" i="11"/>
  <c r="BG148" i="11"/>
  <c r="BF148" i="11"/>
  <c r="T148" i="11"/>
  <c r="R148" i="11"/>
  <c r="P148" i="11"/>
  <c r="BI147" i="11"/>
  <c r="BH147" i="11"/>
  <c r="BG147" i="11"/>
  <c r="BF147" i="11"/>
  <c r="T147" i="11"/>
  <c r="R147" i="11"/>
  <c r="P147" i="11"/>
  <c r="BI146" i="11"/>
  <c r="BH146" i="11"/>
  <c r="BG146" i="11"/>
  <c r="BF146" i="11"/>
  <c r="T146" i="11"/>
  <c r="R146" i="11"/>
  <c r="P146" i="11"/>
  <c r="BI142" i="11"/>
  <c r="BH142" i="11"/>
  <c r="BG142" i="11"/>
  <c r="BF142" i="11"/>
  <c r="T142" i="11"/>
  <c r="R142" i="11"/>
  <c r="P142" i="11"/>
  <c r="BI139" i="11"/>
  <c r="BH139" i="11"/>
  <c r="BG139" i="11"/>
  <c r="BF139" i="11"/>
  <c r="T139" i="11"/>
  <c r="R139" i="11"/>
  <c r="P139" i="11"/>
  <c r="BI136" i="11"/>
  <c r="BH136" i="11"/>
  <c r="BG136" i="11"/>
  <c r="BF136" i="11"/>
  <c r="T136" i="11"/>
  <c r="R136" i="11"/>
  <c r="P136" i="11"/>
  <c r="BI133" i="11"/>
  <c r="BH133" i="11"/>
  <c r="BG133" i="11"/>
  <c r="BF133" i="11"/>
  <c r="T133" i="11"/>
  <c r="R133" i="11"/>
  <c r="P133" i="11"/>
  <c r="BI130" i="11"/>
  <c r="BH130" i="11"/>
  <c r="BG130" i="11"/>
  <c r="BF130" i="11"/>
  <c r="T130" i="11"/>
  <c r="R130" i="11"/>
  <c r="P130" i="11"/>
  <c r="BI127" i="11"/>
  <c r="BH127" i="11"/>
  <c r="BG127" i="11"/>
  <c r="BF127" i="11"/>
  <c r="T127" i="11"/>
  <c r="R127" i="11"/>
  <c r="P127" i="11"/>
  <c r="BI124" i="11"/>
  <c r="BH124" i="11"/>
  <c r="BG124" i="11"/>
  <c r="BF124" i="11"/>
  <c r="T124" i="11"/>
  <c r="R124" i="11"/>
  <c r="P124" i="11"/>
  <c r="J118" i="11"/>
  <c r="J117" i="11"/>
  <c r="F117" i="11"/>
  <c r="F115" i="11"/>
  <c r="E113" i="11"/>
  <c r="J92" i="11"/>
  <c r="J91" i="11"/>
  <c r="F91" i="11"/>
  <c r="F89" i="11"/>
  <c r="E87" i="11"/>
  <c r="J18" i="11"/>
  <c r="E18" i="11"/>
  <c r="F92" i="11"/>
  <c r="J17" i="11"/>
  <c r="J12" i="11"/>
  <c r="J115" i="11" s="1"/>
  <c r="E7" i="11"/>
  <c r="E111" i="11" s="1"/>
  <c r="J37" i="10"/>
  <c r="J36" i="10"/>
  <c r="AY103" i="1"/>
  <c r="J35" i="10"/>
  <c r="AX103" i="1"/>
  <c r="BI123" i="10"/>
  <c r="BH123" i="10"/>
  <c r="BG123" i="10"/>
  <c r="BF123" i="10"/>
  <c r="T123" i="10"/>
  <c r="R123" i="10"/>
  <c r="P123" i="10"/>
  <c r="BI122" i="10"/>
  <c r="BH122" i="10"/>
  <c r="BG122" i="10"/>
  <c r="BF122" i="10"/>
  <c r="T122" i="10"/>
  <c r="R122" i="10"/>
  <c r="P122" i="10"/>
  <c r="BI121" i="10"/>
  <c r="BH121" i="10"/>
  <c r="BG121" i="10"/>
  <c r="BF121" i="10"/>
  <c r="T121" i="10"/>
  <c r="R121" i="10"/>
  <c r="P121" i="10"/>
  <c r="J115" i="10"/>
  <c r="J114" i="10"/>
  <c r="F114" i="10"/>
  <c r="F112" i="10"/>
  <c r="E110" i="10"/>
  <c r="J92" i="10"/>
  <c r="J91" i="10"/>
  <c r="F91" i="10"/>
  <c r="F89" i="10"/>
  <c r="E87" i="10"/>
  <c r="J18" i="10"/>
  <c r="E18" i="10"/>
  <c r="F92" i="10"/>
  <c r="J17" i="10"/>
  <c r="J12" i="10"/>
  <c r="J89" i="10" s="1"/>
  <c r="E7" i="10"/>
  <c r="E85" i="10"/>
  <c r="J37" i="9"/>
  <c r="J36" i="9"/>
  <c r="AY102" i="1"/>
  <c r="J35" i="9"/>
  <c r="AX102" i="1"/>
  <c r="BI149" i="9"/>
  <c r="BH149" i="9"/>
  <c r="BG149" i="9"/>
  <c r="BF149" i="9"/>
  <c r="T149" i="9"/>
  <c r="T148" i="9"/>
  <c r="R149" i="9"/>
  <c r="R148" i="9"/>
  <c r="P149" i="9"/>
  <c r="P148" i="9" s="1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BI123" i="9"/>
  <c r="BH123" i="9"/>
  <c r="BG123" i="9"/>
  <c r="BF123" i="9"/>
  <c r="T123" i="9"/>
  <c r="R123" i="9"/>
  <c r="P123" i="9"/>
  <c r="BI122" i="9"/>
  <c r="BH122" i="9"/>
  <c r="BG122" i="9"/>
  <c r="BF122" i="9"/>
  <c r="T122" i="9"/>
  <c r="R122" i="9"/>
  <c r="P122" i="9"/>
  <c r="J116" i="9"/>
  <c r="J115" i="9"/>
  <c r="F115" i="9"/>
  <c r="F113" i="9"/>
  <c r="E111" i="9"/>
  <c r="J92" i="9"/>
  <c r="J91" i="9"/>
  <c r="F91" i="9"/>
  <c r="F89" i="9"/>
  <c r="E87" i="9"/>
  <c r="J18" i="9"/>
  <c r="E18" i="9"/>
  <c r="F116" i="9" s="1"/>
  <c r="J17" i="9"/>
  <c r="J12" i="9"/>
  <c r="J113" i="9" s="1"/>
  <c r="E7" i="9"/>
  <c r="E109" i="9" s="1"/>
  <c r="J37" i="8"/>
  <c r="J36" i="8"/>
  <c r="AY101" i="1"/>
  <c r="J35" i="8"/>
  <c r="AX101" i="1" s="1"/>
  <c r="BI181" i="8"/>
  <c r="BH181" i="8"/>
  <c r="BG181" i="8"/>
  <c r="BF181" i="8"/>
  <c r="T181" i="8"/>
  <c r="R181" i="8"/>
  <c r="P181" i="8"/>
  <c r="BI180" i="8"/>
  <c r="BH180" i="8"/>
  <c r="BG180" i="8"/>
  <c r="BF180" i="8"/>
  <c r="T180" i="8"/>
  <c r="R180" i="8"/>
  <c r="P180" i="8"/>
  <c r="BI178" i="8"/>
  <c r="BH178" i="8"/>
  <c r="BG178" i="8"/>
  <c r="BF178" i="8"/>
  <c r="T178" i="8"/>
  <c r="R178" i="8"/>
  <c r="P178" i="8"/>
  <c r="BI176" i="8"/>
  <c r="BH176" i="8"/>
  <c r="BG176" i="8"/>
  <c r="BF176" i="8"/>
  <c r="T176" i="8"/>
  <c r="R176" i="8"/>
  <c r="P176" i="8"/>
  <c r="BI174" i="8"/>
  <c r="BH174" i="8"/>
  <c r="BG174" i="8"/>
  <c r="BF174" i="8"/>
  <c r="T174" i="8"/>
  <c r="R174" i="8"/>
  <c r="P174" i="8"/>
  <c r="BI168" i="8"/>
  <c r="BH168" i="8"/>
  <c r="BG168" i="8"/>
  <c r="BF168" i="8"/>
  <c r="T168" i="8"/>
  <c r="R168" i="8"/>
  <c r="P168" i="8"/>
  <c r="BI165" i="8"/>
  <c r="BH165" i="8"/>
  <c r="BG165" i="8"/>
  <c r="BF165" i="8"/>
  <c r="T165" i="8"/>
  <c r="R165" i="8"/>
  <c r="P165" i="8"/>
  <c r="BI163" i="8"/>
  <c r="BH163" i="8"/>
  <c r="BG163" i="8"/>
  <c r="BF163" i="8"/>
  <c r="T163" i="8"/>
  <c r="R163" i="8"/>
  <c r="P163" i="8"/>
  <c r="BI160" i="8"/>
  <c r="BH160" i="8"/>
  <c r="BG160" i="8"/>
  <c r="BF160" i="8"/>
  <c r="T160" i="8"/>
  <c r="R160" i="8"/>
  <c r="P160" i="8"/>
  <c r="BI158" i="8"/>
  <c r="BH158" i="8"/>
  <c r="BG158" i="8"/>
  <c r="BF158" i="8"/>
  <c r="T158" i="8"/>
  <c r="R158" i="8"/>
  <c r="P158" i="8"/>
  <c r="BI156" i="8"/>
  <c r="BH156" i="8"/>
  <c r="BG156" i="8"/>
  <c r="BF156" i="8"/>
  <c r="T156" i="8"/>
  <c r="R156" i="8"/>
  <c r="P156" i="8"/>
  <c r="BI155" i="8"/>
  <c r="BH155" i="8"/>
  <c r="BG155" i="8"/>
  <c r="BF155" i="8"/>
  <c r="T155" i="8"/>
  <c r="R155" i="8"/>
  <c r="P155" i="8"/>
  <c r="BI152" i="8"/>
  <c r="BH152" i="8"/>
  <c r="BG152" i="8"/>
  <c r="BF152" i="8"/>
  <c r="T152" i="8"/>
  <c r="T151" i="8" s="1"/>
  <c r="R152" i="8"/>
  <c r="R151" i="8"/>
  <c r="P152" i="8"/>
  <c r="P151" i="8"/>
  <c r="BI148" i="8"/>
  <c r="BH148" i="8"/>
  <c r="BG148" i="8"/>
  <c r="BF148" i="8"/>
  <c r="T148" i="8"/>
  <c r="T147" i="8"/>
  <c r="R148" i="8"/>
  <c r="R147" i="8" s="1"/>
  <c r="P148" i="8"/>
  <c r="P147" i="8"/>
  <c r="BI144" i="8"/>
  <c r="BH144" i="8"/>
  <c r="BG144" i="8"/>
  <c r="BF144" i="8"/>
  <c r="T144" i="8"/>
  <c r="R144" i="8"/>
  <c r="P144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3" i="8"/>
  <c r="BH133" i="8"/>
  <c r="BG133" i="8"/>
  <c r="BF133" i="8"/>
  <c r="T133" i="8"/>
  <c r="R133" i="8"/>
  <c r="P133" i="8"/>
  <c r="BI130" i="8"/>
  <c r="BH130" i="8"/>
  <c r="BG130" i="8"/>
  <c r="BF130" i="8"/>
  <c r="T130" i="8"/>
  <c r="R130" i="8"/>
  <c r="P130" i="8"/>
  <c r="BI127" i="8"/>
  <c r="BH127" i="8"/>
  <c r="BG127" i="8"/>
  <c r="BF127" i="8"/>
  <c r="T127" i="8"/>
  <c r="R127" i="8"/>
  <c r="P127" i="8"/>
  <c r="J121" i="8"/>
  <c r="J120" i="8"/>
  <c r="F120" i="8"/>
  <c r="F118" i="8"/>
  <c r="E116" i="8"/>
  <c r="J92" i="8"/>
  <c r="J91" i="8"/>
  <c r="F91" i="8"/>
  <c r="F89" i="8"/>
  <c r="E87" i="8"/>
  <c r="J18" i="8"/>
  <c r="E18" i="8"/>
  <c r="F121" i="8"/>
  <c r="J17" i="8"/>
  <c r="J12" i="8"/>
  <c r="J89" i="8" s="1"/>
  <c r="E7" i="8"/>
  <c r="E114" i="8" s="1"/>
  <c r="J37" i="7"/>
  <c r="J36" i="7"/>
  <c r="AY100" i="1" s="1"/>
  <c r="J35" i="7"/>
  <c r="AX100" i="1"/>
  <c r="BI183" i="7"/>
  <c r="BH183" i="7"/>
  <c r="BG183" i="7"/>
  <c r="BF183" i="7"/>
  <c r="T183" i="7"/>
  <c r="R183" i="7"/>
  <c r="P183" i="7"/>
  <c r="BI182" i="7"/>
  <c r="BH182" i="7"/>
  <c r="BG182" i="7"/>
  <c r="BF182" i="7"/>
  <c r="T182" i="7"/>
  <c r="R182" i="7"/>
  <c r="P182" i="7"/>
  <c r="BI180" i="7"/>
  <c r="BH180" i="7"/>
  <c r="BG180" i="7"/>
  <c r="BF180" i="7"/>
  <c r="T180" i="7"/>
  <c r="R180" i="7"/>
  <c r="P180" i="7"/>
  <c r="BI178" i="7"/>
  <c r="BH178" i="7"/>
  <c r="BG178" i="7"/>
  <c r="BF178" i="7"/>
  <c r="T178" i="7"/>
  <c r="R178" i="7"/>
  <c r="P178" i="7"/>
  <c r="BI176" i="7"/>
  <c r="BH176" i="7"/>
  <c r="BG176" i="7"/>
  <c r="BF176" i="7"/>
  <c r="T176" i="7"/>
  <c r="R176" i="7"/>
  <c r="P176" i="7"/>
  <c r="BI170" i="7"/>
  <c r="BH170" i="7"/>
  <c r="BG170" i="7"/>
  <c r="BF170" i="7"/>
  <c r="T170" i="7"/>
  <c r="R170" i="7"/>
  <c r="P170" i="7"/>
  <c r="BI167" i="7"/>
  <c r="BH167" i="7"/>
  <c r="BG167" i="7"/>
  <c r="BF167" i="7"/>
  <c r="T167" i="7"/>
  <c r="R167" i="7"/>
  <c r="P167" i="7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R161" i="7"/>
  <c r="P161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4" i="7"/>
  <c r="BH154" i="7"/>
  <c r="BG154" i="7"/>
  <c r="BF154" i="7"/>
  <c r="T154" i="7"/>
  <c r="T153" i="7" s="1"/>
  <c r="R154" i="7"/>
  <c r="R153" i="7" s="1"/>
  <c r="P154" i="7"/>
  <c r="P153" i="7"/>
  <c r="BI150" i="7"/>
  <c r="BH150" i="7"/>
  <c r="BG150" i="7"/>
  <c r="BF150" i="7"/>
  <c r="T150" i="7"/>
  <c r="T149" i="7"/>
  <c r="R150" i="7"/>
  <c r="R149" i="7"/>
  <c r="P150" i="7"/>
  <c r="P149" i="7" s="1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38" i="7"/>
  <c r="BH138" i="7"/>
  <c r="BG138" i="7"/>
  <c r="BF138" i="7"/>
  <c r="T138" i="7"/>
  <c r="R138" i="7"/>
  <c r="P138" i="7"/>
  <c r="BI133" i="7"/>
  <c r="BH133" i="7"/>
  <c r="BG133" i="7"/>
  <c r="BF133" i="7"/>
  <c r="T133" i="7"/>
  <c r="R133" i="7"/>
  <c r="P133" i="7"/>
  <c r="BI130" i="7"/>
  <c r="BH130" i="7"/>
  <c r="BG130" i="7"/>
  <c r="BF130" i="7"/>
  <c r="T130" i="7"/>
  <c r="R130" i="7"/>
  <c r="P130" i="7"/>
  <c r="BI127" i="7"/>
  <c r="BH127" i="7"/>
  <c r="BG127" i="7"/>
  <c r="BF127" i="7"/>
  <c r="T127" i="7"/>
  <c r="R127" i="7"/>
  <c r="P127" i="7"/>
  <c r="J121" i="7"/>
  <c r="J120" i="7"/>
  <c r="F120" i="7"/>
  <c r="F118" i="7"/>
  <c r="E116" i="7"/>
  <c r="J92" i="7"/>
  <c r="J91" i="7"/>
  <c r="F91" i="7"/>
  <c r="F89" i="7"/>
  <c r="E87" i="7"/>
  <c r="J18" i="7"/>
  <c r="E18" i="7"/>
  <c r="F121" i="7"/>
  <c r="J17" i="7"/>
  <c r="J12" i="7"/>
  <c r="J118" i="7" s="1"/>
  <c r="E7" i="7"/>
  <c r="E114" i="7"/>
  <c r="J125" i="6"/>
  <c r="J99" i="6" s="1"/>
  <c r="J124" i="6"/>
  <c r="J37" i="6"/>
  <c r="J36" i="6"/>
  <c r="AY99" i="1"/>
  <c r="J35" i="6"/>
  <c r="AX99" i="1"/>
  <c r="BI210" i="6"/>
  <c r="BH210" i="6"/>
  <c r="BG210" i="6"/>
  <c r="BF210" i="6"/>
  <c r="T210" i="6"/>
  <c r="R210" i="6"/>
  <c r="P210" i="6"/>
  <c r="BI206" i="6"/>
  <c r="BH206" i="6"/>
  <c r="BG206" i="6"/>
  <c r="BF206" i="6"/>
  <c r="T206" i="6"/>
  <c r="R206" i="6"/>
  <c r="P206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0" i="6"/>
  <c r="BH190" i="6"/>
  <c r="BG190" i="6"/>
  <c r="BF190" i="6"/>
  <c r="T190" i="6"/>
  <c r="R190" i="6"/>
  <c r="P190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1" i="6"/>
  <c r="BH181" i="6"/>
  <c r="BG181" i="6"/>
  <c r="BF181" i="6"/>
  <c r="T181" i="6"/>
  <c r="R181" i="6"/>
  <c r="P181" i="6"/>
  <c r="BI177" i="6"/>
  <c r="BH177" i="6"/>
  <c r="BG177" i="6"/>
  <c r="BF177" i="6"/>
  <c r="T177" i="6"/>
  <c r="R177" i="6"/>
  <c r="P177" i="6"/>
  <c r="BI173" i="6"/>
  <c r="BH173" i="6"/>
  <c r="BG173" i="6"/>
  <c r="BF173" i="6"/>
  <c r="T173" i="6"/>
  <c r="R173" i="6"/>
  <c r="P173" i="6"/>
  <c r="BI169" i="6"/>
  <c r="BH169" i="6"/>
  <c r="BG169" i="6"/>
  <c r="BF169" i="6"/>
  <c r="T169" i="6"/>
  <c r="R169" i="6"/>
  <c r="P169" i="6"/>
  <c r="BI165" i="6"/>
  <c r="BH165" i="6"/>
  <c r="BG165" i="6"/>
  <c r="BF165" i="6"/>
  <c r="T165" i="6"/>
  <c r="R165" i="6"/>
  <c r="P165" i="6"/>
  <c r="BI161" i="6"/>
  <c r="BH161" i="6"/>
  <c r="BG161" i="6"/>
  <c r="BF161" i="6"/>
  <c r="T161" i="6"/>
  <c r="R161" i="6"/>
  <c r="P161" i="6"/>
  <c r="BI156" i="6"/>
  <c r="BH156" i="6"/>
  <c r="BG156" i="6"/>
  <c r="BF156" i="6"/>
  <c r="T156" i="6"/>
  <c r="R156" i="6"/>
  <c r="P156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47" i="6"/>
  <c r="BH147" i="6"/>
  <c r="BG147" i="6"/>
  <c r="BF147" i="6"/>
  <c r="T147" i="6"/>
  <c r="R147" i="6"/>
  <c r="P147" i="6"/>
  <c r="BI143" i="6"/>
  <c r="BH143" i="6"/>
  <c r="BG143" i="6"/>
  <c r="BF143" i="6"/>
  <c r="T143" i="6"/>
  <c r="R143" i="6"/>
  <c r="P143" i="6"/>
  <c r="BI139" i="6"/>
  <c r="BH139" i="6"/>
  <c r="BG139" i="6"/>
  <c r="BF139" i="6"/>
  <c r="T139" i="6"/>
  <c r="R139" i="6"/>
  <c r="P139" i="6"/>
  <c r="BI135" i="6"/>
  <c r="BH135" i="6"/>
  <c r="BG135" i="6"/>
  <c r="BF135" i="6"/>
  <c r="T135" i="6"/>
  <c r="R135" i="6"/>
  <c r="P135" i="6"/>
  <c r="BI131" i="6"/>
  <c r="BH131" i="6"/>
  <c r="BG131" i="6"/>
  <c r="BF131" i="6"/>
  <c r="T131" i="6"/>
  <c r="R131" i="6"/>
  <c r="P131" i="6"/>
  <c r="BI127" i="6"/>
  <c r="BH127" i="6"/>
  <c r="BG127" i="6"/>
  <c r="BF127" i="6"/>
  <c r="T127" i="6"/>
  <c r="R127" i="6"/>
  <c r="P127" i="6"/>
  <c r="J98" i="6"/>
  <c r="J119" i="6"/>
  <c r="J118" i="6"/>
  <c r="F118" i="6"/>
  <c r="F116" i="6"/>
  <c r="E114" i="6"/>
  <c r="J92" i="6"/>
  <c r="J91" i="6"/>
  <c r="F91" i="6"/>
  <c r="F89" i="6"/>
  <c r="E87" i="6"/>
  <c r="J18" i="6"/>
  <c r="E18" i="6"/>
  <c r="F92" i="6"/>
  <c r="J17" i="6"/>
  <c r="J12" i="6"/>
  <c r="J116" i="6" s="1"/>
  <c r="E7" i="6"/>
  <c r="E85" i="6" s="1"/>
  <c r="J37" i="5"/>
  <c r="J36" i="5"/>
  <c r="AY98" i="1"/>
  <c r="J35" i="5"/>
  <c r="AX98" i="1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J114" i="5"/>
  <c r="J113" i="5"/>
  <c r="F113" i="5"/>
  <c r="F111" i="5"/>
  <c r="E109" i="5"/>
  <c r="J92" i="5"/>
  <c r="J91" i="5"/>
  <c r="F91" i="5"/>
  <c r="F89" i="5"/>
  <c r="E87" i="5"/>
  <c r="J18" i="5"/>
  <c r="E18" i="5"/>
  <c r="F114" i="5"/>
  <c r="J17" i="5"/>
  <c r="J12" i="5"/>
  <c r="J111" i="5"/>
  <c r="E7" i="5"/>
  <c r="E107" i="5"/>
  <c r="J37" i="4"/>
  <c r="J36" i="4"/>
  <c r="AY97" i="1"/>
  <c r="J35" i="4"/>
  <c r="AX97" i="1"/>
  <c r="BI263" i="4"/>
  <c r="BH263" i="4"/>
  <c r="BG263" i="4"/>
  <c r="BF263" i="4"/>
  <c r="T263" i="4"/>
  <c r="R263" i="4"/>
  <c r="P263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9" i="4"/>
  <c r="BH259" i="4"/>
  <c r="BG259" i="4"/>
  <c r="BF259" i="4"/>
  <c r="T259" i="4"/>
  <c r="R259" i="4"/>
  <c r="P259" i="4"/>
  <c r="BI257" i="4"/>
  <c r="BH257" i="4"/>
  <c r="BG257" i="4"/>
  <c r="BF257" i="4"/>
  <c r="T257" i="4"/>
  <c r="R257" i="4"/>
  <c r="P257" i="4"/>
  <c r="BI255" i="4"/>
  <c r="BH255" i="4"/>
  <c r="BG255" i="4"/>
  <c r="BF255" i="4"/>
  <c r="T255" i="4"/>
  <c r="R255" i="4"/>
  <c r="P255" i="4"/>
  <c r="BI252" i="4"/>
  <c r="BH252" i="4"/>
  <c r="BG252" i="4"/>
  <c r="BF252" i="4"/>
  <c r="T252" i="4"/>
  <c r="T251" i="4" s="1"/>
  <c r="R252" i="4"/>
  <c r="R251" i="4"/>
  <c r="P252" i="4"/>
  <c r="P251" i="4" s="1"/>
  <c r="BI249" i="4"/>
  <c r="BH249" i="4"/>
  <c r="BG249" i="4"/>
  <c r="BF249" i="4"/>
  <c r="T249" i="4"/>
  <c r="T248" i="4" s="1"/>
  <c r="R249" i="4"/>
  <c r="R248" i="4" s="1"/>
  <c r="P249" i="4"/>
  <c r="P248" i="4"/>
  <c r="BI243" i="4"/>
  <c r="BH243" i="4"/>
  <c r="BG243" i="4"/>
  <c r="BF243" i="4"/>
  <c r="T243" i="4"/>
  <c r="R243" i="4"/>
  <c r="P243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89" i="4"/>
  <c r="BH189" i="4"/>
  <c r="BG189" i="4"/>
  <c r="BF189" i="4"/>
  <c r="T189" i="4"/>
  <c r="T188" i="4"/>
  <c r="R189" i="4"/>
  <c r="R188" i="4" s="1"/>
  <c r="P189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J124" i="4"/>
  <c r="J123" i="4"/>
  <c r="F123" i="4"/>
  <c r="F121" i="4"/>
  <c r="E119" i="4"/>
  <c r="J92" i="4"/>
  <c r="J91" i="4"/>
  <c r="F91" i="4"/>
  <c r="F89" i="4"/>
  <c r="E87" i="4"/>
  <c r="J18" i="4"/>
  <c r="E18" i="4"/>
  <c r="F124" i="4"/>
  <c r="J17" i="4"/>
  <c r="J12" i="4"/>
  <c r="J121" i="4" s="1"/>
  <c r="E7" i="4"/>
  <c r="E117" i="4"/>
  <c r="J37" i="3"/>
  <c r="J36" i="3"/>
  <c r="AY96" i="1"/>
  <c r="J35" i="3"/>
  <c r="AX96" i="1"/>
  <c r="BI459" i="3"/>
  <c r="BH459" i="3"/>
  <c r="BG459" i="3"/>
  <c r="BF459" i="3"/>
  <c r="T459" i="3"/>
  <c r="R459" i="3"/>
  <c r="P459" i="3"/>
  <c r="BI457" i="3"/>
  <c r="BH457" i="3"/>
  <c r="BG457" i="3"/>
  <c r="BF457" i="3"/>
  <c r="T457" i="3"/>
  <c r="R457" i="3"/>
  <c r="P457" i="3"/>
  <c r="BI450" i="3"/>
  <c r="BH450" i="3"/>
  <c r="BG450" i="3"/>
  <c r="BF450" i="3"/>
  <c r="T450" i="3"/>
  <c r="R450" i="3"/>
  <c r="P450" i="3"/>
  <c r="BI447" i="3"/>
  <c r="BH447" i="3"/>
  <c r="BG447" i="3"/>
  <c r="BF447" i="3"/>
  <c r="T447" i="3"/>
  <c r="R447" i="3"/>
  <c r="P447" i="3"/>
  <c r="BI437" i="3"/>
  <c r="BH437" i="3"/>
  <c r="BG437" i="3"/>
  <c r="BF437" i="3"/>
  <c r="T437" i="3"/>
  <c r="R437" i="3"/>
  <c r="P437" i="3"/>
  <c r="BI427" i="3"/>
  <c r="BH427" i="3"/>
  <c r="BG427" i="3"/>
  <c r="BF427" i="3"/>
  <c r="T427" i="3"/>
  <c r="R427" i="3"/>
  <c r="P427" i="3"/>
  <c r="BI415" i="3"/>
  <c r="BH415" i="3"/>
  <c r="BG415" i="3"/>
  <c r="BF415" i="3"/>
  <c r="T415" i="3"/>
  <c r="R415" i="3"/>
  <c r="P415" i="3"/>
  <c r="BI403" i="3"/>
  <c r="BH403" i="3"/>
  <c r="BG403" i="3"/>
  <c r="BF403" i="3"/>
  <c r="T403" i="3"/>
  <c r="R403" i="3"/>
  <c r="P403" i="3"/>
  <c r="BI391" i="3"/>
  <c r="BH391" i="3"/>
  <c r="BG391" i="3"/>
  <c r="BF391" i="3"/>
  <c r="T391" i="3"/>
  <c r="R391" i="3"/>
  <c r="P391" i="3"/>
  <c r="BI379" i="3"/>
  <c r="BH379" i="3"/>
  <c r="BG379" i="3"/>
  <c r="BF379" i="3"/>
  <c r="T379" i="3"/>
  <c r="R379" i="3"/>
  <c r="P379" i="3"/>
  <c r="BI377" i="3"/>
  <c r="BH377" i="3"/>
  <c r="BG377" i="3"/>
  <c r="BF377" i="3"/>
  <c r="T377" i="3"/>
  <c r="T376" i="3"/>
  <c r="R377" i="3"/>
  <c r="R376" i="3" s="1"/>
  <c r="P377" i="3"/>
  <c r="P376" i="3"/>
  <c r="BI358" i="3"/>
  <c r="BH358" i="3"/>
  <c r="BG358" i="3"/>
  <c r="BF358" i="3"/>
  <c r="T358" i="3"/>
  <c r="T357" i="3"/>
  <c r="R358" i="3"/>
  <c r="R357" i="3"/>
  <c r="P358" i="3"/>
  <c r="P357" i="3" s="1"/>
  <c r="BI355" i="3"/>
  <c r="BH355" i="3"/>
  <c r="BG355" i="3"/>
  <c r="BF355" i="3"/>
  <c r="T355" i="3"/>
  <c r="T354" i="3"/>
  <c r="R355" i="3"/>
  <c r="R354" i="3"/>
  <c r="P355" i="3"/>
  <c r="P354" i="3"/>
  <c r="BI352" i="3"/>
  <c r="BH352" i="3"/>
  <c r="BG352" i="3"/>
  <c r="BF352" i="3"/>
  <c r="T352" i="3"/>
  <c r="R352" i="3"/>
  <c r="P352" i="3"/>
  <c r="BI350" i="3"/>
  <c r="BH350" i="3"/>
  <c r="BG350" i="3"/>
  <c r="BF350" i="3"/>
  <c r="T350" i="3"/>
  <c r="R350" i="3"/>
  <c r="P350" i="3"/>
  <c r="BI346" i="3"/>
  <c r="BH346" i="3"/>
  <c r="BG346" i="3"/>
  <c r="BF346" i="3"/>
  <c r="T346" i="3"/>
  <c r="R346" i="3"/>
  <c r="P346" i="3"/>
  <c r="BI344" i="3"/>
  <c r="BH344" i="3"/>
  <c r="BG344" i="3"/>
  <c r="BF344" i="3"/>
  <c r="T344" i="3"/>
  <c r="R344" i="3"/>
  <c r="P344" i="3"/>
  <c r="BI342" i="3"/>
  <c r="BH342" i="3"/>
  <c r="BG342" i="3"/>
  <c r="BF342" i="3"/>
  <c r="T342" i="3"/>
  <c r="R342" i="3"/>
  <c r="P342" i="3"/>
  <c r="BI340" i="3"/>
  <c r="BH340" i="3"/>
  <c r="BG340" i="3"/>
  <c r="BF340" i="3"/>
  <c r="T340" i="3"/>
  <c r="R340" i="3"/>
  <c r="P340" i="3"/>
  <c r="BI338" i="3"/>
  <c r="BH338" i="3"/>
  <c r="BG338" i="3"/>
  <c r="BF338" i="3"/>
  <c r="T338" i="3"/>
  <c r="R338" i="3"/>
  <c r="P338" i="3"/>
  <c r="BI333" i="3"/>
  <c r="BH333" i="3"/>
  <c r="BG333" i="3"/>
  <c r="BF333" i="3"/>
  <c r="T333" i="3"/>
  <c r="R333" i="3"/>
  <c r="P333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255" i="3"/>
  <c r="BH255" i="3"/>
  <c r="BG255" i="3"/>
  <c r="BF255" i="3"/>
  <c r="T255" i="3"/>
  <c r="R255" i="3"/>
  <c r="P255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49" i="3"/>
  <c r="BH149" i="3"/>
  <c r="BG149" i="3"/>
  <c r="BF149" i="3"/>
  <c r="T149" i="3"/>
  <c r="R149" i="3"/>
  <c r="P149" i="3"/>
  <c r="BI130" i="3"/>
  <c r="BH130" i="3"/>
  <c r="BG130" i="3"/>
  <c r="BF130" i="3"/>
  <c r="T130" i="3"/>
  <c r="R130" i="3"/>
  <c r="P130" i="3"/>
  <c r="J124" i="3"/>
  <c r="J123" i="3"/>
  <c r="F123" i="3"/>
  <c r="F121" i="3"/>
  <c r="E119" i="3"/>
  <c r="J92" i="3"/>
  <c r="J91" i="3"/>
  <c r="F91" i="3"/>
  <c r="F89" i="3"/>
  <c r="E87" i="3"/>
  <c r="J18" i="3"/>
  <c r="E18" i="3"/>
  <c r="F92" i="3"/>
  <c r="J17" i="3"/>
  <c r="J12" i="3"/>
  <c r="J121" i="3" s="1"/>
  <c r="E7" i="3"/>
  <c r="E117" i="3" s="1"/>
  <c r="J285" i="2"/>
  <c r="J37" i="2"/>
  <c r="J36" i="2"/>
  <c r="AY95" i="1"/>
  <c r="J35" i="2"/>
  <c r="AX95" i="1" s="1"/>
  <c r="BI287" i="2"/>
  <c r="BH287" i="2"/>
  <c r="BG287" i="2"/>
  <c r="BF287" i="2"/>
  <c r="T287" i="2"/>
  <c r="T286" i="2" s="1"/>
  <c r="R287" i="2"/>
  <c r="R286" i="2" s="1"/>
  <c r="P287" i="2"/>
  <c r="P286" i="2"/>
  <c r="J106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T275" i="2"/>
  <c r="R276" i="2"/>
  <c r="R275" i="2"/>
  <c r="P276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17" i="2"/>
  <c r="BH217" i="2"/>
  <c r="BG217" i="2"/>
  <c r="BF217" i="2"/>
  <c r="T217" i="2"/>
  <c r="R217" i="2"/>
  <c r="P217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1" i="2"/>
  <c r="BH191" i="2"/>
  <c r="BG191" i="2"/>
  <c r="BF191" i="2"/>
  <c r="T191" i="2"/>
  <c r="R191" i="2"/>
  <c r="P191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0" i="2"/>
  <c r="BH130" i="2"/>
  <c r="BG130" i="2"/>
  <c r="BF130" i="2"/>
  <c r="T130" i="2"/>
  <c r="R130" i="2"/>
  <c r="P130" i="2"/>
  <c r="J124" i="2"/>
  <c r="J123" i="2"/>
  <c r="F123" i="2"/>
  <c r="F121" i="2"/>
  <c r="E119" i="2"/>
  <c r="J92" i="2"/>
  <c r="J91" i="2"/>
  <c r="F91" i="2"/>
  <c r="F89" i="2"/>
  <c r="E87" i="2"/>
  <c r="J18" i="2"/>
  <c r="E18" i="2"/>
  <c r="F124" i="2" s="1"/>
  <c r="J17" i="2"/>
  <c r="J12" i="2"/>
  <c r="J89" i="2"/>
  <c r="E7" i="2"/>
  <c r="E117" i="2" s="1"/>
  <c r="L90" i="1"/>
  <c r="AM90" i="1"/>
  <c r="AM89" i="1"/>
  <c r="L89" i="1"/>
  <c r="AM87" i="1"/>
  <c r="L87" i="1"/>
  <c r="L85" i="1"/>
  <c r="L84" i="1"/>
  <c r="BK287" i="2"/>
  <c r="BK148" i="2"/>
  <c r="J244" i="2"/>
  <c r="J183" i="2"/>
  <c r="J154" i="2"/>
  <c r="J265" i="2"/>
  <c r="BK249" i="2"/>
  <c r="BK205" i="2"/>
  <c r="J160" i="2"/>
  <c r="BK271" i="2"/>
  <c r="BK247" i="2"/>
  <c r="BK233" i="2"/>
  <c r="BK207" i="2"/>
  <c r="BK261" i="2"/>
  <c r="BK229" i="2"/>
  <c r="BK197" i="2"/>
  <c r="BK276" i="2"/>
  <c r="J191" i="2"/>
  <c r="J280" i="2"/>
  <c r="J197" i="2"/>
  <c r="BK158" i="2"/>
  <c r="J259" i="2"/>
  <c r="J236" i="2"/>
  <c r="J358" i="3"/>
  <c r="BK164" i="3"/>
  <c r="BK333" i="3"/>
  <c r="BK447" i="3"/>
  <c r="J379" i="3"/>
  <c r="J450" i="3"/>
  <c r="J161" i="3"/>
  <c r="BK427" i="3"/>
  <c r="BK198" i="3"/>
  <c r="BK403" i="3"/>
  <c r="J157" i="3"/>
  <c r="BK355" i="3"/>
  <c r="J195" i="3"/>
  <c r="BK457" i="3"/>
  <c r="J457" i="3"/>
  <c r="J194" i="4"/>
  <c r="J174" i="4"/>
  <c r="BK262" i="4"/>
  <c r="J231" i="4"/>
  <c r="BK203" i="4"/>
  <c r="BK194" i="4"/>
  <c r="BK133" i="4"/>
  <c r="BK232" i="4"/>
  <c r="BK217" i="4"/>
  <c r="J179" i="4"/>
  <c r="J232" i="4"/>
  <c r="BK216" i="4"/>
  <c r="J189" i="4"/>
  <c r="BK151" i="4"/>
  <c r="J252" i="4"/>
  <c r="BK211" i="4"/>
  <c r="BK234" i="4"/>
  <c r="J220" i="4"/>
  <c r="J177" i="4"/>
  <c r="BK249" i="4"/>
  <c r="BK215" i="4"/>
  <c r="BK164" i="4"/>
  <c r="J139" i="4"/>
  <c r="BK241" i="4"/>
  <c r="J225" i="4"/>
  <c r="BK200" i="4"/>
  <c r="J151" i="4"/>
  <c r="BK171" i="5"/>
  <c r="J159" i="5"/>
  <c r="BK144" i="5"/>
  <c r="J177" i="5"/>
  <c r="J165" i="5"/>
  <c r="BK142" i="5"/>
  <c r="BK126" i="5"/>
  <c r="J154" i="5"/>
  <c r="J132" i="5"/>
  <c r="BK181" i="5"/>
  <c r="J149" i="5"/>
  <c r="BK130" i="5"/>
  <c r="J120" i="5"/>
  <c r="J124" i="5"/>
  <c r="BK168" i="5"/>
  <c r="J158" i="5"/>
  <c r="BK139" i="5"/>
  <c r="J174" i="5"/>
  <c r="BK153" i="5"/>
  <c r="BK132" i="5"/>
  <c r="J173" i="5"/>
  <c r="J150" i="5"/>
  <c r="J131" i="5"/>
  <c r="J156" i="6"/>
  <c r="J186" i="6"/>
  <c r="J169" i="6"/>
  <c r="J206" i="6"/>
  <c r="J127" i="7"/>
  <c r="BK161" i="7"/>
  <c r="BK127" i="8"/>
  <c r="BK156" i="8"/>
  <c r="J163" i="8"/>
  <c r="BK144" i="8"/>
  <c r="BK158" i="8"/>
  <c r="BK181" i="8"/>
  <c r="BK146" i="9"/>
  <c r="J127" i="9"/>
  <c r="J130" i="9"/>
  <c r="BK147" i="9"/>
  <c r="J144" i="9"/>
  <c r="BK135" i="9"/>
  <c r="J138" i="9"/>
  <c r="BK123" i="10"/>
  <c r="J133" i="11"/>
  <c r="J149" i="11"/>
  <c r="J173" i="11"/>
  <c r="BK154" i="11"/>
  <c r="J155" i="11"/>
  <c r="J176" i="11"/>
  <c r="J162" i="11"/>
  <c r="BK133" i="11"/>
  <c r="J188" i="12"/>
  <c r="BK194" i="12"/>
  <c r="J132" i="12"/>
  <c r="BK184" i="12"/>
  <c r="BK127" i="12"/>
  <c r="J151" i="12"/>
  <c r="J127" i="12"/>
  <c r="J129" i="13"/>
  <c r="J128" i="13"/>
  <c r="BK128" i="13"/>
  <c r="J125" i="13"/>
  <c r="BK161" i="14"/>
  <c r="BK148" i="14"/>
  <c r="BK166" i="14"/>
  <c r="BK153" i="14"/>
  <c r="BK142" i="14"/>
  <c r="J134" i="14"/>
  <c r="BK236" i="2"/>
  <c r="J168" i="2"/>
  <c r="BK138" i="2"/>
  <c r="J240" i="2"/>
  <c r="BK173" i="2"/>
  <c r="BK150" i="2"/>
  <c r="J273" i="2"/>
  <c r="BK238" i="2"/>
  <c r="BK191" i="2"/>
  <c r="BK156" i="2"/>
  <c r="BK280" i="2"/>
  <c r="J249" i="2"/>
  <c r="J234" i="2"/>
  <c r="J276" i="2"/>
  <c r="J255" i="2"/>
  <c r="J217" i="2"/>
  <c r="J165" i="2"/>
  <c r="BK257" i="2"/>
  <c r="BK162" i="2"/>
  <c r="BK234" i="2"/>
  <c r="BK165" i="2"/>
  <c r="J142" i="2"/>
  <c r="BK252" i="2"/>
  <c r="BK185" i="2"/>
  <c r="J377" i="3"/>
  <c r="J346" i="3"/>
  <c r="J312" i="3"/>
  <c r="BK415" i="3"/>
  <c r="J159" i="3"/>
  <c r="BK130" i="3"/>
  <c r="BK342" i="3"/>
  <c r="BK157" i="3"/>
  <c r="J333" i="3"/>
  <c r="J415" i="3"/>
  <c r="BK358" i="3"/>
  <c r="J189" i="3"/>
  <c r="J241" i="4"/>
  <c r="BK231" i="4"/>
  <c r="BK179" i="4"/>
  <c r="BK252" i="4"/>
  <c r="J229" i="4"/>
  <c r="J200" i="4"/>
  <c r="J168" i="4"/>
  <c r="J262" i="4"/>
  <c r="BK229" i="4"/>
  <c r="BK219" i="4"/>
  <c r="J198" i="4"/>
  <c r="BK260" i="4"/>
  <c r="J221" i="4"/>
  <c r="J210" i="4"/>
  <c r="J184" i="4"/>
  <c r="J149" i="4"/>
  <c r="J236" i="4"/>
  <c r="J197" i="4"/>
  <c r="J227" i="4"/>
  <c r="J208" i="4"/>
  <c r="J137" i="4"/>
  <c r="J239" i="4"/>
  <c r="J211" i="4"/>
  <c r="J143" i="4"/>
  <c r="BK255" i="4"/>
  <c r="J230" i="4"/>
  <c r="J217" i="4"/>
  <c r="BK168" i="4"/>
  <c r="BK139" i="4"/>
  <c r="BK175" i="5"/>
  <c r="J163" i="5"/>
  <c r="J152" i="5"/>
  <c r="BK125" i="5"/>
  <c r="BK170" i="5"/>
  <c r="BK163" i="5"/>
  <c r="BK147" i="5"/>
  <c r="J125" i="5"/>
  <c r="J156" i="5"/>
  <c r="J135" i="5"/>
  <c r="BK177" i="5"/>
  <c r="J145" i="5"/>
  <c r="BK136" i="5"/>
  <c r="J122" i="5"/>
  <c r="J136" i="5"/>
  <c r="BK121" i="5"/>
  <c r="BK159" i="5"/>
  <c r="J155" i="5"/>
  <c r="BK141" i="5"/>
  <c r="J181" i="5"/>
  <c r="J170" i="5"/>
  <c r="BK135" i="5"/>
  <c r="BK180" i="5"/>
  <c r="J164" i="5"/>
  <c r="BK143" i="5"/>
  <c r="BK161" i="6"/>
  <c r="J202" i="6"/>
  <c r="J177" i="6"/>
  <c r="BK139" i="6"/>
  <c r="BK185" i="6"/>
  <c r="BK173" i="6"/>
  <c r="BK165" i="6"/>
  <c r="J143" i="6"/>
  <c r="J139" i="6"/>
  <c r="J127" i="6"/>
  <c r="BK197" i="6"/>
  <c r="J181" i="6"/>
  <c r="J173" i="6"/>
  <c r="BK152" i="6"/>
  <c r="J151" i="6"/>
  <c r="J210" i="6"/>
  <c r="BK194" i="6"/>
  <c r="BK186" i="6"/>
  <c r="J165" i="6"/>
  <c r="BK156" i="6"/>
  <c r="J147" i="6"/>
  <c r="J131" i="6"/>
  <c r="J152" i="6"/>
  <c r="BK151" i="6"/>
  <c r="J135" i="6"/>
  <c r="BK206" i="6"/>
  <c r="BK202" i="6"/>
  <c r="J194" i="6"/>
  <c r="J185" i="6"/>
  <c r="BK181" i="6"/>
  <c r="BK177" i="6"/>
  <c r="BK169" i="6"/>
  <c r="J183" i="7"/>
  <c r="BK182" i="7"/>
  <c r="BK170" i="7"/>
  <c r="J161" i="7"/>
  <c r="J138" i="7"/>
  <c r="BK178" i="7"/>
  <c r="BK154" i="7"/>
  <c r="J150" i="7"/>
  <c r="BK133" i="7"/>
  <c r="J130" i="7"/>
  <c r="J158" i="7"/>
  <c r="BK147" i="7"/>
  <c r="J145" i="7"/>
  <c r="J144" i="7"/>
  <c r="BK163" i="7"/>
  <c r="BK158" i="7"/>
  <c r="J154" i="7"/>
  <c r="J147" i="7"/>
  <c r="BK144" i="7"/>
  <c r="BK127" i="7"/>
  <c r="J182" i="7"/>
  <c r="BK167" i="7"/>
  <c r="J163" i="7"/>
  <c r="J180" i="7"/>
  <c r="BK176" i="7"/>
  <c r="J157" i="7"/>
  <c r="BK157" i="7"/>
  <c r="BK138" i="7"/>
  <c r="J178" i="7"/>
  <c r="J152" i="8"/>
  <c r="BK160" i="8"/>
  <c r="J158" i="8"/>
  <c r="J138" i="8"/>
  <c r="J141" i="8"/>
  <c r="J155" i="8"/>
  <c r="J160" i="8"/>
  <c r="BK137" i="9"/>
  <c r="J146" i="9"/>
  <c r="BK133" i="9"/>
  <c r="J140" i="9"/>
  <c r="BK149" i="9"/>
  <c r="J134" i="9"/>
  <c r="BK131" i="9"/>
  <c r="BK136" i="9"/>
  <c r="BK122" i="10"/>
  <c r="BK173" i="11"/>
  <c r="J153" i="11"/>
  <c r="J124" i="11"/>
  <c r="J157" i="11"/>
  <c r="J156" i="11"/>
  <c r="J127" i="11"/>
  <c r="BK153" i="11"/>
  <c r="BK156" i="11"/>
  <c r="J234" i="12"/>
  <c r="J147" i="12"/>
  <c r="J194" i="12"/>
  <c r="J135" i="12"/>
  <c r="J168" i="12"/>
  <c r="J141" i="12"/>
  <c r="BK151" i="12"/>
  <c r="J181" i="12"/>
  <c r="BK138" i="12"/>
  <c r="BK137" i="13"/>
  <c r="J134" i="13"/>
  <c r="BK124" i="13"/>
  <c r="BK131" i="13"/>
  <c r="BK139" i="13"/>
  <c r="BK150" i="14"/>
  <c r="J159" i="14"/>
  <c r="BK136" i="14"/>
  <c r="BK127" i="14"/>
  <c r="J247" i="2"/>
  <c r="BK160" i="2"/>
  <c r="BK265" i="2"/>
  <c r="BK217" i="2"/>
  <c r="J162" i="2"/>
  <c r="BK282" i="2"/>
  <c r="BK251" i="2"/>
  <c r="BK230" i="2"/>
  <c r="J173" i="2"/>
  <c r="AS94" i="1"/>
  <c r="J146" i="2"/>
  <c r="J229" i="2"/>
  <c r="J140" i="2"/>
  <c r="BK225" i="2"/>
  <c r="J171" i="2"/>
  <c r="J138" i="2"/>
  <c r="J253" i="2"/>
  <c r="J205" i="2"/>
  <c r="BK391" i="3"/>
  <c r="BK312" i="3"/>
  <c r="BK340" i="3"/>
  <c r="J437" i="3"/>
  <c r="J198" i="3"/>
  <c r="J342" i="3"/>
  <c r="BK450" i="3"/>
  <c r="J338" i="3"/>
  <c r="BK159" i="3"/>
  <c r="J164" i="3"/>
  <c r="J391" i="3"/>
  <c r="BK255" i="3"/>
  <c r="J130" i="3"/>
  <c r="J459" i="3"/>
  <c r="BK338" i="3"/>
  <c r="BK155" i="3"/>
  <c r="BK186" i="4"/>
  <c r="BK147" i="4"/>
  <c r="J233" i="4"/>
  <c r="J219" i="4"/>
  <c r="BK198" i="4"/>
  <c r="BK143" i="4"/>
  <c r="J257" i="4"/>
  <c r="J223" i="4"/>
  <c r="BK210" i="4"/>
  <c r="J171" i="4"/>
  <c r="BK226" i="4"/>
  <c r="J201" i="4"/>
  <c r="J141" i="4"/>
  <c r="BK221" i="4"/>
  <c r="BK157" i="4"/>
  <c r="BK212" i="4"/>
  <c r="BK149" i="4"/>
  <c r="BK257" i="4"/>
  <c r="BK225" i="4"/>
  <c r="J166" i="4"/>
  <c r="BK137" i="4"/>
  <c r="BK243" i="4"/>
  <c r="J235" i="4"/>
  <c r="BK220" i="4"/>
  <c r="BK166" i="4"/>
  <c r="J180" i="5"/>
  <c r="BK161" i="5"/>
  <c r="BK133" i="5"/>
  <c r="BK176" i="5"/>
  <c r="J167" i="5"/>
  <c r="BK160" i="5"/>
  <c r="J139" i="5"/>
  <c r="J160" i="5"/>
  <c r="J129" i="5"/>
  <c r="BK174" i="5"/>
  <c r="J151" i="5"/>
  <c r="J137" i="5"/>
  <c r="J119" i="5"/>
  <c r="J130" i="5"/>
  <c r="J178" i="5"/>
  <c r="BK154" i="5"/>
  <c r="BK137" i="5"/>
  <c r="J171" i="5"/>
  <c r="BK138" i="5"/>
  <c r="BK127" i="5"/>
  <c r="BK156" i="5"/>
  <c r="J138" i="5"/>
  <c r="J190" i="6"/>
  <c r="BK147" i="6"/>
  <c r="J161" i="6"/>
  <c r="BK201" i="6"/>
  <c r="BK180" i="7"/>
  <c r="BK141" i="8"/>
  <c r="J127" i="8"/>
  <c r="BK155" i="8"/>
  <c r="J168" i="8"/>
  <c r="J176" i="8"/>
  <c r="J165" i="8"/>
  <c r="BK142" i="9"/>
  <c r="J142" i="9"/>
  <c r="BK140" i="9"/>
  <c r="BK138" i="9"/>
  <c r="BK139" i="9"/>
  <c r="J147" i="9"/>
  <c r="J123" i="9"/>
  <c r="BK127" i="9"/>
  <c r="J122" i="10"/>
  <c r="J142" i="11"/>
  <c r="J163" i="11"/>
  <c r="J139" i="11"/>
  <c r="J158" i="11"/>
  <c r="BK157" i="11"/>
  <c r="J147" i="11"/>
  <c r="BK158" i="11"/>
  <c r="J160" i="11"/>
  <c r="J136" i="11"/>
  <c r="J164" i="12"/>
  <c r="J228" i="12"/>
  <c r="BK156" i="12"/>
  <c r="BK181" i="12"/>
  <c r="BK132" i="12"/>
  <c r="BK147" i="12"/>
  <c r="BK177" i="12"/>
  <c r="J222" i="12"/>
  <c r="J135" i="13"/>
  <c r="BK130" i="13"/>
  <c r="BK132" i="13"/>
  <c r="BK133" i="13"/>
  <c r="J132" i="13"/>
  <c r="J157" i="14"/>
  <c r="BK159" i="14"/>
  <c r="BK157" i="14"/>
  <c r="BK273" i="2"/>
  <c r="J158" i="2"/>
  <c r="J261" i="2"/>
  <c r="J199" i="2"/>
  <c r="BK167" i="2"/>
  <c r="BK142" i="2"/>
  <c r="BK259" i="2"/>
  <c r="J242" i="2"/>
  <c r="BK199" i="2"/>
  <c r="BK130" i="2"/>
  <c r="BK256" i="2"/>
  <c r="BK240" i="2"/>
  <c r="BK227" i="2"/>
  <c r="J282" i="2"/>
  <c r="J252" i="2"/>
  <c r="BK223" i="2"/>
  <c r="J167" i="2"/>
  <c r="BK263" i="2"/>
  <c r="J209" i="2"/>
  <c r="J287" i="2"/>
  <c r="BK203" i="2"/>
  <c r="J148" i="2"/>
  <c r="BK255" i="2"/>
  <c r="J251" i="2"/>
  <c r="J130" i="2"/>
  <c r="J340" i="3"/>
  <c r="BK350" i="3"/>
  <c r="BK183" i="3"/>
  <c r="J427" i="3"/>
  <c r="J255" i="3"/>
  <c r="BK379" i="3"/>
  <c r="J155" i="3"/>
  <c r="J403" i="3"/>
  <c r="BK189" i="3"/>
  <c r="BK344" i="3"/>
  <c r="BK377" i="3"/>
  <c r="BK346" i="3"/>
  <c r="BK161" i="3"/>
  <c r="BK233" i="4"/>
  <c r="BK189" i="4"/>
  <c r="J164" i="4"/>
  <c r="J243" i="4"/>
  <c r="J212" i="4"/>
  <c r="BK197" i="4"/>
  <c r="BK141" i="4"/>
  <c r="J238" i="4"/>
  <c r="J222" i="4"/>
  <c r="BK184" i="4"/>
  <c r="J155" i="4"/>
  <c r="J215" i="4"/>
  <c r="BK206" i="4"/>
  <c r="J157" i="4"/>
  <c r="J255" i="4"/>
  <c r="BK223" i="4"/>
  <c r="BK195" i="4"/>
  <c r="J216" i="4"/>
  <c r="J186" i="4"/>
  <c r="BK130" i="4"/>
  <c r="BK227" i="4"/>
  <c r="J204" i="4"/>
  <c r="J159" i="4"/>
  <c r="J259" i="4"/>
  <c r="BK236" i="4"/>
  <c r="BK222" i="4"/>
  <c r="BK174" i="4"/>
  <c r="J147" i="4"/>
  <c r="J176" i="5"/>
  <c r="J166" i="5"/>
  <c r="J147" i="5"/>
  <c r="J121" i="5"/>
  <c r="J168" i="5"/>
  <c r="BK151" i="5"/>
  <c r="J133" i="5"/>
  <c r="BK167" i="5"/>
  <c r="J141" i="5"/>
  <c r="BK123" i="5"/>
  <c r="J169" i="5"/>
  <c r="J140" i="5"/>
  <c r="J123" i="5"/>
  <c r="BK150" i="5"/>
  <c r="BK162" i="5"/>
  <c r="BK152" i="5"/>
  <c r="J134" i="5"/>
  <c r="J162" i="5"/>
  <c r="BK134" i="5"/>
  <c r="BK178" i="5"/>
  <c r="BK148" i="5"/>
  <c r="BK124" i="5"/>
  <c r="BK131" i="6"/>
  <c r="BK143" i="6"/>
  <c r="BK127" i="6"/>
  <c r="J197" i="6"/>
  <c r="J181" i="8"/>
  <c r="J148" i="8"/>
  <c r="BK180" i="8"/>
  <c r="J178" i="8"/>
  <c r="BK165" i="8"/>
  <c r="BK168" i="8"/>
  <c r="BK145" i="9"/>
  <c r="BK123" i="9"/>
  <c r="BK122" i="9"/>
  <c r="J136" i="9"/>
  <c r="J137" i="9"/>
  <c r="BK132" i="9"/>
  <c r="J125" i="9"/>
  <c r="BK179" i="11"/>
  <c r="BK124" i="11"/>
  <c r="BK130" i="11"/>
  <c r="J146" i="11"/>
  <c r="BK162" i="11"/>
  <c r="J166" i="11"/>
  <c r="BK147" i="11"/>
  <c r="BK142" i="11"/>
  <c r="BK182" i="12"/>
  <c r="BK135" i="12"/>
  <c r="BK168" i="12"/>
  <c r="J193" i="12"/>
  <c r="J212" i="12"/>
  <c r="BK154" i="12"/>
  <c r="BK141" i="12"/>
  <c r="BK160" i="12"/>
  <c r="J200" i="12"/>
  <c r="BK134" i="13"/>
  <c r="J124" i="13"/>
  <c r="BK125" i="13"/>
  <c r="BK140" i="13"/>
  <c r="BK123" i="13"/>
  <c r="J130" i="13"/>
  <c r="BK155" i="14"/>
  <c r="BK139" i="14"/>
  <c r="J166" i="14"/>
  <c r="J150" i="14"/>
  <c r="BK183" i="7"/>
  <c r="J133" i="7"/>
  <c r="J170" i="7"/>
  <c r="J167" i="7"/>
  <c r="BK145" i="7"/>
  <c r="BK130" i="7"/>
  <c r="J176" i="7"/>
  <c r="J144" i="8"/>
  <c r="BK133" i="8"/>
  <c r="BK130" i="8"/>
  <c r="J140" i="8"/>
  <c r="BK163" i="8"/>
  <c r="BK178" i="8"/>
  <c r="BK140" i="8"/>
  <c r="J149" i="9"/>
  <c r="J133" i="9"/>
  <c r="BK134" i="9"/>
  <c r="BK126" i="9"/>
  <c r="J122" i="9"/>
  <c r="J139" i="9"/>
  <c r="J145" i="9"/>
  <c r="J124" i="9"/>
  <c r="J123" i="10"/>
  <c r="BK136" i="11"/>
  <c r="J148" i="11"/>
  <c r="BK160" i="11"/>
  <c r="BK176" i="11"/>
  <c r="J130" i="11"/>
  <c r="J151" i="11"/>
  <c r="BK148" i="11"/>
  <c r="BK212" i="12"/>
  <c r="BK234" i="12"/>
  <c r="J138" i="12"/>
  <c r="BK173" i="12"/>
  <c r="J206" i="12"/>
  <c r="BK222" i="12"/>
  <c r="BK200" i="12"/>
  <c r="BK155" i="12"/>
  <c r="J139" i="13"/>
  <c r="J131" i="13"/>
  <c r="J126" i="13"/>
  <c r="BK135" i="13"/>
  <c r="BK136" i="13"/>
  <c r="J127" i="14"/>
  <c r="J142" i="14"/>
  <c r="BK165" i="14"/>
  <c r="J148" i="14"/>
  <c r="J161" i="14"/>
  <c r="J227" i="2"/>
  <c r="BK146" i="2"/>
  <c r="J207" i="2"/>
  <c r="J144" i="2"/>
  <c r="J256" i="2"/>
  <c r="J211" i="2"/>
  <c r="J150" i="2"/>
  <c r="J238" i="2"/>
  <c r="J271" i="2"/>
  <c r="J203" i="2"/>
  <c r="J230" i="2"/>
  <c r="BK244" i="2"/>
  <c r="BK168" i="2"/>
  <c r="J263" i="2"/>
  <c r="BK183" i="2"/>
  <c r="J350" i="3"/>
  <c r="J447" i="3"/>
  <c r="BK149" i="3"/>
  <c r="J314" i="3"/>
  <c r="J183" i="3"/>
  <c r="J355" i="3"/>
  <c r="BK437" i="3"/>
  <c r="J149" i="3"/>
  <c r="BK352" i="3"/>
  <c r="BK459" i="3"/>
  <c r="J187" i="3"/>
  <c r="BK238" i="4"/>
  <c r="J182" i="4"/>
  <c r="J130" i="4"/>
  <c r="BK204" i="4"/>
  <c r="BK183" i="4"/>
  <c r="J260" i="4"/>
  <c r="J226" i="4"/>
  <c r="J195" i="4"/>
  <c r="BK230" i="4"/>
  <c r="BK208" i="4"/>
  <c r="BK155" i="4"/>
  <c r="BK228" i="4"/>
  <c r="J228" i="4"/>
  <c r="BK159" i="4"/>
  <c r="BK235" i="4"/>
  <c r="BK201" i="4"/>
  <c r="J263" i="4"/>
  <c r="J234" i="4"/>
  <c r="BK182" i="4"/>
  <c r="J133" i="4"/>
  <c r="BK169" i="5"/>
  <c r="J157" i="5"/>
  <c r="BK131" i="5"/>
  <c r="J172" i="5"/>
  <c r="BK166" i="5"/>
  <c r="J148" i="5"/>
  <c r="J175" i="5"/>
  <c r="J142" i="5"/>
  <c r="J126" i="5"/>
  <c r="BK164" i="5"/>
  <c r="J128" i="5"/>
  <c r="BK140" i="5"/>
  <c r="BK165" i="5"/>
  <c r="J146" i="5"/>
  <c r="BK179" i="5"/>
  <c r="J143" i="5"/>
  <c r="J179" i="5"/>
  <c r="BK146" i="5"/>
  <c r="J201" i="6"/>
  <c r="BK190" i="6"/>
  <c r="BK210" i="6"/>
  <c r="BK150" i="7"/>
  <c r="BK138" i="8"/>
  <c r="J174" i="8"/>
  <c r="J133" i="8"/>
  <c r="J130" i="8"/>
  <c r="BK148" i="8"/>
  <c r="BK152" i="8"/>
  <c r="BK144" i="9"/>
  <c r="J141" i="9"/>
  <c r="J143" i="9"/>
  <c r="BK124" i="9"/>
  <c r="J135" i="9"/>
  <c r="J126" i="9"/>
  <c r="J132" i="9"/>
  <c r="J121" i="10"/>
  <c r="BK149" i="11"/>
  <c r="J154" i="11"/>
  <c r="BK127" i="11"/>
  <c r="BK155" i="11"/>
  <c r="BK163" i="11"/>
  <c r="BK151" i="11"/>
  <c r="J159" i="11"/>
  <c r="BK139" i="11"/>
  <c r="BK193" i="12"/>
  <c r="J154" i="12"/>
  <c r="BK189" i="12"/>
  <c r="J182" i="12"/>
  <c r="J177" i="12"/>
  <c r="J160" i="12"/>
  <c r="J155" i="12"/>
  <c r="J173" i="12"/>
  <c r="BK164" i="12"/>
  <c r="BK129" i="13"/>
  <c r="J136" i="13"/>
  <c r="BK126" i="13"/>
  <c r="J140" i="13"/>
  <c r="J153" i="14"/>
  <c r="BK134" i="14"/>
  <c r="J130" i="14"/>
  <c r="J136" i="14"/>
  <c r="BK130" i="14"/>
  <c r="J223" i="2"/>
  <c r="J233" i="2"/>
  <c r="J156" i="2"/>
  <c r="J257" i="2"/>
  <c r="J225" i="2"/>
  <c r="BK154" i="2"/>
  <c r="BK253" i="2"/>
  <c r="BK211" i="2"/>
  <c r="BK242" i="2"/>
  <c r="BK140" i="2"/>
  <c r="J185" i="2"/>
  <c r="BK209" i="2"/>
  <c r="BK144" i="2"/>
  <c r="BK171" i="2"/>
  <c r="BK195" i="3"/>
  <c r="BK187" i="3"/>
  <c r="J352" i="3"/>
  <c r="BK314" i="3"/>
  <c r="J344" i="3"/>
  <c r="BK177" i="4"/>
  <c r="J214" i="4"/>
  <c r="J183" i="4"/>
  <c r="J249" i="4"/>
  <c r="BK171" i="4"/>
  <c r="J206" i="4"/>
  <c r="BK259" i="4"/>
  <c r="J203" i="4"/>
  <c r="BK263" i="4"/>
  <c r="BK239" i="4"/>
  <c r="BK214" i="4"/>
  <c r="BK172" i="5"/>
  <c r="BK155" i="5"/>
  <c r="BK173" i="5"/>
  <c r="J161" i="5"/>
  <c r="BK128" i="5"/>
  <c r="BK149" i="5"/>
  <c r="BK122" i="5"/>
  <c r="J144" i="5"/>
  <c r="BK145" i="5"/>
  <c r="BK120" i="5"/>
  <c r="BK157" i="5"/>
  <c r="BK119" i="5"/>
  <c r="BK158" i="5"/>
  <c r="BK129" i="5"/>
  <c r="J153" i="5"/>
  <c r="J127" i="5"/>
  <c r="BK195" i="6"/>
  <c r="BK135" i="6"/>
  <c r="J195" i="6"/>
  <c r="J180" i="8"/>
  <c r="BK176" i="8"/>
  <c r="J156" i="8"/>
  <c r="BK174" i="8"/>
  <c r="BK141" i="9"/>
  <c r="BK125" i="9"/>
  <c r="BK130" i="9"/>
  <c r="J131" i="9"/>
  <c r="BK143" i="9"/>
  <c r="BK121" i="10"/>
  <c r="J179" i="11"/>
  <c r="BK159" i="11"/>
  <c r="BK146" i="11"/>
  <c r="BK166" i="11"/>
  <c r="J189" i="12"/>
  <c r="BK206" i="12"/>
  <c r="BK228" i="12"/>
  <c r="J156" i="12"/>
  <c r="J184" i="12"/>
  <c r="BK188" i="12"/>
  <c r="J123" i="13"/>
  <c r="J133" i="13"/>
  <c r="J137" i="13"/>
  <c r="J165" i="14"/>
  <c r="J155" i="14"/>
  <c r="J139" i="14"/>
  <c r="T125" i="14" l="1"/>
  <c r="R125" i="14"/>
  <c r="P170" i="2"/>
  <c r="P246" i="2"/>
  <c r="T197" i="3"/>
  <c r="R449" i="3"/>
  <c r="R448" i="3"/>
  <c r="R173" i="4"/>
  <c r="BK181" i="4"/>
  <c r="J181" i="4" s="1"/>
  <c r="J100" i="4" s="1"/>
  <c r="T237" i="4"/>
  <c r="T254" i="4"/>
  <c r="T253" i="4" s="1"/>
  <c r="BK126" i="6"/>
  <c r="P196" i="6"/>
  <c r="R166" i="7"/>
  <c r="BK164" i="8"/>
  <c r="J164" i="8"/>
  <c r="J103" i="8" s="1"/>
  <c r="P121" i="9"/>
  <c r="P120" i="9" s="1"/>
  <c r="P119" i="9" s="1"/>
  <c r="AU102" i="1" s="1"/>
  <c r="BK120" i="10"/>
  <c r="J120" i="10" s="1"/>
  <c r="J98" i="10" s="1"/>
  <c r="T123" i="11"/>
  <c r="T161" i="11"/>
  <c r="P150" i="12"/>
  <c r="BK180" i="12"/>
  <c r="J180" i="12" s="1"/>
  <c r="J101" i="12" s="1"/>
  <c r="P199" i="12"/>
  <c r="P198" i="12"/>
  <c r="T127" i="13"/>
  <c r="T129" i="2"/>
  <c r="R164" i="2"/>
  <c r="BK246" i="2"/>
  <c r="J246" i="2" s="1"/>
  <c r="J102" i="2" s="1"/>
  <c r="T279" i="2"/>
  <c r="T278" i="2"/>
  <c r="P129" i="3"/>
  <c r="BK163" i="3"/>
  <c r="J163" i="3" s="1"/>
  <c r="J99" i="3" s="1"/>
  <c r="R163" i="3"/>
  <c r="BK337" i="3"/>
  <c r="J337" i="3" s="1"/>
  <c r="J101" i="3" s="1"/>
  <c r="BK449" i="3"/>
  <c r="BK448" i="3"/>
  <c r="J448" i="3"/>
  <c r="J106" i="3"/>
  <c r="P129" i="4"/>
  <c r="P193" i="4"/>
  <c r="P118" i="5"/>
  <c r="P117" i="5" s="1"/>
  <c r="AU98" i="1" s="1"/>
  <c r="BK160" i="6"/>
  <c r="J160" i="6" s="1"/>
  <c r="J101" i="6" s="1"/>
  <c r="R126" i="7"/>
  <c r="R125" i="7" s="1"/>
  <c r="T166" i="7"/>
  <c r="T126" i="8"/>
  <c r="T125" i="8" s="1"/>
  <c r="P154" i="8"/>
  <c r="BK175" i="8"/>
  <c r="J175" i="8" s="1"/>
  <c r="J104" i="8" s="1"/>
  <c r="T121" i="9"/>
  <c r="T120" i="9" s="1"/>
  <c r="T119" i="9" s="1"/>
  <c r="BK123" i="11"/>
  <c r="J123" i="11" s="1"/>
  <c r="J98" i="11" s="1"/>
  <c r="R152" i="11"/>
  <c r="BK150" i="12"/>
  <c r="J150" i="12"/>
  <c r="J99" i="12" s="1"/>
  <c r="P180" i="12"/>
  <c r="P127" i="13"/>
  <c r="R135" i="14"/>
  <c r="R132" i="14" s="1"/>
  <c r="P197" i="3"/>
  <c r="BK378" i="3"/>
  <c r="J378" i="3" s="1"/>
  <c r="J105" i="3" s="1"/>
  <c r="P449" i="3"/>
  <c r="P448" i="3" s="1"/>
  <c r="P173" i="4"/>
  <c r="T181" i="4"/>
  <c r="P237" i="4"/>
  <c r="T126" i="6"/>
  <c r="T196" i="6"/>
  <c r="P166" i="7"/>
  <c r="P126" i="8"/>
  <c r="P125" i="8" s="1"/>
  <c r="R154" i="8"/>
  <c r="P175" i="8"/>
  <c r="BK161" i="11"/>
  <c r="J161" i="11" s="1"/>
  <c r="J101" i="11" s="1"/>
  <c r="T150" i="12"/>
  <c r="R199" i="12"/>
  <c r="R198" i="12"/>
  <c r="P122" i="13"/>
  <c r="BK138" i="13"/>
  <c r="J138" i="13"/>
  <c r="J100" i="13" s="1"/>
  <c r="R149" i="14"/>
  <c r="R129" i="2"/>
  <c r="BK164" i="2"/>
  <c r="J164" i="2" s="1"/>
  <c r="J99" i="2" s="1"/>
  <c r="P164" i="2"/>
  <c r="T164" i="2"/>
  <c r="BK232" i="2"/>
  <c r="J232" i="2"/>
  <c r="J101" i="2" s="1"/>
  <c r="R232" i="2"/>
  <c r="BK197" i="3"/>
  <c r="J197" i="3" s="1"/>
  <c r="J100" i="3" s="1"/>
  <c r="R337" i="3"/>
  <c r="R378" i="3"/>
  <c r="R129" i="4"/>
  <c r="T173" i="4"/>
  <c r="P181" i="4"/>
  <c r="R237" i="4"/>
  <c r="P254" i="4"/>
  <c r="P253" i="4" s="1"/>
  <c r="BK118" i="5"/>
  <c r="J118" i="5" s="1"/>
  <c r="J97" i="5" s="1"/>
  <c r="R160" i="6"/>
  <c r="R123" i="6" s="1"/>
  <c r="R122" i="6" s="1"/>
  <c r="T126" i="7"/>
  <c r="T125" i="7" s="1"/>
  <c r="R156" i="7"/>
  <c r="P177" i="7"/>
  <c r="R164" i="8"/>
  <c r="T120" i="10"/>
  <c r="T119" i="10"/>
  <c r="T118" i="10" s="1"/>
  <c r="P152" i="11"/>
  <c r="R150" i="12"/>
  <c r="P172" i="12"/>
  <c r="T199" i="12"/>
  <c r="T198" i="12"/>
  <c r="T122" i="13"/>
  <c r="T138" i="13"/>
  <c r="BK135" i="14"/>
  <c r="J135" i="14" s="1"/>
  <c r="J102" i="14" s="1"/>
  <c r="BK158" i="14"/>
  <c r="J158" i="14" s="1"/>
  <c r="J104" i="14" s="1"/>
  <c r="P129" i="2"/>
  <c r="T170" i="2"/>
  <c r="T246" i="2"/>
  <c r="P279" i="2"/>
  <c r="P278" i="2" s="1"/>
  <c r="BK129" i="3"/>
  <c r="J129" i="3" s="1"/>
  <c r="J98" i="3" s="1"/>
  <c r="T129" i="3"/>
  <c r="T163" i="3"/>
  <c r="T337" i="3"/>
  <c r="P378" i="3"/>
  <c r="T449" i="3"/>
  <c r="T448" i="3" s="1"/>
  <c r="T129" i="4"/>
  <c r="R193" i="4"/>
  <c r="BK254" i="4"/>
  <c r="J254" i="4"/>
  <c r="J107" i="4" s="1"/>
  <c r="R118" i="5"/>
  <c r="R117" i="5"/>
  <c r="T160" i="6"/>
  <c r="BK166" i="7"/>
  <c r="J166" i="7"/>
  <c r="J103" i="7" s="1"/>
  <c r="BK126" i="8"/>
  <c r="J126" i="8"/>
  <c r="J98" i="8"/>
  <c r="T154" i="8"/>
  <c r="T175" i="8"/>
  <c r="R121" i="9"/>
  <c r="R120" i="9" s="1"/>
  <c r="R119" i="9" s="1"/>
  <c r="R123" i="11"/>
  <c r="T152" i="11"/>
  <c r="BK126" i="12"/>
  <c r="R172" i="12"/>
  <c r="BK199" i="12"/>
  <c r="BK198" i="12"/>
  <c r="J198" i="12"/>
  <c r="J103" i="12" s="1"/>
  <c r="BK122" i="13"/>
  <c r="J122" i="13" s="1"/>
  <c r="J98" i="13" s="1"/>
  <c r="R138" i="13"/>
  <c r="R121" i="13" s="1"/>
  <c r="R120" i="13" s="1"/>
  <c r="BK149" i="14"/>
  <c r="J149" i="14" s="1"/>
  <c r="J103" i="14" s="1"/>
  <c r="T149" i="14"/>
  <c r="BK170" i="2"/>
  <c r="J170" i="2"/>
  <c r="J100" i="2"/>
  <c r="P232" i="2"/>
  <c r="T232" i="2"/>
  <c r="R279" i="2"/>
  <c r="R278" i="2" s="1"/>
  <c r="R197" i="3"/>
  <c r="BK173" i="4"/>
  <c r="J173" i="4" s="1"/>
  <c r="J99" i="4" s="1"/>
  <c r="R181" i="4"/>
  <c r="BK237" i="4"/>
  <c r="J237" i="4"/>
  <c r="J103" i="4"/>
  <c r="R126" i="6"/>
  <c r="R196" i="6"/>
  <c r="BK126" i="7"/>
  <c r="J126" i="7" s="1"/>
  <c r="J98" i="7" s="1"/>
  <c r="P156" i="7"/>
  <c r="P155" i="7" s="1"/>
  <c r="T177" i="7"/>
  <c r="R175" i="8"/>
  <c r="R120" i="10"/>
  <c r="R119" i="10"/>
  <c r="R118" i="10"/>
  <c r="R161" i="11"/>
  <c r="P126" i="12"/>
  <c r="T172" i="12"/>
  <c r="T180" i="12"/>
  <c r="R183" i="12"/>
  <c r="BK127" i="13"/>
  <c r="J127" i="13" s="1"/>
  <c r="J99" i="13" s="1"/>
  <c r="P138" i="13"/>
  <c r="P135" i="14"/>
  <c r="P158" i="14"/>
  <c r="BK129" i="2"/>
  <c r="R170" i="2"/>
  <c r="R246" i="2"/>
  <c r="BK279" i="2"/>
  <c r="J279" i="2" s="1"/>
  <c r="J105" i="2" s="1"/>
  <c r="R129" i="3"/>
  <c r="P163" i="3"/>
  <c r="P337" i="3"/>
  <c r="T378" i="3"/>
  <c r="BK193" i="4"/>
  <c r="J193" i="4"/>
  <c r="J102" i="4" s="1"/>
  <c r="T118" i="5"/>
  <c r="T117" i="5"/>
  <c r="P160" i="6"/>
  <c r="BK156" i="7"/>
  <c r="BK177" i="7"/>
  <c r="BK155" i="7" s="1"/>
  <c r="J155" i="7" s="1"/>
  <c r="J101" i="7" s="1"/>
  <c r="J177" i="7"/>
  <c r="J104" i="7" s="1"/>
  <c r="R126" i="8"/>
  <c r="R125" i="8" s="1"/>
  <c r="BK154" i="8"/>
  <c r="J154" i="8"/>
  <c r="J102" i="8"/>
  <c r="T164" i="8"/>
  <c r="BK152" i="11"/>
  <c r="J152" i="11" s="1"/>
  <c r="J100" i="11" s="1"/>
  <c r="T126" i="12"/>
  <c r="BK183" i="12"/>
  <c r="J183" i="12" s="1"/>
  <c r="J102" i="12" s="1"/>
  <c r="T183" i="12"/>
  <c r="R122" i="13"/>
  <c r="P149" i="14"/>
  <c r="P132" i="14" s="1"/>
  <c r="P124" i="14" s="1"/>
  <c r="AU107" i="1" s="1"/>
  <c r="T158" i="14"/>
  <c r="T132" i="14" s="1"/>
  <c r="BK129" i="4"/>
  <c r="T193" i="4"/>
  <c r="R254" i="4"/>
  <c r="R253" i="4" s="1"/>
  <c r="P126" i="6"/>
  <c r="P123" i="6"/>
  <c r="P122" i="6" s="1"/>
  <c r="AU99" i="1" s="1"/>
  <c r="BK196" i="6"/>
  <c r="J196" i="6" s="1"/>
  <c r="J102" i="6" s="1"/>
  <c r="P126" i="7"/>
  <c r="P125" i="7" s="1"/>
  <c r="T156" i="7"/>
  <c r="T155" i="7"/>
  <c r="R177" i="7"/>
  <c r="P164" i="8"/>
  <c r="BK121" i="9"/>
  <c r="J121" i="9" s="1"/>
  <c r="J98" i="9" s="1"/>
  <c r="P120" i="10"/>
  <c r="P119" i="10"/>
  <c r="P118" i="10" s="1"/>
  <c r="AU103" i="1" s="1"/>
  <c r="P123" i="11"/>
  <c r="P161" i="11"/>
  <c r="R126" i="12"/>
  <c r="R125" i="12"/>
  <c r="R124" i="12" s="1"/>
  <c r="BK172" i="12"/>
  <c r="J172" i="12" s="1"/>
  <c r="J100" i="12" s="1"/>
  <c r="R180" i="12"/>
  <c r="P183" i="12"/>
  <c r="R127" i="13"/>
  <c r="T135" i="14"/>
  <c r="R158" i="14"/>
  <c r="BK376" i="3"/>
  <c r="J376" i="3"/>
  <c r="J104" i="3" s="1"/>
  <c r="BK188" i="4"/>
  <c r="J188" i="4"/>
  <c r="J101" i="4"/>
  <c r="BK149" i="7"/>
  <c r="J149" i="7"/>
  <c r="J99" i="7" s="1"/>
  <c r="BK148" i="9"/>
  <c r="J148" i="9"/>
  <c r="J99" i="9"/>
  <c r="BK129" i="14"/>
  <c r="J129" i="14"/>
  <c r="J99" i="14" s="1"/>
  <c r="BK357" i="3"/>
  <c r="J357" i="3"/>
  <c r="J103" i="3"/>
  <c r="BK248" i="4"/>
  <c r="J248" i="4"/>
  <c r="J104" i="4" s="1"/>
  <c r="BK153" i="7"/>
  <c r="J153" i="7"/>
  <c r="J100" i="7"/>
  <c r="BK126" i="14"/>
  <c r="J126" i="14"/>
  <c r="J98" i="14" s="1"/>
  <c r="BK133" i="14"/>
  <c r="J133" i="14"/>
  <c r="J101" i="14"/>
  <c r="BK275" i="2"/>
  <c r="J275" i="2"/>
  <c r="J103" i="2" s="1"/>
  <c r="BK354" i="3"/>
  <c r="J354" i="3"/>
  <c r="J102" i="3"/>
  <c r="BK150" i="11"/>
  <c r="J150" i="11"/>
  <c r="J99" i="11" s="1"/>
  <c r="BK286" i="2"/>
  <c r="J286" i="2"/>
  <c r="J107" i="2"/>
  <c r="BK251" i="4"/>
  <c r="J251" i="4"/>
  <c r="J105" i="4" s="1"/>
  <c r="BK147" i="8"/>
  <c r="J147" i="8"/>
  <c r="J99" i="8"/>
  <c r="BK151" i="8"/>
  <c r="J151" i="8"/>
  <c r="J100" i="8" s="1"/>
  <c r="BE136" i="14"/>
  <c r="BE155" i="14"/>
  <c r="J89" i="14"/>
  <c r="BE153" i="14"/>
  <c r="BE127" i="14"/>
  <c r="BE130" i="14"/>
  <c r="E85" i="14"/>
  <c r="F92" i="14"/>
  <c r="BE142" i="14"/>
  <c r="BE150" i="14"/>
  <c r="BE157" i="14"/>
  <c r="BE134" i="14"/>
  <c r="BE148" i="14"/>
  <c r="BE161" i="14"/>
  <c r="BE166" i="14"/>
  <c r="BE139" i="14"/>
  <c r="BE159" i="14"/>
  <c r="BE165" i="14"/>
  <c r="BE125" i="13"/>
  <c r="BE126" i="13"/>
  <c r="BE128" i="13"/>
  <c r="BE136" i="13"/>
  <c r="BE137" i="13"/>
  <c r="J199" i="12"/>
  <c r="J104" i="12" s="1"/>
  <c r="J89" i="13"/>
  <c r="BE134" i="13"/>
  <c r="BE135" i="13"/>
  <c r="BE129" i="13"/>
  <c r="BE130" i="13"/>
  <c r="E85" i="13"/>
  <c r="BE123" i="13"/>
  <c r="BE124" i="13"/>
  <c r="BE131" i="13"/>
  <c r="J126" i="12"/>
  <c r="J98" i="12"/>
  <c r="BE139" i="13"/>
  <c r="BE140" i="13"/>
  <c r="F117" i="13"/>
  <c r="BE132" i="13"/>
  <c r="BE133" i="13"/>
  <c r="E114" i="12"/>
  <c r="BE155" i="12"/>
  <c r="BE168" i="12"/>
  <c r="BE177" i="12"/>
  <c r="BE189" i="12"/>
  <c r="F92" i="12"/>
  <c r="BE147" i="12"/>
  <c r="BE188" i="12"/>
  <c r="BE193" i="12"/>
  <c r="BE206" i="12"/>
  <c r="BE222" i="12"/>
  <c r="BE228" i="12"/>
  <c r="J89" i="12"/>
  <c r="BE127" i="12"/>
  <c r="BE132" i="12"/>
  <c r="BE135" i="12"/>
  <c r="BE234" i="12"/>
  <c r="BE164" i="12"/>
  <c r="BE182" i="12"/>
  <c r="BE194" i="12"/>
  <c r="BE200" i="12"/>
  <c r="BE138" i="12"/>
  <c r="BE156" i="12"/>
  <c r="BE160" i="12"/>
  <c r="BE141" i="12"/>
  <c r="BE151" i="12"/>
  <c r="BE154" i="12"/>
  <c r="BE173" i="12"/>
  <c r="BE181" i="12"/>
  <c r="BE212" i="12"/>
  <c r="BE184" i="12"/>
  <c r="BE124" i="11"/>
  <c r="BE139" i="11"/>
  <c r="BE158" i="11"/>
  <c r="BE179" i="11"/>
  <c r="J89" i="11"/>
  <c r="BE148" i="11"/>
  <c r="F118" i="11"/>
  <c r="BE127" i="11"/>
  <c r="BE130" i="11"/>
  <c r="BE133" i="11"/>
  <c r="BE142" i="11"/>
  <c r="BE149" i="11"/>
  <c r="BE136" i="11"/>
  <c r="BE151" i="11"/>
  <c r="BE153" i="11"/>
  <c r="BE162" i="11"/>
  <c r="E85" i="11"/>
  <c r="BE146" i="11"/>
  <c r="BE147" i="11"/>
  <c r="BE159" i="11"/>
  <c r="BE173" i="11"/>
  <c r="BE176" i="11"/>
  <c r="BE154" i="11"/>
  <c r="BE155" i="11"/>
  <c r="BE156" i="11"/>
  <c r="BE160" i="11"/>
  <c r="BE157" i="11"/>
  <c r="BE163" i="11"/>
  <c r="BE166" i="11"/>
  <c r="J112" i="10"/>
  <c r="BK120" i="9"/>
  <c r="BK119" i="9"/>
  <c r="J119" i="9" s="1"/>
  <c r="J30" i="9" s="1"/>
  <c r="E108" i="10"/>
  <c r="BE123" i="10"/>
  <c r="F115" i="10"/>
  <c r="BE121" i="10"/>
  <c r="BE122" i="10"/>
  <c r="BE122" i="9"/>
  <c r="BK153" i="8"/>
  <c r="J153" i="8"/>
  <c r="J101" i="8"/>
  <c r="F92" i="9"/>
  <c r="BE130" i="9"/>
  <c r="BE134" i="9"/>
  <c r="BE138" i="9"/>
  <c r="BE146" i="9"/>
  <c r="BK125" i="8"/>
  <c r="J125" i="8" s="1"/>
  <c r="J97" i="8" s="1"/>
  <c r="J89" i="9"/>
  <c r="BE123" i="9"/>
  <c r="BE124" i="9"/>
  <c r="BE125" i="9"/>
  <c r="BE126" i="9"/>
  <c r="BE143" i="9"/>
  <c r="BE147" i="9"/>
  <c r="BE127" i="9"/>
  <c r="BE137" i="9"/>
  <c r="BE141" i="9"/>
  <c r="BE142" i="9"/>
  <c r="BE144" i="9"/>
  <c r="E85" i="9"/>
  <c r="BE149" i="9"/>
  <c r="BE131" i="9"/>
  <c r="BE132" i="9"/>
  <c r="BE133" i="9"/>
  <c r="BE139" i="9"/>
  <c r="BE140" i="9"/>
  <c r="BE145" i="9"/>
  <c r="BE135" i="9"/>
  <c r="BE136" i="9"/>
  <c r="F92" i="8"/>
  <c r="J118" i="8"/>
  <c r="BE127" i="8"/>
  <c r="BE148" i="8"/>
  <c r="J156" i="7"/>
  <c r="J102" i="7"/>
  <c r="BE141" i="8"/>
  <c r="BE144" i="8"/>
  <c r="BE133" i="8"/>
  <c r="BE138" i="8"/>
  <c r="BE158" i="8"/>
  <c r="BE174" i="8"/>
  <c r="BE176" i="8"/>
  <c r="BE180" i="8"/>
  <c r="BE181" i="8"/>
  <c r="E85" i="8"/>
  <c r="BE152" i="8"/>
  <c r="BE156" i="8"/>
  <c r="BE163" i="8"/>
  <c r="BE165" i="8"/>
  <c r="BE160" i="8"/>
  <c r="BE130" i="8"/>
  <c r="BE140" i="8"/>
  <c r="BE155" i="8"/>
  <c r="BE168" i="8"/>
  <c r="BE178" i="8"/>
  <c r="BE127" i="7"/>
  <c r="BE147" i="7"/>
  <c r="J126" i="6"/>
  <c r="J100" i="6"/>
  <c r="J89" i="7"/>
  <c r="BE178" i="7"/>
  <c r="BE180" i="7"/>
  <c r="BE182" i="7"/>
  <c r="E85" i="7"/>
  <c r="F92" i="7"/>
  <c r="BE130" i="7"/>
  <c r="BE133" i="7"/>
  <c r="BE163" i="7"/>
  <c r="BE138" i="7"/>
  <c r="BE145" i="7"/>
  <c r="BE170" i="7"/>
  <c r="BE183" i="7"/>
  <c r="BE161" i="7"/>
  <c r="BE167" i="7"/>
  <c r="BE176" i="7"/>
  <c r="BE158" i="7"/>
  <c r="BE144" i="7"/>
  <c r="BE150" i="7"/>
  <c r="BE154" i="7"/>
  <c r="BE157" i="7"/>
  <c r="BE147" i="6"/>
  <c r="BE151" i="6"/>
  <c r="BE156" i="6"/>
  <c r="BE210" i="6"/>
  <c r="J89" i="6"/>
  <c r="BE127" i="6"/>
  <c r="BE143" i="6"/>
  <c r="BE186" i="6"/>
  <c r="BE195" i="6"/>
  <c r="E112" i="6"/>
  <c r="F119" i="6"/>
  <c r="BE139" i="6"/>
  <c r="BE177" i="6"/>
  <c r="BE197" i="6"/>
  <c r="BE201" i="6"/>
  <c r="BK117" i="5"/>
  <c r="J117" i="5"/>
  <c r="J96" i="5"/>
  <c r="BE165" i="6"/>
  <c r="BE194" i="6"/>
  <c r="BE131" i="6"/>
  <c r="BE173" i="6"/>
  <c r="BE206" i="6"/>
  <c r="BE152" i="6"/>
  <c r="BE161" i="6"/>
  <c r="BE169" i="6"/>
  <c r="BE181" i="6"/>
  <c r="BE190" i="6"/>
  <c r="BE135" i="6"/>
  <c r="BE185" i="6"/>
  <c r="BE202" i="6"/>
  <c r="J89" i="5"/>
  <c r="BE139" i="5"/>
  <c r="BE145" i="5"/>
  <c r="BE155" i="5"/>
  <c r="BE171" i="5"/>
  <c r="BE174" i="5"/>
  <c r="BE176" i="5"/>
  <c r="BE177" i="5"/>
  <c r="E85" i="5"/>
  <c r="F92" i="5"/>
  <c r="BE122" i="5"/>
  <c r="BE148" i="5"/>
  <c r="BE157" i="5"/>
  <c r="BE172" i="5"/>
  <c r="BE181" i="5"/>
  <c r="BE120" i="5"/>
  <c r="BE124" i="5"/>
  <c r="BE129" i="5"/>
  <c r="BE130" i="5"/>
  <c r="BE131" i="5"/>
  <c r="BE132" i="5"/>
  <c r="BE133" i="5"/>
  <c r="BE144" i="5"/>
  <c r="BE150" i="5"/>
  <c r="BE156" i="5"/>
  <c r="BE161" i="5"/>
  <c r="BE167" i="5"/>
  <c r="BE170" i="5"/>
  <c r="BE180" i="5"/>
  <c r="BE126" i="5"/>
  <c r="BE128" i="5"/>
  <c r="BE147" i="5"/>
  <c r="BE121" i="5"/>
  <c r="BE125" i="5"/>
  <c r="BE134" i="5"/>
  <c r="BE142" i="5"/>
  <c r="BE158" i="5"/>
  <c r="BE175" i="5"/>
  <c r="BE127" i="5"/>
  <c r="BE151" i="5"/>
  <c r="BE162" i="5"/>
  <c r="BE163" i="5"/>
  <c r="BE164" i="5"/>
  <c r="BE165" i="5"/>
  <c r="BE166" i="5"/>
  <c r="BE173" i="5"/>
  <c r="J129" i="4"/>
  <c r="J98" i="4"/>
  <c r="BE123" i="5"/>
  <c r="BE135" i="5"/>
  <c r="BE140" i="5"/>
  <c r="BE146" i="5"/>
  <c r="BE149" i="5"/>
  <c r="BE152" i="5"/>
  <c r="BE159" i="5"/>
  <c r="BE169" i="5"/>
  <c r="BK253" i="4"/>
  <c r="J253" i="4"/>
  <c r="J106" i="4"/>
  <c r="BE119" i="5"/>
  <c r="BE136" i="5"/>
  <c r="BE137" i="5"/>
  <c r="BE138" i="5"/>
  <c r="BE141" i="5"/>
  <c r="BE143" i="5"/>
  <c r="BE153" i="5"/>
  <c r="BE154" i="5"/>
  <c r="BE160" i="5"/>
  <c r="BE168" i="5"/>
  <c r="BE178" i="5"/>
  <c r="BE179" i="5"/>
  <c r="BK128" i="3"/>
  <c r="J128" i="3" s="1"/>
  <c r="J97" i="3" s="1"/>
  <c r="BE141" i="4"/>
  <c r="BE159" i="4"/>
  <c r="BE195" i="4"/>
  <c r="BE198" i="4"/>
  <c r="BE232" i="4"/>
  <c r="BE233" i="4"/>
  <c r="BE263" i="4"/>
  <c r="J449" i="3"/>
  <c r="J107" i="3"/>
  <c r="J89" i="4"/>
  <c r="BE130" i="4"/>
  <c r="BE155" i="4"/>
  <c r="BE168" i="4"/>
  <c r="BE171" i="4"/>
  <c r="BE174" i="4"/>
  <c r="BE177" i="4"/>
  <c r="BE194" i="4"/>
  <c r="BE206" i="4"/>
  <c r="BE212" i="4"/>
  <c r="BE216" i="4"/>
  <c r="BE219" i="4"/>
  <c r="BE221" i="4"/>
  <c r="BE228" i="4"/>
  <c r="BE229" i="4"/>
  <c r="BE231" i="4"/>
  <c r="BE143" i="4"/>
  <c r="BE182" i="4"/>
  <c r="BE222" i="4"/>
  <c r="BE230" i="4"/>
  <c r="BE241" i="4"/>
  <c r="BE260" i="4"/>
  <c r="BE262" i="4"/>
  <c r="BE179" i="4"/>
  <c r="BE183" i="4"/>
  <c r="BE184" i="4"/>
  <c r="BE226" i="4"/>
  <c r="BE234" i="4"/>
  <c r="F92" i="4"/>
  <c r="E85" i="4"/>
  <c r="BE157" i="4"/>
  <c r="BE186" i="4"/>
  <c r="BE189" i="4"/>
  <c r="BE197" i="4"/>
  <c r="BE200" i="4"/>
  <c r="BE203" i="4"/>
  <c r="BE204" i="4"/>
  <c r="BE208" i="4"/>
  <c r="BE211" i="4"/>
  <c r="BE243" i="4"/>
  <c r="BE259" i="4"/>
  <c r="BE139" i="4"/>
  <c r="BE147" i="4"/>
  <c r="BE149" i="4"/>
  <c r="BE151" i="4"/>
  <c r="BE164" i="4"/>
  <c r="BE210" i="4"/>
  <c r="BE214" i="4"/>
  <c r="BE215" i="4"/>
  <c r="BE220" i="4"/>
  <c r="BE223" i="4"/>
  <c r="BE225" i="4"/>
  <c r="BE227" i="4"/>
  <c r="BE235" i="4"/>
  <c r="BE236" i="4"/>
  <c r="BE238" i="4"/>
  <c r="BE239" i="4"/>
  <c r="BE255" i="4"/>
  <c r="BE257" i="4"/>
  <c r="BE133" i="4"/>
  <c r="BE137" i="4"/>
  <c r="BE166" i="4"/>
  <c r="BE201" i="4"/>
  <c r="BE217" i="4"/>
  <c r="BE249" i="4"/>
  <c r="BE252" i="4"/>
  <c r="BK278" i="2"/>
  <c r="J278" i="2" s="1"/>
  <c r="J104" i="2" s="1"/>
  <c r="J89" i="3"/>
  <c r="BE183" i="3"/>
  <c r="BE352" i="3"/>
  <c r="BE358" i="3"/>
  <c r="BE391" i="3"/>
  <c r="BE403" i="3"/>
  <c r="BE427" i="3"/>
  <c r="BE457" i="3"/>
  <c r="BE459" i="3"/>
  <c r="J129" i="2"/>
  <c r="J98" i="2" s="1"/>
  <c r="BE155" i="3"/>
  <c r="BE198" i="3"/>
  <c r="BE342" i="3"/>
  <c r="BE344" i="3"/>
  <c r="F124" i="3"/>
  <c r="BE159" i="3"/>
  <c r="BE350" i="3"/>
  <c r="BE355" i="3"/>
  <c r="BE312" i="3"/>
  <c r="BE314" i="3"/>
  <c r="BE340" i="3"/>
  <c r="BE437" i="3"/>
  <c r="BE187" i="3"/>
  <c r="BE195" i="3"/>
  <c r="BE255" i="3"/>
  <c r="BE338" i="3"/>
  <c r="BE447" i="3"/>
  <c r="BE149" i="3"/>
  <c r="BE189" i="3"/>
  <c r="BE346" i="3"/>
  <c r="E85" i="3"/>
  <c r="BE130" i="3"/>
  <c r="BE161" i="3"/>
  <c r="BE164" i="3"/>
  <c r="BE377" i="3"/>
  <c r="BE379" i="3"/>
  <c r="BE415" i="3"/>
  <c r="BE157" i="3"/>
  <c r="BE333" i="3"/>
  <c r="BE450" i="3"/>
  <c r="BE138" i="2"/>
  <c r="BE140" i="2"/>
  <c r="BE150" i="2"/>
  <c r="BE154" i="2"/>
  <c r="BE162" i="2"/>
  <c r="BE165" i="2"/>
  <c r="BE167" i="2"/>
  <c r="BE173" i="2"/>
  <c r="BE207" i="2"/>
  <c r="BE209" i="2"/>
  <c r="BE256" i="2"/>
  <c r="BE282" i="2"/>
  <c r="J121" i="2"/>
  <c r="BE217" i="2"/>
  <c r="BE257" i="2"/>
  <c r="BE263" i="2"/>
  <c r="BE271" i="2"/>
  <c r="BE144" i="2"/>
  <c r="BE146" i="2"/>
  <c r="BE158" i="2"/>
  <c r="BE160" i="2"/>
  <c r="BE205" i="2"/>
  <c r="BE244" i="2"/>
  <c r="BE251" i="2"/>
  <c r="BE252" i="2"/>
  <c r="BE259" i="2"/>
  <c r="BE238" i="2"/>
  <c r="BE249" i="2"/>
  <c r="BE273" i="2"/>
  <c r="BE287" i="2"/>
  <c r="E85" i="2"/>
  <c r="BE142" i="2"/>
  <c r="BE171" i="2"/>
  <c r="BE183" i="2"/>
  <c r="BE185" i="2"/>
  <c r="BE191" i="2"/>
  <c r="BE223" i="2"/>
  <c r="BE225" i="2"/>
  <c r="BE242" i="2"/>
  <c r="BE261" i="2"/>
  <c r="F92" i="2"/>
  <c r="BE227" i="2"/>
  <c r="BE234" i="2"/>
  <c r="BE236" i="2"/>
  <c r="BE247" i="2"/>
  <c r="BE130" i="2"/>
  <c r="BE148" i="2"/>
  <c r="BE168" i="2"/>
  <c r="BE229" i="2"/>
  <c r="BE255" i="2"/>
  <c r="BE276" i="2"/>
  <c r="BE280" i="2"/>
  <c r="BE156" i="2"/>
  <c r="BE197" i="2"/>
  <c r="BE199" i="2"/>
  <c r="BE203" i="2"/>
  <c r="BE211" i="2"/>
  <c r="BE230" i="2"/>
  <c r="BE233" i="2"/>
  <c r="BE240" i="2"/>
  <c r="BE253" i="2"/>
  <c r="BE265" i="2"/>
  <c r="F37" i="2"/>
  <c r="BD95" i="1"/>
  <c r="J34" i="3"/>
  <c r="AW96" i="1" s="1"/>
  <c r="J34" i="5"/>
  <c r="AW98" i="1" s="1"/>
  <c r="F34" i="6"/>
  <c r="BA99" i="1"/>
  <c r="F35" i="7"/>
  <c r="BB100" i="1" s="1"/>
  <c r="F35" i="9"/>
  <c r="BB102" i="1" s="1"/>
  <c r="F36" i="11"/>
  <c r="BC104" i="1"/>
  <c r="F36" i="12"/>
  <c r="BC105" i="1" s="1"/>
  <c r="F34" i="3"/>
  <c r="BA96" i="1" s="1"/>
  <c r="F34" i="4"/>
  <c r="BA97" i="1"/>
  <c r="F34" i="5"/>
  <c r="BA98" i="1" s="1"/>
  <c r="J34" i="6"/>
  <c r="AW99" i="1" s="1"/>
  <c r="F36" i="8"/>
  <c r="BC101" i="1"/>
  <c r="F36" i="10"/>
  <c r="BC103" i="1" s="1"/>
  <c r="F34" i="10"/>
  <c r="BA103" i="1" s="1"/>
  <c r="F37" i="12"/>
  <c r="BD105" i="1"/>
  <c r="F36" i="13"/>
  <c r="BC106" i="1" s="1"/>
  <c r="F36" i="2"/>
  <c r="BC95" i="1" s="1"/>
  <c r="F37" i="4"/>
  <c r="BD97" i="1"/>
  <c r="F36" i="5"/>
  <c r="BC98" i="1" s="1"/>
  <c r="F37" i="7"/>
  <c r="BD100" i="1" s="1"/>
  <c r="F37" i="8"/>
  <c r="BD101" i="1"/>
  <c r="F34" i="9"/>
  <c r="BA102" i="1" s="1"/>
  <c r="F34" i="11"/>
  <c r="BA104" i="1" s="1"/>
  <c r="J34" i="13"/>
  <c r="AW106" i="1"/>
  <c r="F34" i="13"/>
  <c r="BA106" i="1" s="1"/>
  <c r="F35" i="2"/>
  <c r="BB95" i="1"/>
  <c r="F35" i="4"/>
  <c r="BB97" i="1"/>
  <c r="F36" i="6"/>
  <c r="BC99" i="1"/>
  <c r="F36" i="7"/>
  <c r="BC100" i="1"/>
  <c r="J34" i="9"/>
  <c r="AW102" i="1"/>
  <c r="F35" i="11"/>
  <c r="BB104" i="1"/>
  <c r="J34" i="12"/>
  <c r="AW105" i="1"/>
  <c r="F37" i="14"/>
  <c r="BD107" i="1"/>
  <c r="F34" i="2"/>
  <c r="BA95" i="1"/>
  <c r="J34" i="4"/>
  <c r="AW97" i="1"/>
  <c r="F37" i="6"/>
  <c r="BD99" i="1"/>
  <c r="J34" i="8"/>
  <c r="AW101" i="1"/>
  <c r="J34" i="10"/>
  <c r="AW103" i="1"/>
  <c r="J34" i="11"/>
  <c r="AW104" i="1"/>
  <c r="F35" i="13"/>
  <c r="BB106" i="1"/>
  <c r="J34" i="14"/>
  <c r="AW107" i="1"/>
  <c r="F36" i="3"/>
  <c r="BC96" i="1"/>
  <c r="F36" i="4"/>
  <c r="BC97" i="1"/>
  <c r="F34" i="7"/>
  <c r="BA100" i="1"/>
  <c r="F35" i="8"/>
  <c r="BB101" i="1"/>
  <c r="F35" i="10"/>
  <c r="BB103" i="1"/>
  <c r="F34" i="12"/>
  <c r="BA105" i="1"/>
  <c r="F36" i="14"/>
  <c r="BC107" i="1" s="1"/>
  <c r="F35" i="3"/>
  <c r="BB96" i="1" s="1"/>
  <c r="F35" i="5"/>
  <c r="BB98" i="1"/>
  <c r="F35" i="6"/>
  <c r="BB99" i="1" s="1"/>
  <c r="F34" i="8"/>
  <c r="BA101" i="1" s="1"/>
  <c r="F37" i="10"/>
  <c r="BD103" i="1"/>
  <c r="F35" i="12"/>
  <c r="BB105" i="1" s="1"/>
  <c r="F35" i="14"/>
  <c r="BB107" i="1" s="1"/>
  <c r="J34" i="2"/>
  <c r="AW95" i="1"/>
  <c r="F37" i="3"/>
  <c r="BD96" i="1" s="1"/>
  <c r="F37" i="5"/>
  <c r="BD98" i="1" s="1"/>
  <c r="J34" i="7"/>
  <c r="AW100" i="1"/>
  <c r="F37" i="9"/>
  <c r="BD102" i="1" s="1"/>
  <c r="F36" i="9"/>
  <c r="BC102" i="1" s="1"/>
  <c r="F37" i="11"/>
  <c r="BD104" i="1"/>
  <c r="F37" i="13"/>
  <c r="BD106" i="1" s="1"/>
  <c r="F34" i="14"/>
  <c r="BA107" i="1" s="1"/>
  <c r="P124" i="7" l="1"/>
  <c r="AU100" i="1" s="1"/>
  <c r="BK119" i="10"/>
  <c r="J119" i="10" s="1"/>
  <c r="J97" i="10" s="1"/>
  <c r="BK121" i="13"/>
  <c r="BK120" i="13" s="1"/>
  <c r="J120" i="13" s="1"/>
  <c r="J30" i="13" s="1"/>
  <c r="BK122" i="11"/>
  <c r="J122" i="11" s="1"/>
  <c r="J97" i="11" s="1"/>
  <c r="BK125" i="7"/>
  <c r="BK124" i="7"/>
  <c r="J124" i="7"/>
  <c r="J96" i="7" s="1"/>
  <c r="T128" i="4"/>
  <c r="T127" i="4"/>
  <c r="R153" i="8"/>
  <c r="R124" i="8"/>
  <c r="P128" i="4"/>
  <c r="P127" i="4" s="1"/>
  <c r="AU97" i="1" s="1"/>
  <c r="BK128" i="4"/>
  <c r="J128" i="4" s="1"/>
  <c r="J97" i="4" s="1"/>
  <c r="BK128" i="2"/>
  <c r="J128" i="2" s="1"/>
  <c r="J97" i="2" s="1"/>
  <c r="R155" i="7"/>
  <c r="R124" i="7" s="1"/>
  <c r="P125" i="12"/>
  <c r="P124" i="12"/>
  <c r="AU105" i="1" s="1"/>
  <c r="P128" i="2"/>
  <c r="P127" i="2"/>
  <c r="AU95" i="1" s="1"/>
  <c r="R128" i="2"/>
  <c r="R127" i="2"/>
  <c r="T123" i="6"/>
  <c r="T122" i="6"/>
  <c r="P153" i="8"/>
  <c r="P124" i="8" s="1"/>
  <c r="AU101" i="1" s="1"/>
  <c r="T122" i="11"/>
  <c r="T121" i="11" s="1"/>
  <c r="BK125" i="12"/>
  <c r="BK124" i="12"/>
  <c r="J124" i="12" s="1"/>
  <c r="J96" i="12" s="1"/>
  <c r="P121" i="13"/>
  <c r="P120" i="13" s="1"/>
  <c r="AU106" i="1" s="1"/>
  <c r="T128" i="2"/>
  <c r="T127" i="2" s="1"/>
  <c r="BK123" i="6"/>
  <c r="BK122" i="6"/>
  <c r="J122" i="6" s="1"/>
  <c r="J96" i="6" s="1"/>
  <c r="T125" i="12"/>
  <c r="T124" i="12" s="1"/>
  <c r="T121" i="13"/>
  <c r="T120" i="13"/>
  <c r="T128" i="3"/>
  <c r="T127" i="3"/>
  <c r="R124" i="14"/>
  <c r="T124" i="7"/>
  <c r="R128" i="3"/>
  <c r="R127" i="3"/>
  <c r="T153" i="8"/>
  <c r="T124" i="8"/>
  <c r="P122" i="11"/>
  <c r="P121" i="11" s="1"/>
  <c r="AU104" i="1" s="1"/>
  <c r="R122" i="11"/>
  <c r="R121" i="11" s="1"/>
  <c r="R128" i="4"/>
  <c r="R127" i="4"/>
  <c r="P128" i="3"/>
  <c r="P127" i="3"/>
  <c r="AU96" i="1"/>
  <c r="T124" i="14"/>
  <c r="BK125" i="14"/>
  <c r="J125" i="14"/>
  <c r="J97" i="14" s="1"/>
  <c r="BK132" i="14"/>
  <c r="J132" i="14"/>
  <c r="J100" i="14" s="1"/>
  <c r="AG106" i="1"/>
  <c r="J96" i="13"/>
  <c r="J121" i="13"/>
  <c r="J97" i="13"/>
  <c r="BK121" i="11"/>
  <c r="J121" i="11" s="1"/>
  <c r="J30" i="11" s="1"/>
  <c r="AG104" i="1" s="1"/>
  <c r="BK118" i="10"/>
  <c r="J118" i="10"/>
  <c r="J96" i="10" s="1"/>
  <c r="AG102" i="1"/>
  <c r="J96" i="9"/>
  <c r="J120" i="9"/>
  <c r="J97" i="9"/>
  <c r="BK124" i="8"/>
  <c r="J124" i="8" s="1"/>
  <c r="J96" i="8" s="1"/>
  <c r="BK127" i="4"/>
  <c r="J127" i="4" s="1"/>
  <c r="J30" i="4" s="1"/>
  <c r="AG97" i="1" s="1"/>
  <c r="BK127" i="3"/>
  <c r="J127" i="3"/>
  <c r="F33" i="4"/>
  <c r="AZ97" i="1"/>
  <c r="J33" i="8"/>
  <c r="AV101" i="1" s="1"/>
  <c r="AT101" i="1" s="1"/>
  <c r="J33" i="13"/>
  <c r="AV106" i="1" s="1"/>
  <c r="AT106" i="1" s="1"/>
  <c r="AN106" i="1" s="1"/>
  <c r="BA94" i="1"/>
  <c r="W30" i="1"/>
  <c r="J33" i="3"/>
  <c r="AV96" i="1" s="1"/>
  <c r="AT96" i="1" s="1"/>
  <c r="J33" i="9"/>
  <c r="AV102" i="1" s="1"/>
  <c r="AT102" i="1" s="1"/>
  <c r="AN102" i="1" s="1"/>
  <c r="BD94" i="1"/>
  <c r="W33" i="1"/>
  <c r="F33" i="3"/>
  <c r="AZ96" i="1" s="1"/>
  <c r="F33" i="9"/>
  <c r="AZ102" i="1"/>
  <c r="J33" i="14"/>
  <c r="AV107" i="1"/>
  <c r="AT107" i="1"/>
  <c r="J33" i="2"/>
  <c r="AV95" i="1"/>
  <c r="AT95" i="1"/>
  <c r="J33" i="7"/>
  <c r="AV100" i="1" s="1"/>
  <c r="AT100" i="1" s="1"/>
  <c r="J33" i="10"/>
  <c r="AV103" i="1"/>
  <c r="AT103" i="1"/>
  <c r="J33" i="12"/>
  <c r="AV105" i="1" s="1"/>
  <c r="AT105" i="1" s="1"/>
  <c r="J33" i="5"/>
  <c r="AV98" i="1" s="1"/>
  <c r="AT98" i="1" s="1"/>
  <c r="F33" i="6"/>
  <c r="AZ99" i="1" s="1"/>
  <c r="J33" i="11"/>
  <c r="AV104" i="1"/>
  <c r="AT104" i="1" s="1"/>
  <c r="BC94" i="1"/>
  <c r="AY94" i="1"/>
  <c r="F33" i="2"/>
  <c r="AZ95" i="1"/>
  <c r="F33" i="7"/>
  <c r="AZ100" i="1" s="1"/>
  <c r="F33" i="10"/>
  <c r="AZ103" i="1"/>
  <c r="F33" i="13"/>
  <c r="AZ106" i="1" s="1"/>
  <c r="F33" i="14"/>
  <c r="AZ107" i="1"/>
  <c r="J30" i="3"/>
  <c r="AG96" i="1"/>
  <c r="F33" i="5"/>
  <c r="AZ98" i="1" s="1"/>
  <c r="J30" i="5"/>
  <c r="AG98" i="1"/>
  <c r="J33" i="6"/>
  <c r="AV99" i="1"/>
  <c r="AT99" i="1"/>
  <c r="F33" i="11"/>
  <c r="AZ104" i="1" s="1"/>
  <c r="BB94" i="1"/>
  <c r="AX94" i="1" s="1"/>
  <c r="J33" i="4"/>
  <c r="AV97" i="1"/>
  <c r="AT97" i="1" s="1"/>
  <c r="F33" i="8"/>
  <c r="AZ101" i="1"/>
  <c r="F33" i="12"/>
  <c r="AZ105" i="1"/>
  <c r="BK127" i="2" l="1"/>
  <c r="J127" i="2" s="1"/>
  <c r="J96" i="2" s="1"/>
  <c r="BK124" i="14"/>
  <c r="J124" i="14"/>
  <c r="J96" i="14" s="1"/>
  <c r="J123" i="6"/>
  <c r="J97" i="6"/>
  <c r="J125" i="12"/>
  <c r="J97" i="12" s="1"/>
  <c r="J125" i="7"/>
  <c r="J97" i="7" s="1"/>
  <c r="J39" i="13"/>
  <c r="AN104" i="1"/>
  <c r="J96" i="11"/>
  <c r="J39" i="11"/>
  <c r="J39" i="9"/>
  <c r="AN98" i="1"/>
  <c r="AN97" i="1"/>
  <c r="J39" i="5"/>
  <c r="J96" i="4"/>
  <c r="AN96" i="1"/>
  <c r="J96" i="3"/>
  <c r="J39" i="4"/>
  <c r="J39" i="3"/>
  <c r="AU94" i="1"/>
  <c r="J30" i="2"/>
  <c r="AG95" i="1" s="1"/>
  <c r="W31" i="1"/>
  <c r="J30" i="12"/>
  <c r="AG105" i="1"/>
  <c r="J30" i="8"/>
  <c r="AG101" i="1"/>
  <c r="AN101" i="1" s="1"/>
  <c r="AW94" i="1"/>
  <c r="AK30" i="1"/>
  <c r="J30" i="6"/>
  <c r="AG99" i="1"/>
  <c r="W32" i="1"/>
  <c r="J30" i="7"/>
  <c r="AG100" i="1"/>
  <c r="J30" i="10"/>
  <c r="AG103" i="1"/>
  <c r="AN103" i="1"/>
  <c r="AZ94" i="1"/>
  <c r="W29" i="1" s="1"/>
  <c r="J39" i="6" l="1"/>
  <c r="J39" i="12"/>
  <c r="J39" i="7"/>
  <c r="J39" i="10"/>
  <c r="J39" i="8"/>
  <c r="J39" i="2"/>
  <c r="AN95" i="1"/>
  <c r="AN100" i="1"/>
  <c r="AN105" i="1"/>
  <c r="AN99" i="1"/>
  <c r="AV94" i="1"/>
  <c r="AK29" i="1"/>
  <c r="J30" i="14"/>
  <c r="AG107" i="1" s="1"/>
  <c r="AG94" i="1" s="1"/>
  <c r="AK26" i="1" s="1"/>
  <c r="J39" i="14" l="1"/>
  <c r="AK35" i="1"/>
  <c r="AN107" i="1"/>
  <c r="AT94" i="1"/>
  <c r="AN94" i="1" l="1"/>
</calcChain>
</file>

<file path=xl/sharedStrings.xml><?xml version="1.0" encoding="utf-8"?>
<sst xmlns="http://schemas.openxmlformats.org/spreadsheetml/2006/main" count="14132" uniqueCount="1791">
  <si>
    <t>Export Komplet</t>
  </si>
  <si>
    <t/>
  </si>
  <si>
    <t>2.0</t>
  </si>
  <si>
    <t>ZAMOK</t>
  </si>
  <si>
    <t>False</t>
  </si>
  <si>
    <t>{8bc4482c-2625-4a9b-b6f2-e011a9e0ae83}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</si>
  <si>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</si>
  <si>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</si>
  <si>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</si>
  <si>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</si>
  <si>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</si>
  <si>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</si>
  <si>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</si>
  <si>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</si>
  <si>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28092020-021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</si>
  <si>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</si>
  <si>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</si>
  <si>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veřejných ploch města Luby - ETAPA II</t>
  </si>
  <si>
    <t>KSO:</t>
  </si>
  <si>
    <t>CC-CZ:</t>
  </si>
  <si>
    <t>Místo:</t>
  </si>
  <si>
    <t>Luby u Chebu</t>
  </si>
  <si>
    <t>Datum:</t>
  </si>
  <si>
    <t>Zadavatel:</t>
  </si>
  <si>
    <t>IČ:</t>
  </si>
  <si>
    <t>00254053</t>
  </si>
  <si>
    <t>Město Luby</t>
  </si>
  <si>
    <t>DIČ:</t>
  </si>
  <si>
    <t>Uchazeč:</t>
  </si>
  <si>
    <t>Vyplň údaj</t>
  </si>
  <si>
    <t>Projektant:</t>
  </si>
  <si>
    <t>26355981</t>
  </si>
  <si>
    <t>A69 - Architekti s.r.o.</t>
  </si>
  <si>
    <t>True</t>
  </si>
  <si>
    <t>Zpracovatel:</t>
  </si>
  <si>
    <t>14733099</t>
  </si>
  <si>
    <t>Ing. Pavel Šturc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</si>
  <si>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</si>
  <si>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</si>
  <si>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</si>
  <si>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</si>
  <si>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</si>
  <si>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</si>
  <si>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</si>
  <si>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</si>
  <si>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</si>
  <si>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</si>
  <si>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</si>
  <si>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</si>
  <si>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</si>
  <si>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</si>
  <si>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</si>
  <si>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</si>
  <si>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</si>
  <si>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</si>
  <si>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</si>
  <si>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</si>
  <si>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</si>
  <si>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</si>
  <si>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</si>
  <si>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</si>
  <si>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</si>
  <si>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</si>
  <si>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</si>
  <si>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</si>
  <si>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</si>
  <si>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</si>
  <si>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</si>
  <si>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</si>
  <si>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</si>
  <si>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</si>
  <si>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</si>
  <si>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</si>
  <si>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</si>
  <si>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</si>
  <si>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</si>
  <si>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</si>
  <si>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</si>
  <si>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</si>
  <si>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</si>
  <si>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</si>
  <si>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</si>
  <si>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</si>
  <si>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 01</t>
  </si>
  <si>
    <t>Dopravní řešení a komunikace Etapa II</t>
  </si>
  <si>
    <t>STA</t>
  </si>
  <si>
    <t>1</t>
  </si>
  <si>
    <t>{2161e457-fa90-4e2d-8fa8-408daef56231}</t>
  </si>
  <si>
    <t>822</t>
  </si>
  <si>
    <t>2</t>
  </si>
  <si>
    <t>IO 02</t>
  </si>
  <si>
    <t>Opěrné zdi a schodiště Etapa II</t>
  </si>
  <si>
    <t>{8a9e487d-a334-43b0-b906-f77543ac1dae}</t>
  </si>
  <si>
    <t>IO 03</t>
  </si>
  <si>
    <t>Dešťová kanalizace Etapa II</t>
  </si>
  <si>
    <t>{321d274b-0da3-4e10-a835-1d97819b3a47}</t>
  </si>
  <si>
    <t>IO 04</t>
  </si>
  <si>
    <t>Veřejné osvětlení Etapa II</t>
  </si>
  <si>
    <t>{d4fb27b3-c6a5-4f5c-83b9-1b951093e119}</t>
  </si>
  <si>
    <t>IO 06</t>
  </si>
  <si>
    <t>Optická síť Etapa II</t>
  </si>
  <si>
    <t>{21119e0d-7b2e-4cc5-87c1-4af0560758d7}</t>
  </si>
  <si>
    <t>SO 01-06</t>
  </si>
  <si>
    <t>Drobná architektura - Oplocení kontejnerů - Etapa II</t>
  </si>
  <si>
    <t>{bc4d3fb4-5f4f-41f1-8651-f2e284be0e68}</t>
  </si>
  <si>
    <t>SO 01-07</t>
  </si>
  <si>
    <t>{69124db7-7661-4278-b04f-2061e7f02cef}</t>
  </si>
  <si>
    <t>SO 02</t>
  </si>
  <si>
    <t>Sadové úpravy Etapa II</t>
  </si>
  <si>
    <t>{c925b280-5092-40af-8937-23baf15271cb}</t>
  </si>
  <si>
    <t>SO 03</t>
  </si>
  <si>
    <t>Mobiliář Etapa II</t>
  </si>
  <si>
    <t>{e87d9790-1e1c-4e3a-88ea-c5eff8df5175}</t>
  </si>
  <si>
    <t>SO 04</t>
  </si>
  <si>
    <t>Demolice Etapa II</t>
  </si>
  <si>
    <t>{1bbc494b-24be-4642-9281-73943314fe23}</t>
  </si>
  <si>
    <t>SO 05</t>
  </si>
  <si>
    <t>Bezbariérové přístupy Etapa II</t>
  </si>
  <si>
    <t>{ad254236-dfea-4afe-a0c3-56e796adaee8}</t>
  </si>
  <si>
    <t>VON</t>
  </si>
  <si>
    <t>Vedlejší a ostatní náklady Etapa II</t>
  </si>
  <si>
    <t>{0c35cd16-5557-40bc-9b5e-62d21ae1521f}</t>
  </si>
  <si>
    <t>SO 01-03</t>
  </si>
  <si>
    <t>Obklad fasád</t>
  </si>
  <si>
    <t>{c259cb32-24df-4be1-a2f5-6d108715460d}</t>
  </si>
  <si>
    <t>KRYCÍ LIST SOUPISU PRACÍ</t>
  </si>
  <si>
    <t>Objekt:</t>
  </si>
  <si>
    <t>IO 01 - Dopravní řešení a komunikace Etapa II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</si>
  <si>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</si>
  <si>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</si>
  <si>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</si>
  <si>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</si>
  <si>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</si>
  <si>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</si>
  <si>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</si>
  <si>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</si>
  <si>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</si>
  <si>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</si>
  <si>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</si>
  <si>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</si>
  <si>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</si>
  <si>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</si>
  <si>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>VRN - Vedlejší rozpočtové náklady</t>
  </si>
  <si>
    <t>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</si>
  <si>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</si>
  <si>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</si>
  <si>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</si>
  <si>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</si>
  <si>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</si>
  <si>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</si>
  <si>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</si>
  <si>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</si>
  <si>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</si>
  <si>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</si>
  <si>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</si>
  <si>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</si>
  <si>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</si>
  <si>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</si>
  <si>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</si>
  <si>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</si>
  <si>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</si>
  <si>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</si>
  <si>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122251106</t>
  </si>
  <si>
    <t>Odkopávky a prokopávky nezapažené v hornině třídy těžitelnosti I, skupiny 3 objem do 5000 m3 strojně</t>
  </si>
  <si>
    <t>m3</t>
  </si>
  <si>
    <t>4</t>
  </si>
  <si>
    <t>189601100</t>
  </si>
  <si>
    <t>VV</t>
  </si>
  <si>
    <t>194"profil 4</t>
  </si>
  <si>
    <t>252"profil 2</t>
  </si>
  <si>
    <t>1467"profil 3</t>
  </si>
  <si>
    <t>50"chodníky</t>
  </si>
  <si>
    <t>200"ostatní</t>
  </si>
  <si>
    <t>738*0,3*0,3"rýha pro drenáže</t>
  </si>
  <si>
    <t>Součet</t>
  </si>
  <si>
    <t>122351104</t>
  </si>
  <si>
    <t>Odkopávky a prokopávky nezapažené v hornině třídy těžitelnosti II, skupiny 4 objem do 500 m3 strojně</t>
  </si>
  <si>
    <t>-2057576863</t>
  </si>
  <si>
    <t>300"pro možný výskyt hornin třídy těžitelnosti II, skupiny 4</t>
  </si>
  <si>
    <t>3</t>
  </si>
  <si>
    <t>162306111</t>
  </si>
  <si>
    <t>Vodorovné přemístění do 500 m bez naložení výkopku ze zemin schopných zúrodnění</t>
  </si>
  <si>
    <t>-1258480190</t>
  </si>
  <si>
    <t>1336*0,15</t>
  </si>
  <si>
    <t>162751117</t>
  </si>
  <si>
    <t>Vodorovné přemístění do 10000 m výkopku/sypaniny z horniny třídy těžitelnosti I, skupiny 1 až 3</t>
  </si>
  <si>
    <t>-528139355</t>
  </si>
  <si>
    <t>2229,42-200,4</t>
  </si>
  <si>
    <t>5</t>
  </si>
  <si>
    <t>162751119</t>
  </si>
  <si>
    <t>Příplatek k vodorovnému přemístění výkopku/sypaniny z horniny třídy těžitelnosti I, skupiny 1 až 3 ZKD 1000 m přes 10000 m</t>
  </si>
  <si>
    <t>785601696</t>
  </si>
  <si>
    <t>2029,02*12</t>
  </si>
  <si>
    <t>6</t>
  </si>
  <si>
    <t>162751137</t>
  </si>
  <si>
    <t>Vodorovné přemístění do 10000 m výkopku/sypaniny z horniny třídy těžitelnosti II, skupiny 4 a 5</t>
  </si>
  <si>
    <t>-2127967202</t>
  </si>
  <si>
    <t>300</t>
  </si>
  <si>
    <t>7</t>
  </si>
  <si>
    <t>162751139</t>
  </si>
  <si>
    <t>Příplatek k vodorovnému přemístění výkopku/sypaniny z horniny třídy těžitelnosti II, skupiny 4 a 5 ZKD 1000 m přes 10000 m</t>
  </si>
  <si>
    <t>995138053</t>
  </si>
  <si>
    <t>300*12</t>
  </si>
  <si>
    <t>8</t>
  </si>
  <si>
    <t>171151103</t>
  </si>
  <si>
    <t>Uložení sypaniny z hornin soudržných do násypů zhutněných</t>
  </si>
  <si>
    <t>386731548</t>
  </si>
  <si>
    <t>39+6"stávající výkopek pro profil 3, násyp</t>
  </si>
  <si>
    <t>125"štěrkopísek za obrubami</t>
  </si>
  <si>
    <t>9</t>
  </si>
  <si>
    <t>M</t>
  </si>
  <si>
    <t>58337344</t>
  </si>
  <si>
    <t>štěrkopísek frakce 0/32</t>
  </si>
  <si>
    <t>t</t>
  </si>
  <si>
    <t>-1036190234</t>
  </si>
  <si>
    <t>500*0,5*0,5*2,2</t>
  </si>
  <si>
    <t>10</t>
  </si>
  <si>
    <t>181351103</t>
  </si>
  <si>
    <t>Rozprostření ornice tl vrstvy do 200 mm pl přes 100 do 500 m2 v rovině nebo ve svahu do 1:5 strojně</t>
  </si>
  <si>
    <t>m2</t>
  </si>
  <si>
    <t>305355656</t>
  </si>
  <si>
    <t>1336</t>
  </si>
  <si>
    <t>11</t>
  </si>
  <si>
    <t>181411131</t>
  </si>
  <si>
    <t>Založení parkového trávníku výsevem plochy do 1000 m2 v rovině a ve svahu do 1:5</t>
  </si>
  <si>
    <t>1191192394</t>
  </si>
  <si>
    <t>12</t>
  </si>
  <si>
    <t>00572410</t>
  </si>
  <si>
    <t>osivo směs travní parková</t>
  </si>
  <si>
    <t>kg</t>
  </si>
  <si>
    <t>1490025644</t>
  </si>
  <si>
    <t>1336*0,03 "Přepočtené koeficientem množství</t>
  </si>
  <si>
    <t>13</t>
  </si>
  <si>
    <t>181951112</t>
  </si>
  <si>
    <t>Úprava pláně v hornině třídy těžitelnosti I, skupiny 1 až 3 se zhutněním</t>
  </si>
  <si>
    <t>999961321</t>
  </si>
  <si>
    <t>1928</t>
  </si>
  <si>
    <t>Zakládání</t>
  </si>
  <si>
    <t>14</t>
  </si>
  <si>
    <t>211971110</t>
  </si>
  <si>
    <t>Zřízení opláštění žeber nebo trativodů geotextilií v rýze nebo zářezu sklonu do 1:2</t>
  </si>
  <si>
    <t>-1956639451</t>
  </si>
  <si>
    <t>(0,3+0,3+0,3+0,3)*738</t>
  </si>
  <si>
    <t>69311060</t>
  </si>
  <si>
    <t>geotextilie netkaná separační, ochranná, filtrační, drenážní PP 200g/m2</t>
  </si>
  <si>
    <t>-597401819</t>
  </si>
  <si>
    <t>16</t>
  </si>
  <si>
    <t>212752101</t>
  </si>
  <si>
    <t>Trativod z drenážních trubek korugovaných PE-HD SN 4 perforace 360° včetně lože otevřený výkop DN 100 pro liniové stavby</t>
  </si>
  <si>
    <t>m</t>
  </si>
  <si>
    <t>859639801</t>
  </si>
  <si>
    <t>738</t>
  </si>
  <si>
    <t>Komunikace pozemní</t>
  </si>
  <si>
    <t>17</t>
  </si>
  <si>
    <t>564211111</t>
  </si>
  <si>
    <t>Podklad nebo podsyp ze štěrkopísku ŠP tl 50 mm</t>
  </si>
  <si>
    <t>-1422716967</t>
  </si>
  <si>
    <t>495*2</t>
  </si>
  <si>
    <t>18</t>
  </si>
  <si>
    <t>564751111</t>
  </si>
  <si>
    <t>Podklad z kameniva hrubého drceného vel. 32-63 mm tl 150 mm</t>
  </si>
  <si>
    <t>1863764472</t>
  </si>
  <si>
    <t xml:space="preserve">495*1,25"parkovací stání, 1. vrstva </t>
  </si>
  <si>
    <t xml:space="preserve">976*1,25"vozovka obytná zóna, 1. vrstva </t>
  </si>
  <si>
    <t xml:space="preserve">(344+131)*1,25"chodníky kamenná dlažba a místo pro kontejnery + výměna za mlat. chodník, 1. vrstva </t>
  </si>
  <si>
    <t xml:space="preserve">5,5*1,25"chodník mezi garážemi a panelákem, 1. vrstva </t>
  </si>
  <si>
    <t xml:space="preserve">495*1,2"parkovací stání, 2. vrstva </t>
  </si>
  <si>
    <t xml:space="preserve">976*1,2"vozovka obytná zóna, 2. vrstva </t>
  </si>
  <si>
    <t xml:space="preserve">(344+131)*1,2"chodníky kamenná dlažba a místo pro kontejnery + výměna za mlat. chodník, 2. vrstva </t>
  </si>
  <si>
    <t xml:space="preserve">5,5*1,2"chodník mezi garážemi a panelákem, 2. vrstva </t>
  </si>
  <si>
    <t>19</t>
  </si>
  <si>
    <t>564831111</t>
  </si>
  <si>
    <t>Podklad ze štěrkodrtě ŠD tl 100 mm</t>
  </si>
  <si>
    <t>1113243142</t>
  </si>
  <si>
    <t>5,5*1,12"chodník mezi garážemi</t>
  </si>
  <si>
    <t>20</t>
  </si>
  <si>
    <t>564841111</t>
  </si>
  <si>
    <t>Podklad ze štěrkodrtě ŠD tl 120 mm</t>
  </si>
  <si>
    <t>-1408238831</t>
  </si>
  <si>
    <t>495*1,16"parkovací stání</t>
  </si>
  <si>
    <t>976*1,16"vozovka obytná zóna</t>
  </si>
  <si>
    <t>(344+131)*1,16"chodníky kamenná dlažba a místo pro kontejnery + výměna za mlat. chodník</t>
  </si>
  <si>
    <t>5,5*1,16"chodník mezi garážemi a panelákem</t>
  </si>
  <si>
    <t>564851111</t>
  </si>
  <si>
    <t>Podklad ze štěrkodrtě ŠD tl 150 mm</t>
  </si>
  <si>
    <t>782450796</t>
  </si>
  <si>
    <t>495*1,12"parkovací stání</t>
  </si>
  <si>
    <t>(344+131)*1,12"chodníky kamenná dlažba a místo pro kontejnery + výměna za mlat. chodník</t>
  </si>
  <si>
    <t>83*1,12"odvodňovací žlab</t>
  </si>
  <si>
    <t>72*1,12"okapový chodník</t>
  </si>
  <si>
    <t>22</t>
  </si>
  <si>
    <t>564861111</t>
  </si>
  <si>
    <t>Podklad ze štěrkodrtě ŠD tl 200 mm</t>
  </si>
  <si>
    <t>-198108238</t>
  </si>
  <si>
    <t>976*1,12"vozovka obytná zóna</t>
  </si>
  <si>
    <t>23</t>
  </si>
  <si>
    <t>564952111</t>
  </si>
  <si>
    <t>Podklad z mechanicky zpevněného kameniva MZK tl 150 mm</t>
  </si>
  <si>
    <t>227090466</t>
  </si>
  <si>
    <t>495*1,1"parkovací stání</t>
  </si>
  <si>
    <t>976*1,1"vozovka obytná zóna</t>
  </si>
  <si>
    <t>24</t>
  </si>
  <si>
    <t>565155111</t>
  </si>
  <si>
    <t>Asfaltový beton vrstva podkladní ACP 16 (obalované kamenivo OKS) tl 70 mm š do 3 m</t>
  </si>
  <si>
    <t>-777394865</t>
  </si>
  <si>
    <t>976*1,05"vozovka obytná zóna</t>
  </si>
  <si>
    <t>25</t>
  </si>
  <si>
    <t>573111112</t>
  </si>
  <si>
    <t>Postřik živičný infiltrační s posypem z asfaltu množství 1 kg/m2</t>
  </si>
  <si>
    <t>592890181</t>
  </si>
  <si>
    <t>26</t>
  </si>
  <si>
    <t>573211107</t>
  </si>
  <si>
    <t>Postřik živičný spojovací z asfaltu v množství 0,30 kg/m2</t>
  </si>
  <si>
    <t>1738802723</t>
  </si>
  <si>
    <t>976"vozovka obytná zóna</t>
  </si>
  <si>
    <t>27</t>
  </si>
  <si>
    <t>577134111</t>
  </si>
  <si>
    <t>Asfaltový beton vrstva obrusná ACO 11 (ABS) tř. I tl 40 mm š do 3 m z nemodifikovaného asfaltu</t>
  </si>
  <si>
    <t>1178764950</t>
  </si>
  <si>
    <t>28</t>
  </si>
  <si>
    <t>591211111</t>
  </si>
  <si>
    <t>Kladení dlažby z kostek drobných z kamene do lože z kameniva těženého tl 50 mm</t>
  </si>
  <si>
    <t>-1526863840</t>
  </si>
  <si>
    <t>495"parkovací stání, kostka tmavá</t>
  </si>
  <si>
    <t>5,5"chodník mezi garážemi, kostka tmavá</t>
  </si>
  <si>
    <t>(5+5+10)*0,1"kladení bílých žulových kostek jako předěl mezi stáními TP</t>
  </si>
  <si>
    <t>(1+30*2,5)*0,1"kladení bílých žulových kostek jako VDZ V10a a V10b</t>
  </si>
  <si>
    <t>29</t>
  </si>
  <si>
    <t>58381007</t>
  </si>
  <si>
    <t>kostka dlažební žula drobná 8/10</t>
  </si>
  <si>
    <t>-757701254</t>
  </si>
  <si>
    <t>500,5*1,02"parkovací stání a chodník mezi garážemi, tmavá kostka</t>
  </si>
  <si>
    <t>297*0,1"přídlažba jednolinka, tmavá kostka</t>
  </si>
  <si>
    <t>(5+5+10)*0,1"předěl mezi stáními TP, bílá kostka</t>
  </si>
  <si>
    <t>(1+30*2,5)*0,1"VDZ V10a a V10b, bílá kostka</t>
  </si>
  <si>
    <t>30</t>
  </si>
  <si>
    <t>591412111</t>
  </si>
  <si>
    <t>Kladení dlažby z mozaiky dvou a vícebarevné komunikací pro pěší lože z kameniva</t>
  </si>
  <si>
    <t>2049786726</t>
  </si>
  <si>
    <t>344+131</t>
  </si>
  <si>
    <t>31</t>
  </si>
  <si>
    <t>58381004</t>
  </si>
  <si>
    <t>kostka dlažební mozaika žula 4/6 tř 1</t>
  </si>
  <si>
    <t>1229914038</t>
  </si>
  <si>
    <t>475*1,02 "Přepočtené koeficientem množství</t>
  </si>
  <si>
    <t>32</t>
  </si>
  <si>
    <t>596841120</t>
  </si>
  <si>
    <t>Kladení betonové dlažby komunikací pro pěší do lože z cement malty vel do 0,09 m2 plochy do 50 m2</t>
  </si>
  <si>
    <t>337620439</t>
  </si>
  <si>
    <t>72</t>
  </si>
  <si>
    <t>33</t>
  </si>
  <si>
    <t>59246005</t>
  </si>
  <si>
    <t>dlažba plošná betonová terasová reliéfní 400x400x40mm</t>
  </si>
  <si>
    <t>1822243949</t>
  </si>
  <si>
    <t>34</t>
  </si>
  <si>
    <t>597661111</t>
  </si>
  <si>
    <t>Rigol dlážděný do lože z betonu tl 100 mm z dlažebních kostek drobných</t>
  </si>
  <si>
    <t>1536260803</t>
  </si>
  <si>
    <t>85</t>
  </si>
  <si>
    <t>Trubní vedení</t>
  </si>
  <si>
    <t>35</t>
  </si>
  <si>
    <t>877265251</t>
  </si>
  <si>
    <t>Montáž samostatného nalepovacího hrdla z tvrdého PVC-systém KG DN 110</t>
  </si>
  <si>
    <t>kus</t>
  </si>
  <si>
    <t>-90041465</t>
  </si>
  <si>
    <t>36</t>
  </si>
  <si>
    <t>28611706</t>
  </si>
  <si>
    <t>nalepovací hrdlo samostatné kanalizace plastové KG DN 110</t>
  </si>
  <si>
    <t>-749282041</t>
  </si>
  <si>
    <t>78</t>
  </si>
  <si>
    <t>37</t>
  </si>
  <si>
    <t>895270102</t>
  </si>
  <si>
    <t>Proplachovací a kontrolní šachta z PE-HD pro drenáže liniových staveb šachtové dno DN 400/250 odbočné</t>
  </si>
  <si>
    <t>-1004456724</t>
  </si>
  <si>
    <t>38</t>
  </si>
  <si>
    <t>895270221</t>
  </si>
  <si>
    <t>Proplachovací a kontrolní šachta z PE-HD DN 400 pro drenáže liniových staveb poklop litinový pro třídu zatížení A 15</t>
  </si>
  <si>
    <t>-1469021132</t>
  </si>
  <si>
    <t>39</t>
  </si>
  <si>
    <t>895270224</t>
  </si>
  <si>
    <t>Proplachovací a kontrolní šachta z PE-HD DN 400 pro drenáže liniových staveb poklop litinový pro třídu zatížení D 400</t>
  </si>
  <si>
    <t>-299523007</t>
  </si>
  <si>
    <t>40</t>
  </si>
  <si>
    <t>899331111</t>
  </si>
  <si>
    <t>Výšková úprava uličního vstupu nebo vpusti do 200 mm zvýšením poklopu</t>
  </si>
  <si>
    <t>-2019616566</t>
  </si>
  <si>
    <t>41</t>
  </si>
  <si>
    <t>899431111</t>
  </si>
  <si>
    <t>Výšková úprava uličního vstupu nebo vpusti do 200 mm zvýšením krycího hrnce, šoupěte nebo hydrantu</t>
  </si>
  <si>
    <t>1139744685</t>
  </si>
  <si>
    <t>Ostatní konstrukce a práce, bourání</t>
  </si>
  <si>
    <t>42</t>
  </si>
  <si>
    <t>914111121</t>
  </si>
  <si>
    <t>Montáž svislé dopravní značky do velikosti 2 m2 objímkami na sloupek nebo konzolu</t>
  </si>
  <si>
    <t>1626719391</t>
  </si>
  <si>
    <t>43</t>
  </si>
  <si>
    <t>40445625</t>
  </si>
  <si>
    <t>informativní značky provozní IP8, IP9, IP11-IP13 500x700mm</t>
  </si>
  <si>
    <t>-1512666610</t>
  </si>
  <si>
    <t>44</t>
  </si>
  <si>
    <t>40445647</t>
  </si>
  <si>
    <t>dodatkové tabulky E1, E2a,b , E6, E9, E10 E12c, E17 500x500mm</t>
  </si>
  <si>
    <t>-1340004398</t>
  </si>
  <si>
    <t>45</t>
  </si>
  <si>
    <t>914511111</t>
  </si>
  <si>
    <t>Montáž sloupku dopravních značek délky do 3,5 m s betonovým základem</t>
  </si>
  <si>
    <t>1524397769</t>
  </si>
  <si>
    <t>46</t>
  </si>
  <si>
    <t>40445225</t>
  </si>
  <si>
    <t>sloupek pro dopravní značku Zn D 60mm v 3,5m</t>
  </si>
  <si>
    <t>-2124423636</t>
  </si>
  <si>
    <t>47</t>
  </si>
  <si>
    <t>915311113</t>
  </si>
  <si>
    <t>Předformátované vodorovné dopravní značení dopravní značky do 5 m2</t>
  </si>
  <si>
    <t>33772911</t>
  </si>
  <si>
    <t>48</t>
  </si>
  <si>
    <t>916111123</t>
  </si>
  <si>
    <t>Osazení obruby z drobných kostek s boční opěrou do lože z betonu prostého</t>
  </si>
  <si>
    <t>-601125887</t>
  </si>
  <si>
    <t>49</t>
  </si>
  <si>
    <t>916241213</t>
  </si>
  <si>
    <t>Osazení obrubníku kamenného stojatého s boční opěrou do lože z betonu prostého</t>
  </si>
  <si>
    <t>-178768355</t>
  </si>
  <si>
    <t>726+10+69+2+24</t>
  </si>
  <si>
    <t>50</t>
  </si>
  <si>
    <t>58380374</t>
  </si>
  <si>
    <t>obrubník kamenný žulový přímý 120x250mm</t>
  </si>
  <si>
    <t>700043228</t>
  </si>
  <si>
    <t>726+10+69</t>
  </si>
  <si>
    <t>51</t>
  </si>
  <si>
    <t>58380416</t>
  </si>
  <si>
    <t>obrubník kamenný žulový obloukový R 0,5-1m 200x250mm</t>
  </si>
  <si>
    <t>-935026037</t>
  </si>
  <si>
    <t>52</t>
  </si>
  <si>
    <t>58380428</t>
  </si>
  <si>
    <t>obrubník kamenný žulový obloukový R 1-3m 200x200mm</t>
  </si>
  <si>
    <t>694367062</t>
  </si>
  <si>
    <t>53</t>
  </si>
  <si>
    <t>919726122</t>
  </si>
  <si>
    <t>Geotextilie pro ochranu, separaci a filtraci netkaná měrná hmotnost do 300 g/m2</t>
  </si>
  <si>
    <t>793912420</t>
  </si>
  <si>
    <t>495*1,4"parkovací stání</t>
  </si>
  <si>
    <t>976*1,4"vozovka obytná zóna</t>
  </si>
  <si>
    <t>(344+131)*1,4"chodník kamenná dlažba a místo pro kontejnery + výměna za mlat. chodník</t>
  </si>
  <si>
    <t>5,5*1,4"chodník mezi garážemi a panelákem</t>
  </si>
  <si>
    <t>54</t>
  </si>
  <si>
    <t>919726203</t>
  </si>
  <si>
    <t>Izolační vana - 950 kg/m3 HDPE</t>
  </si>
  <si>
    <t>1939138456</t>
  </si>
  <si>
    <t>495*1,5"včetně přesahů a zatáhnutí až k obrubě</t>
  </si>
  <si>
    <t>55</t>
  </si>
  <si>
    <t>919735125</t>
  </si>
  <si>
    <t>Řezání kamenné obruby</t>
  </si>
  <si>
    <t>2062521534</t>
  </si>
  <si>
    <t>997</t>
  </si>
  <si>
    <t>Přesun sutě</t>
  </si>
  <si>
    <t>56</t>
  </si>
  <si>
    <t>997221873</t>
  </si>
  <si>
    <t>Poplatek za uložení stavebního odpadu na recyklační skládce (skládkovné) zeminy a kamení zatříděného do Katalogu odpadů pod kódem 17 05 04</t>
  </si>
  <si>
    <t>-975402042</t>
  </si>
  <si>
    <t>(2029,02+300)*1,9</t>
  </si>
  <si>
    <t>PSV</t>
  </si>
  <si>
    <t>Práce a dodávky PSV</t>
  </si>
  <si>
    <t>711</t>
  </si>
  <si>
    <t>Izolace proti vodě, vlhkosti a plynům</t>
  </si>
  <si>
    <t>57</t>
  </si>
  <si>
    <t>711161273</t>
  </si>
  <si>
    <t>Provedení izolace proti zemní vlhkosti svislé z nopové fólie</t>
  </si>
  <si>
    <t>310308731</t>
  </si>
  <si>
    <t>180</t>
  </si>
  <si>
    <t>58</t>
  </si>
  <si>
    <t>28323010</t>
  </si>
  <si>
    <t>fólie profilovaná (nopová) drenážní HDPE s výškou nopů 20mm</t>
  </si>
  <si>
    <t>604166359</t>
  </si>
  <si>
    <t>180*1,1 'Přepočtené koeficientem množství</t>
  </si>
  <si>
    <t>VRN</t>
  </si>
  <si>
    <t>Vedlejší rozpočtové náklady</t>
  </si>
  <si>
    <t>VRN4</t>
  </si>
  <si>
    <t>Inženýrská činnost</t>
  </si>
  <si>
    <t>59</t>
  </si>
  <si>
    <t>043154000</t>
  </si>
  <si>
    <t>Zkoušky hutnicí</t>
  </si>
  <si>
    <t>sou</t>
  </si>
  <si>
    <t>1024</t>
  </si>
  <si>
    <t>-1777477805</t>
  </si>
  <si>
    <t>IO 02 - Opěrné zdi a schodiště Etapa II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</si>
  <si>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</si>
  <si>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</si>
  <si>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</si>
  <si>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</si>
  <si>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>767 - Konstrukce zámečnické</t>
  </si>
  <si>
    <t>132251103</t>
  </si>
  <si>
    <t>Hloubení rýh nezapažených  š do 800 mm v hornině třídy těžitelnosti I, skupiny 3 objem do 100 m3 strojně</t>
  </si>
  <si>
    <t>19651020</t>
  </si>
  <si>
    <t>0,4*1,4*6,265</t>
  </si>
  <si>
    <t>0,4*0,8*4,252</t>
  </si>
  <si>
    <t>0,4*1,4*6,19</t>
  </si>
  <si>
    <t>0,4*1,4*5,98</t>
  </si>
  <si>
    <t>0,4*1,4*5,789</t>
  </si>
  <si>
    <t>0,4*0,8*4</t>
  </si>
  <si>
    <t>0,4*1,4*6,493</t>
  </si>
  <si>
    <t>0,4*0,8*6,393</t>
  </si>
  <si>
    <t>0,4*1,4*11,871</t>
  </si>
  <si>
    <t>0,4*1,4*8,057</t>
  </si>
  <si>
    <t>0,4*0,8*5,107</t>
  </si>
  <si>
    <t>0,4*1,4*6,025</t>
  </si>
  <si>
    <t>0,4*0,8*3,968</t>
  </si>
  <si>
    <t>131251100</t>
  </si>
  <si>
    <t>Hloubení jam nezapažených v hornině třídy těžitelnosti I, skupiny 3 objem do 20 m3 strojně</t>
  </si>
  <si>
    <t>564416583</t>
  </si>
  <si>
    <t>(2,5*0,9*0,3)*2</t>
  </si>
  <si>
    <t>Vodorovné přemístění přes 9 000 do 10000 m výkopku/sypaniny z horniny třídy těžitelnosti I skupiny 1 až 3</t>
  </si>
  <si>
    <t>905157333</t>
  </si>
  <si>
    <t>52,956+5,4</t>
  </si>
  <si>
    <t>655489357</t>
  </si>
  <si>
    <t>58,356*11</t>
  </si>
  <si>
    <t>167151101</t>
  </si>
  <si>
    <t>Nakládání výkopku z hornin třídy těžitelnosti I, skupiny 1 až 3 do 100 m3</t>
  </si>
  <si>
    <t>-189418966</t>
  </si>
  <si>
    <t>171201231</t>
  </si>
  <si>
    <t>Poplatek za uložení zeminy a kamení na recyklační skládce (skládkovné) kód odpadu 17 05 04</t>
  </si>
  <si>
    <t>-1520467345</t>
  </si>
  <si>
    <t>58,356*1,7</t>
  </si>
  <si>
    <t>274322611</t>
  </si>
  <si>
    <t>Základové pasy ze ŽB se zvýšenými nároky na prostředí tř. C 30/37</t>
  </si>
  <si>
    <t>2133363991</t>
  </si>
  <si>
    <t>274361821</t>
  </si>
  <si>
    <t>Výztuž základových pásů betonářskou ocelí 10 505 (R)</t>
  </si>
  <si>
    <t>1253586333</t>
  </si>
  <si>
    <t>0,175+0,082+0,174+0,168+0,162+0,077+0,182+0,123</t>
  </si>
  <si>
    <t>0,333+0,226+0,098+0,174+0,168+0,169+0,076+0,174+0,168</t>
  </si>
  <si>
    <t>212750101</t>
  </si>
  <si>
    <t>Trativod z drenážních trubek PVC-U SN 4 perforace 360° včetně lože otevřený výkop DN 100 pro budovy plocha pro vtékání vody min. 80 cm2/m</t>
  </si>
  <si>
    <t>52884582</t>
  </si>
  <si>
    <t>(5,45+82,194)*1,2</t>
  </si>
  <si>
    <t>275322611</t>
  </si>
  <si>
    <t>Základové patky ze ŽB se zvýšenými nároky na prostředí tř. C 30/37</t>
  </si>
  <si>
    <t>107208493</t>
  </si>
  <si>
    <t>275361821</t>
  </si>
  <si>
    <t>Výztuž základových patek betonářskou ocelí 10 505 (R)</t>
  </si>
  <si>
    <t>754927418</t>
  </si>
  <si>
    <t>0,067</t>
  </si>
  <si>
    <t>Svislé a kompletní konstrukce</t>
  </si>
  <si>
    <t>311351311</t>
  </si>
  <si>
    <t>Zřízení jednostranného bednění nosných nadzákladových zdí</t>
  </si>
  <si>
    <t>-1679531335</t>
  </si>
  <si>
    <t>5,05*1,89</t>
  </si>
  <si>
    <t>0,2*1,89</t>
  </si>
  <si>
    <t>5,25*1,89</t>
  </si>
  <si>
    <t>6,321*1,89</t>
  </si>
  <si>
    <t>6,421*1,57</t>
  </si>
  <si>
    <t>2,125*1,57</t>
  </si>
  <si>
    <t>0,2*1,57</t>
  </si>
  <si>
    <t>2,025*1,57</t>
  </si>
  <si>
    <t>6,221*1,57</t>
  </si>
  <si>
    <t>6,121*1,89</t>
  </si>
  <si>
    <t>2,025*1,5</t>
  </si>
  <si>
    <t>0,2*1,5</t>
  </si>
  <si>
    <t>2,125*1,5</t>
  </si>
  <si>
    <t>6,19*1,5</t>
  </si>
  <si>
    <t>5,98*1,18</t>
  </si>
  <si>
    <t>4,277*1</t>
  </si>
  <si>
    <t>1,5*1</t>
  </si>
  <si>
    <t>0,2*1</t>
  </si>
  <si>
    <t>1,3*1</t>
  </si>
  <si>
    <t>4,077*1</t>
  </si>
  <si>
    <t>5,99*1,5</t>
  </si>
  <si>
    <t>1,3*1,31</t>
  </si>
  <si>
    <t>0,2*1,31</t>
  </si>
  <si>
    <t>1,5*1,31</t>
  </si>
  <si>
    <t>6,19*1,31</t>
  </si>
  <si>
    <t>3,113*1,31</t>
  </si>
  <si>
    <t>2,867*1,31</t>
  </si>
  <si>
    <t>4,527*1,21</t>
  </si>
  <si>
    <t>1,7*1,21</t>
  </si>
  <si>
    <t>0,2*1,21</t>
  </si>
  <si>
    <t>1,5*1,21</t>
  </si>
  <si>
    <t>4,327*1,21</t>
  </si>
  <si>
    <t>2,87*1,31</t>
  </si>
  <si>
    <t>5,09*1,31</t>
  </si>
  <si>
    <t>1,5*1,24</t>
  </si>
  <si>
    <t>0,2*1,24</t>
  </si>
  <si>
    <t>1,7*1,24</t>
  </si>
  <si>
    <t>6,19*1,24</t>
  </si>
  <si>
    <t>5,98*1,24</t>
  </si>
  <si>
    <t>3,882*1,014</t>
  </si>
  <si>
    <t>1,3*1,014</t>
  </si>
  <si>
    <t>0,2*1,014</t>
  </si>
  <si>
    <t>3,682*1,014</t>
  </si>
  <si>
    <t>5,99*1,24</t>
  </si>
  <si>
    <t>1,2*1,014</t>
  </si>
  <si>
    <t>1,5*1,014</t>
  </si>
  <si>
    <t>6,493*1,014</t>
  </si>
  <si>
    <t>6,293*0,8</t>
  </si>
  <si>
    <t>0,2*0,8</t>
  </si>
  <si>
    <t>6,293*1,014</t>
  </si>
  <si>
    <t>311351312</t>
  </si>
  <si>
    <t>Odstranění jednostranného bednění nosných nadzákladových zdí</t>
  </si>
  <si>
    <t>-1736498743</t>
  </si>
  <si>
    <t>311351911</t>
  </si>
  <si>
    <t>Příplatek k cenám bednění nosných nadzákladových zdí za pohledový beton</t>
  </si>
  <si>
    <t>699571661</t>
  </si>
  <si>
    <t>238,983</t>
  </si>
  <si>
    <t>311322611</t>
  </si>
  <si>
    <t>Nosná zeď ze ŽB odolného proti agresivnímu prostředí tř. C 30/37 bez výztuže</t>
  </si>
  <si>
    <t>-2059956094</t>
  </si>
  <si>
    <t>0,2*1,21*6,265</t>
  </si>
  <si>
    <t>0,2*1,24*2,694</t>
  </si>
  <si>
    <t>0,2*1,24*6,29</t>
  </si>
  <si>
    <t>0,2*1,24*5,98</t>
  </si>
  <si>
    <t>0,2*1,014*5,789</t>
  </si>
  <si>
    <t>0,2*1,014*2,272</t>
  </si>
  <si>
    <t>0,2*1,014*6,593</t>
  </si>
  <si>
    <t>0,2*0,8*6,293</t>
  </si>
  <si>
    <t>0,2*1,89*11,771</t>
  </si>
  <si>
    <t>0,2*1,89*8,057</t>
  </si>
  <si>
    <t>0,2*1,5*3,64</t>
  </si>
  <si>
    <t>0,2*1,5*6,29</t>
  </si>
  <si>
    <t>0,2*1,18*5,98</t>
  </si>
  <si>
    <t>0,2*1*6,025</t>
  </si>
  <si>
    <t>0,2*1,31*2,4</t>
  </si>
  <si>
    <t>0,2*1,31*6,29</t>
  </si>
  <si>
    <t>0,2*1,31*5,98</t>
  </si>
  <si>
    <t>311361821</t>
  </si>
  <si>
    <t>Výztuž nosných zdí betonářskou ocelí 10 505</t>
  </si>
  <si>
    <t>1436585004</t>
  </si>
  <si>
    <t>0,193+0,072+0,196+0,186+0,162+0,053+0,184+0,129</t>
  </si>
  <si>
    <t>0,475+0,325+0,109+0,217+0,183+0,168+0,065+0,199+0,189</t>
  </si>
  <si>
    <t>Vodorovné konstrukce</t>
  </si>
  <si>
    <t>434121416</t>
  </si>
  <si>
    <t>Osazení ŽB schodišťových stupňů drsných na schodnice</t>
  </si>
  <si>
    <t>1688599731</t>
  </si>
  <si>
    <t>(25+1+3)*1,5</t>
  </si>
  <si>
    <t>59373756</t>
  </si>
  <si>
    <t>stupeň schodišťový nosný ŽB 1500x450x150mm</t>
  </si>
  <si>
    <t>2071302205</t>
  </si>
  <si>
    <t>59373001</t>
  </si>
  <si>
    <t>stupeň schodišťový nosný ŽB 1500x422x150mm</t>
  </si>
  <si>
    <t>476531971</t>
  </si>
  <si>
    <t>59373757</t>
  </si>
  <si>
    <t>stupeň schodišťový nosný ŽB 1500x362x150mm</t>
  </si>
  <si>
    <t>925121518</t>
  </si>
  <si>
    <t>430321616</t>
  </si>
  <si>
    <t>Schodišťová konstrukce a rampa ze ŽB tř. C 30/37</t>
  </si>
  <si>
    <t>-905369879</t>
  </si>
  <si>
    <t>(1,617*0,25*0,3)*7</t>
  </si>
  <si>
    <t>(1,728*0,25*0,3)*5</t>
  </si>
  <si>
    <t>430361821</t>
  </si>
  <si>
    <t>Výztuž schodišťové konstrukce a rampy betonářskou ocelí 10 505</t>
  </si>
  <si>
    <t>-668460159</t>
  </si>
  <si>
    <t>0,139</t>
  </si>
  <si>
    <t>430362021</t>
  </si>
  <si>
    <t>Výztuž schodišťové konstrukce a rampy svařovanými sítěmi Kari</t>
  </si>
  <si>
    <t>-912735662</t>
  </si>
  <si>
    <t>0,141</t>
  </si>
  <si>
    <t>Úpravy povrchů, podlahy a osazování výplní</t>
  </si>
  <si>
    <t>624631212</t>
  </si>
  <si>
    <t>Tmelení akrylátovým tmelem spár prefabrikovaných dílců š do 20 mm včetně penetrace</t>
  </si>
  <si>
    <t>811633996</t>
  </si>
  <si>
    <t>(1,4+1,89+1,4+1,5+1,4+1,18+1,4+1,31+1,4+1,31+1,4+1,24+1,4+1,24+0,8+1,014)*2</t>
  </si>
  <si>
    <t>953312112</t>
  </si>
  <si>
    <t>Vložky do svislých dilatačních spár z fasádních polystyrénových desek tl 20 mm</t>
  </si>
  <si>
    <t>494536328</t>
  </si>
  <si>
    <t>1,4*0,4</t>
  </si>
  <si>
    <t>1,89*0,2</t>
  </si>
  <si>
    <t>1,5*0,2</t>
  </si>
  <si>
    <t>1,18*0,2</t>
  </si>
  <si>
    <t>1,31*0,2</t>
  </si>
  <si>
    <t>1,24*0,2</t>
  </si>
  <si>
    <t>0,8*0,4</t>
  </si>
  <si>
    <t>1,014*0,2</t>
  </si>
  <si>
    <t>998</t>
  </si>
  <si>
    <t>Přesun hmot</t>
  </si>
  <si>
    <t>998152111</t>
  </si>
  <si>
    <t>Přesun hmot pro montované zdi a valy v do 12 m</t>
  </si>
  <si>
    <t>-2109195804</t>
  </si>
  <si>
    <t>767</t>
  </si>
  <si>
    <t>Konstrukce zámečnické</t>
  </si>
  <si>
    <t>767161111</t>
  </si>
  <si>
    <t>Montáž zábradlí rovného z trubek do zdi hm do 20 kg</t>
  </si>
  <si>
    <t>335782056</t>
  </si>
  <si>
    <t>IO 02-03</t>
  </si>
  <si>
    <t>1,341+0,344</t>
  </si>
  <si>
    <t>IO 02-04</t>
  </si>
  <si>
    <t>1,341+0,345+1,622+0,345</t>
  </si>
  <si>
    <t>IO 02-05</t>
  </si>
  <si>
    <t>1,622+0,347+1,386+0,347</t>
  </si>
  <si>
    <t>IO 02-06</t>
  </si>
  <si>
    <t>1,386+0,302+2,066+0,302</t>
  </si>
  <si>
    <t>IO 02-07</t>
  </si>
  <si>
    <t>2,086+0,354</t>
  </si>
  <si>
    <t>63126084R</t>
  </si>
  <si>
    <t>zábradlí kompozitní - madlo z trubek 38x4,5mm + úchyty do zdi, vše PZN, nátěr</t>
  </si>
  <si>
    <t>-827044363</t>
  </si>
  <si>
    <t>767161117</t>
  </si>
  <si>
    <t>Montáž zábradlí rovného z trubek do zdi hm přes 30 do 45 kg</t>
  </si>
  <si>
    <t>-560676219</t>
  </si>
  <si>
    <t>6,24</t>
  </si>
  <si>
    <t>4,48+6,4+4,64</t>
  </si>
  <si>
    <t>5,76+4,64+5,76</t>
  </si>
  <si>
    <t>3,2*5</t>
  </si>
  <si>
    <t>2,88+3,2+3,2+2,88</t>
  </si>
  <si>
    <t>55342030</t>
  </si>
  <si>
    <t>zábradlí Pz, sloupky 60x40mm, výplň dřevěné latě, madlo L 75x50x5mm, PZN + povrchové úpravy nátěry</t>
  </si>
  <si>
    <t>1528255454</t>
  </si>
  <si>
    <t>6,24*((1,424+1,376)/2)</t>
  </si>
  <si>
    <t>(4,48*1,669)+(6,4*1,574)+(4,64*1,505)</t>
  </si>
  <si>
    <t>(5,76*1,771)+(4,64*1,719)+(5,76*1,665)</t>
  </si>
  <si>
    <t>(3,2*1,812)+(3,2*1,717)+(3,2*1,662)+(3,2*1,527)+(3,2*1,432)</t>
  </si>
  <si>
    <t>(2,88*2,28)+(3,2*2,112)+(3,2*1,945)+(2,88*1,795)</t>
  </si>
  <si>
    <t>767163221</t>
  </si>
  <si>
    <t>Montáž přímého kovového zábradlí z dílců do betonu konstrukce na schodišti</t>
  </si>
  <si>
    <t>-149263591</t>
  </si>
  <si>
    <t>IO 02-55</t>
  </si>
  <si>
    <t>2,267</t>
  </si>
  <si>
    <t>IO 02-56</t>
  </si>
  <si>
    <t>2,462</t>
  </si>
  <si>
    <t>IO 02-57</t>
  </si>
  <si>
    <t>IO 02-58</t>
  </si>
  <si>
    <t>2,365</t>
  </si>
  <si>
    <t>63126083R</t>
  </si>
  <si>
    <t>zábradlí kompozitní - madlo z trubek 42,4x4 + krajní sloupky, vše PZN, nátěr</t>
  </si>
  <si>
    <t>-1793440407</t>
  </si>
  <si>
    <t>998767101</t>
  </si>
  <si>
    <t>Přesun hmot tonážní pro zámečnické konstrukce v objektech v do 6 m</t>
  </si>
  <si>
    <t>69912106</t>
  </si>
  <si>
    <t>711491273</t>
  </si>
  <si>
    <t>Provedení izolace proti tlakové vodě svislé z nopové folie</t>
  </si>
  <si>
    <t>-144167662</t>
  </si>
  <si>
    <t>12,862*2,5</t>
  </si>
  <si>
    <t>16,487*2</t>
  </si>
  <si>
    <t>16,737*1,8</t>
  </si>
  <si>
    <t>16,092*1,8</t>
  </si>
  <si>
    <t>12,906*1,5</t>
  </si>
  <si>
    <t>28323005</t>
  </si>
  <si>
    <t>fólie drenážní nopová v 8mm tl 0,5mm š 2,0m</t>
  </si>
  <si>
    <t>-36812670</t>
  </si>
  <si>
    <t>143,581*1,2</t>
  </si>
  <si>
    <t>998711201</t>
  </si>
  <si>
    <t>Přesun hmot procentní pro izolace proti vodě, vlhkosti a plynům v objektech v do 6 m</t>
  </si>
  <si>
    <t>%</t>
  </si>
  <si>
    <t>-1893479747</t>
  </si>
  <si>
    <t>IO 03 - Dešťová kanalizace Etapa II</t>
  </si>
  <si>
    <t>131251104</t>
  </si>
  <si>
    <t>Hloubení jam nezapažených v hornině třídy těžitelnosti I skupiny 3 objem do 500 m3 strojně</t>
  </si>
  <si>
    <t>-61086502</t>
  </si>
  <si>
    <t>pro retenci</t>
  </si>
  <si>
    <t>5,6*17,24*3,2</t>
  </si>
  <si>
    <t>132254204</t>
  </si>
  <si>
    <t>Hloubení zapažených rýh š do 2000 mm v hornině třídy těžitelnosti I, skupiny 3 objem do 500 m3</t>
  </si>
  <si>
    <t>-1173925429</t>
  </si>
  <si>
    <t>(116,35*1,38+168,51*1,23+68,62*1,27+60,63*2,13)*1</t>
  </si>
  <si>
    <t>-39,2</t>
  </si>
  <si>
    <t>131251021</t>
  </si>
  <si>
    <t>Hloubení jam do 15 m3 zapažených v hornině třídy těžitelnosti I, skupiny 3 při překopech inženýrských sítí strojně</t>
  </si>
  <si>
    <t>-503660507</t>
  </si>
  <si>
    <t>7*2*2*1,4</t>
  </si>
  <si>
    <t>151102101</t>
  </si>
  <si>
    <t>Zřízení příložného pažení a rozepření stěn rýh do 20 m2 hl do 2 m při překopech inženýrských sítí</t>
  </si>
  <si>
    <t>653607081</t>
  </si>
  <si>
    <t>(116,35*1,38+168,51*1,23+68,62*1,27+60,63*2,13)*2</t>
  </si>
  <si>
    <t>151102111</t>
  </si>
  <si>
    <t>Odstranění příložného pažení a rozepření stěn rýh do 20 m2 hl do 2 m při překopech inženýrských sítí</t>
  </si>
  <si>
    <t>1160900817</t>
  </si>
  <si>
    <t>162451105</t>
  </si>
  <si>
    <t>Vodorovné přemístění přes 1 000 do 1500 m výkopku/sypaniny z horniny třídy těžitelnosti I skupiny 1 až 3</t>
  </si>
  <si>
    <t>871951975</t>
  </si>
  <si>
    <t>zpětné zásypy - na deponii a zpět</t>
  </si>
  <si>
    <t>442,644*2</t>
  </si>
  <si>
    <t>885,288*0,6 'Přepočtené koeficientem množství</t>
  </si>
  <si>
    <t>-1286529077</t>
  </si>
  <si>
    <t>308,941+544,92+39,2-442,644</t>
  </si>
  <si>
    <t>1473756690</t>
  </si>
  <si>
    <t>450,417*12</t>
  </si>
  <si>
    <t>167151111</t>
  </si>
  <si>
    <t>Nakládání výkopku z hornin třídy těžitelnosti I skupiny 1 až 3 přes 100 m3</t>
  </si>
  <si>
    <t>550307874</t>
  </si>
  <si>
    <t>zpětné zásypy - nakládka na deponii</t>
  </si>
  <si>
    <t>442,644</t>
  </si>
  <si>
    <t>442,644*0,6 'Přepočtené koeficientem množství</t>
  </si>
  <si>
    <t>175151101</t>
  </si>
  <si>
    <t>Obsypání potrubí strojně sypaninou bez prohození, uloženou do 3 m</t>
  </si>
  <si>
    <t>-643315658</t>
  </si>
  <si>
    <t>(116,35+168,51+68,62+60,63)*1*0,55</t>
  </si>
  <si>
    <t>58331200</t>
  </si>
  <si>
    <t>štěrkopísek netříděný zásypový materiál</t>
  </si>
  <si>
    <t>927396922</t>
  </si>
  <si>
    <t>227,761*2 "Přepočtené koeficientem množství</t>
  </si>
  <si>
    <t>174102101</t>
  </si>
  <si>
    <t>Zásyp jam, šachet a rýh do 30 m3 sypaninou se zhutněním při překopech inženýrských sítí</t>
  </si>
  <si>
    <t>-2095048743</t>
  </si>
  <si>
    <t>-(227,761+29,568)</t>
  </si>
  <si>
    <t>5,6*17,24*1,2</t>
  </si>
  <si>
    <t>175151201</t>
  </si>
  <si>
    <t>Obsypání objektu nad přilehlým původním terénem sypaninou bez prohození, uloženou do 3 m strojně</t>
  </si>
  <si>
    <t>279879328</t>
  </si>
  <si>
    <t>(3,6*1,2*0,2+19,2*1,2*0,2+3,6*19,2*0,2)*2</t>
  </si>
  <si>
    <t>58333651</t>
  </si>
  <si>
    <t>kamenivo těžené hrubé frakce 8/16</t>
  </si>
  <si>
    <t>179300368</t>
  </si>
  <si>
    <t>38,592*2 "Přepočtené koeficientem množství</t>
  </si>
  <si>
    <t>180405111</t>
  </si>
  <si>
    <t>Založení trávníku ve vegetačních prefabrikátech výsevem semene v rovině a ve svahu do 1:5</t>
  </si>
  <si>
    <t>1887379301</t>
  </si>
  <si>
    <t>nad vsakovacími zařízeními</t>
  </si>
  <si>
    <t>80</t>
  </si>
  <si>
    <t>-788397933</t>
  </si>
  <si>
    <t>80*0,02 'Přepočtené koeficientem množství</t>
  </si>
  <si>
    <t>213141111</t>
  </si>
  <si>
    <t>Zřízení vrstvy z geotextilie v rovině nebo ve sklonu do 1:5 š do 3 m</t>
  </si>
  <si>
    <t>-1436702903</t>
  </si>
  <si>
    <t>překrytí vsaku</t>
  </si>
  <si>
    <t>56,16</t>
  </si>
  <si>
    <t>69311081</t>
  </si>
  <si>
    <t>geotextilie netkaná separační, ochranná, filtrační, drenážní PES 300g/m2</t>
  </si>
  <si>
    <t>1324388119</t>
  </si>
  <si>
    <t>56,16*1,1845 'Přepočtené koeficientem množství</t>
  </si>
  <si>
    <t>271572211</t>
  </si>
  <si>
    <t>Podsyp pod základové konstrukce se zhutněním z netříděného štěrkopísku</t>
  </si>
  <si>
    <t>-1663812155</t>
  </si>
  <si>
    <t>17,6*5,6*0,3</t>
  </si>
  <si>
    <t>K3001</t>
  </si>
  <si>
    <t>Montáž uliční sorpční vpusti vč. mříže a poklopu</t>
  </si>
  <si>
    <t>-1939852474</t>
  </si>
  <si>
    <t>M3001</t>
  </si>
  <si>
    <t>uliční sorpční vpusť 800x1600x1600mm, 4,0l/s, plast-beton</t>
  </si>
  <si>
    <t>1578285101</t>
  </si>
  <si>
    <t>55242328</t>
  </si>
  <si>
    <t>mříž D 400 -  plochá, 600x600 4-stranný rám</t>
  </si>
  <si>
    <t>1225722358</t>
  </si>
  <si>
    <t>4*2 "Přepočtené koeficientem množství</t>
  </si>
  <si>
    <t>63126058</t>
  </si>
  <si>
    <t>poklop kompozitní zátěžový hranatý včetně rámů a příslušenství 600/600mm D400</t>
  </si>
  <si>
    <t>-928291995</t>
  </si>
  <si>
    <t>451573111</t>
  </si>
  <si>
    <t>Lože pod potrubí otevřený výkop ze štěrkopísku</t>
  </si>
  <si>
    <t>63715276</t>
  </si>
  <si>
    <t>(68,2+61,7+6,5+92,35)*0,8*0,1</t>
  </si>
  <si>
    <t>17,6*5,6*0,1</t>
  </si>
  <si>
    <t>871313121</t>
  </si>
  <si>
    <t>Montáž kanalizačního potrubí z PVC těsněné gumovým kroužkem otevřený výkop sklon do 20 % DN 160</t>
  </si>
  <si>
    <t>-1997048388</t>
  </si>
  <si>
    <t>28611166</t>
  </si>
  <si>
    <t>trubka kanalizační PVC DN 160x5000 mm SN 8</t>
  </si>
  <si>
    <t>119194508</t>
  </si>
  <si>
    <t>115,35*1,1</t>
  </si>
  <si>
    <t>871353121</t>
  </si>
  <si>
    <t>Montáž kanalizačního potrubí z PVC těsněné gumovým kroužkem otevřený výkop sklon do 20 % DN 200</t>
  </si>
  <si>
    <t>1313424418</t>
  </si>
  <si>
    <t>28611169</t>
  </si>
  <si>
    <t>trubka kanalizační PVC DN 200x5000 mm SN 8</t>
  </si>
  <si>
    <t>120892071</t>
  </si>
  <si>
    <t>168,51*1,1</t>
  </si>
  <si>
    <t>871363121</t>
  </si>
  <si>
    <t>Montáž kanalizačního potrubí z PVC těsněné gumovým kroužkem otevřený výkop sklon do 20 % DN 250</t>
  </si>
  <si>
    <t>-601365604</t>
  </si>
  <si>
    <t>28611154</t>
  </si>
  <si>
    <t>trubka kanalizační PVC DN 250x5000 mm SN8</t>
  </si>
  <si>
    <t>1781369265</t>
  </si>
  <si>
    <t>68,62*1,1</t>
  </si>
  <si>
    <t>871373121</t>
  </si>
  <si>
    <t>Montáž kanalizačního potrubí z PVC těsněné gumovým kroužkem otevřený výkop sklon do 20 % DN 315</t>
  </si>
  <si>
    <t>-2079018113</t>
  </si>
  <si>
    <t>28611156</t>
  </si>
  <si>
    <t>trubka kanalizační PVC DN 315x2000 mm SN8</t>
  </si>
  <si>
    <t>-460726374</t>
  </si>
  <si>
    <t>60,63*1,1</t>
  </si>
  <si>
    <t>892351111</t>
  </si>
  <si>
    <t>Tlaková zkouška vodou potrubí DN 150 nebo 200</t>
  </si>
  <si>
    <t>2089219185</t>
  </si>
  <si>
    <t>115,35+168,51</t>
  </si>
  <si>
    <t>892381111</t>
  </si>
  <si>
    <t>Tlaková zkouška vodou potrubí DN 250, DN 300 nebo 350</t>
  </si>
  <si>
    <t>1893628824</t>
  </si>
  <si>
    <t>75,48+60,63</t>
  </si>
  <si>
    <t>894414111</t>
  </si>
  <si>
    <t>Osazení železobetonových dílců pro šachty skruží základových (dno)</t>
  </si>
  <si>
    <t>-393182303</t>
  </si>
  <si>
    <t>59224337</t>
  </si>
  <si>
    <t>dno betonové šachty kanalizační přímé 100x60x40 cm</t>
  </si>
  <si>
    <t>1515803472</t>
  </si>
  <si>
    <t>894411311</t>
  </si>
  <si>
    <t>Osazení železobetonových dílců pro šachty skruží rovných</t>
  </si>
  <si>
    <t>-318178486</t>
  </si>
  <si>
    <t>6+2+1</t>
  </si>
  <si>
    <t>59224051</t>
  </si>
  <si>
    <t>skruž pro kanalizační šachty se zabudovanými stupadly 100 x 50 x 12 cm</t>
  </si>
  <si>
    <t>-1037809774</t>
  </si>
  <si>
    <t>59224050</t>
  </si>
  <si>
    <t>skruž pro kanalizační šachty se zabudovanými stupadly 100x25x12cm</t>
  </si>
  <si>
    <t>255247275</t>
  </si>
  <si>
    <t>59224052</t>
  </si>
  <si>
    <t>skruž pro kanalizační šachty se zabudovanými stupadly 100x100x12cm</t>
  </si>
  <si>
    <t>-1901481730</t>
  </si>
  <si>
    <t>894412411</t>
  </si>
  <si>
    <t>Osazení železobetonových dílců pro šachty skruží přechodových</t>
  </si>
  <si>
    <t>1939199697</t>
  </si>
  <si>
    <t>7+1+5+4</t>
  </si>
  <si>
    <t>59224120</t>
  </si>
  <si>
    <t>skruž betonová přechodová 62,5/100x60x9 cm, stupadla poplastovaná</t>
  </si>
  <si>
    <t>1103457794</t>
  </si>
  <si>
    <t>59224010</t>
  </si>
  <si>
    <t>prstenec šachtový vyrovnávací betonový 625x100x40mm</t>
  </si>
  <si>
    <t>1343885475</t>
  </si>
  <si>
    <t>59224011</t>
  </si>
  <si>
    <t>prstenec šachtový vyrovnávací betonový 625x100x60mm</t>
  </si>
  <si>
    <t>-698064945</t>
  </si>
  <si>
    <t>59224012</t>
  </si>
  <si>
    <t>prstenec šachtový vyrovnávací betonový 625x100x80mm</t>
  </si>
  <si>
    <t>-1737932101</t>
  </si>
  <si>
    <t>897171124</t>
  </si>
  <si>
    <t>Akumulační boxy z PP pro vsakování dešťových vod zatížené nákladními automobily objemu přes 60 do 250 m3</t>
  </si>
  <si>
    <t>-117474227</t>
  </si>
  <si>
    <t>0,6*0,6*1,2*156</t>
  </si>
  <si>
    <t>897173124</t>
  </si>
  <si>
    <t>Kontrolní šachta integrovaná do akumulačních boxů v přes 1050 do 1400 mm</t>
  </si>
  <si>
    <t>-2131199449</t>
  </si>
  <si>
    <t>899104112</t>
  </si>
  <si>
    <t>Osazení poklopů litinových nebo ocelových včetně rámů pro třídu zatížení D400, E600</t>
  </si>
  <si>
    <t>-250188782</t>
  </si>
  <si>
    <t>28661935</t>
  </si>
  <si>
    <t>poklop šachtový litinový dno DN 600 pro třídu zatížení D400</t>
  </si>
  <si>
    <t>-766831302</t>
  </si>
  <si>
    <t>894811155</t>
  </si>
  <si>
    <t>Revizní šachta z PVC typ přímý, DN 600/200 tlak 12,5 t hl od 1910 do 2280 mm</t>
  </si>
  <si>
    <t>-1023277623</t>
  </si>
  <si>
    <t>894811151</t>
  </si>
  <si>
    <t>Revizní šachta z PVC typ přímý, DN 600/200 tlak 12,5 t hl od 910 do 1280 mm</t>
  </si>
  <si>
    <t>-1867191453</t>
  </si>
  <si>
    <t>895941111</t>
  </si>
  <si>
    <t>Zřízení vpusti kanalizační uliční z betonových dílců typ UV-50 normální</t>
  </si>
  <si>
    <t>477231456</t>
  </si>
  <si>
    <t>59223852</t>
  </si>
  <si>
    <t>dno betonové pro uliční vpusť s kalovou prohlubní 45x30x5 cm</t>
  </si>
  <si>
    <t>-877641170</t>
  </si>
  <si>
    <t>59223854</t>
  </si>
  <si>
    <t>skruž betonová pro uliční vpusť s výtokovým otvorem PVC, 45x35x5 cm</t>
  </si>
  <si>
    <t>-594487930</t>
  </si>
  <si>
    <t>59223864</t>
  </si>
  <si>
    <t>prstenec betonový pro uliční vpusť vyrovnávací 39 x 6 x 13 cm</t>
  </si>
  <si>
    <t>-918738169</t>
  </si>
  <si>
    <t>59223857</t>
  </si>
  <si>
    <t>skruž betonová pro uliční vpusť horní 45 x 29,5 x 5 cm</t>
  </si>
  <si>
    <t>2032019875</t>
  </si>
  <si>
    <t>59223862</t>
  </si>
  <si>
    <t>skruž betonová pro uliční vpusť středová 45 x 29,5 x 5 cm</t>
  </si>
  <si>
    <t>1998428215</t>
  </si>
  <si>
    <t>55242330</t>
  </si>
  <si>
    <t>mříž D 400 -  konkávní 600x600 4-stranný rám</t>
  </si>
  <si>
    <t>-2059378430</t>
  </si>
  <si>
    <t>935113111</t>
  </si>
  <si>
    <t>Osazení odvodňovacího polymerbetonového žlabu s krycím roštem šířky do 200 mm</t>
  </si>
  <si>
    <t>-1927376393</t>
  </si>
  <si>
    <t>60</t>
  </si>
  <si>
    <t>56241027</t>
  </si>
  <si>
    <t>žlab PE vyztužený skelnými vlákny zátěž A15-D400 kN světlá š 200mm</t>
  </si>
  <si>
    <t>-618426483</t>
  </si>
  <si>
    <t>61</t>
  </si>
  <si>
    <t>56241034</t>
  </si>
  <si>
    <t>rošt mřížkový D400 Pz dl 1m oka 30/20 pro žlab PE š 200mm</t>
  </si>
  <si>
    <t>-731375624</t>
  </si>
  <si>
    <t>62</t>
  </si>
  <si>
    <t>919726123</t>
  </si>
  <si>
    <t>Geotextilie pro ochranu, separaci a filtraci netkaná měrná hmotnost do 500 g/m2</t>
  </si>
  <si>
    <t>-1835797110</t>
  </si>
  <si>
    <t>((3,6+2*0,5)*(15,6+2*0,5))*2</t>
  </si>
  <si>
    <t>(((3,6+2*0,5)*(1,2+2*0,5)+(15,6+2*0,5)*(1,2+2*0,5))*2)*2</t>
  </si>
  <si>
    <t>63</t>
  </si>
  <si>
    <t>-630103791</t>
  </si>
  <si>
    <t>450,417*1,9</t>
  </si>
  <si>
    <t>64</t>
  </si>
  <si>
    <t>998271201</t>
  </si>
  <si>
    <t>Přesun hmot pro kanalizace hloubené zděné otevřený výkop</t>
  </si>
  <si>
    <t>607979134</t>
  </si>
  <si>
    <t>65</t>
  </si>
  <si>
    <t>711471301</t>
  </si>
  <si>
    <t>Provedení dvojitého hydroizolačního systému spodní stavby na ploše vodorovné fólií PVC volně s horkovzdušným navařením segmentů</t>
  </si>
  <si>
    <t>-1864867039</t>
  </si>
  <si>
    <t>3,6*15,6</t>
  </si>
  <si>
    <t>66</t>
  </si>
  <si>
    <t>FTR.31106303</t>
  </si>
  <si>
    <t>fólie hydroizolační nevyztužená FATRAFOL 803/V/2, tl. 1,5mm, šířka 2000mm, RAL 8025</t>
  </si>
  <si>
    <t>-1627227277</t>
  </si>
  <si>
    <t>56,16*1,1655 'Přepočtené koeficientem množství</t>
  </si>
  <si>
    <t>67</t>
  </si>
  <si>
    <t>711491171</t>
  </si>
  <si>
    <t>Provedení doplňků izolace proti vodě na vodorovné ploše z textilií vrstva podkladní</t>
  </si>
  <si>
    <t>-2012531795</t>
  </si>
  <si>
    <t>68</t>
  </si>
  <si>
    <t>-1303296167</t>
  </si>
  <si>
    <t>56,16*1,05 'Přepočtené koeficientem množství</t>
  </si>
  <si>
    <t>69</t>
  </si>
  <si>
    <t>711491172</t>
  </si>
  <si>
    <t>Provedení doplňků izolace proti vodě na vodorovné ploše z textilií vrstva ochranná</t>
  </si>
  <si>
    <t>1775142553</t>
  </si>
  <si>
    <t>70</t>
  </si>
  <si>
    <t>69311035</t>
  </si>
  <si>
    <t>geotextilie tkaná separační, filtrační, výztužná PP pevnost v tahu 30kN/m</t>
  </si>
  <si>
    <t>-1754769102</t>
  </si>
  <si>
    <t>IO 04 - Veřejné osvětlení Etapa II</t>
  </si>
  <si>
    <t>21-M - Elektromontáže</t>
  </si>
  <si>
    <t>21-M</t>
  </si>
  <si>
    <t>Elektromontáže</t>
  </si>
  <si>
    <t>Pol3</t>
  </si>
  <si>
    <t>stožár ocelový bezpaticový DOS 60, ŽZn, manžeta</t>
  </si>
  <si>
    <t>ks</t>
  </si>
  <si>
    <t>-599558835</t>
  </si>
  <si>
    <t>Pol8</t>
  </si>
  <si>
    <t>stožárová výzbroj SV6.16.4, průběžná s pojistkou 4A</t>
  </si>
  <si>
    <t>-912693922</t>
  </si>
  <si>
    <t>Pol9</t>
  </si>
  <si>
    <t>stožárová výzbroj SV9.16.4, odbočná s pojistkou 4A</t>
  </si>
  <si>
    <t>1388429996</t>
  </si>
  <si>
    <t>Pol12</t>
  </si>
  <si>
    <t>stožárová zemní svorka</t>
  </si>
  <si>
    <t>1332631237</t>
  </si>
  <si>
    <t>Pol14</t>
  </si>
  <si>
    <t>svítidlo BGP760 DW52-727/3000lm/22,5W</t>
  </si>
  <si>
    <t>-803294046</t>
  </si>
  <si>
    <t>Pol15</t>
  </si>
  <si>
    <t>svítidlo BGP760 DW52-727/3400lm/25,5W</t>
  </si>
  <si>
    <t>-1699273014</t>
  </si>
  <si>
    <t>Pol111</t>
  </si>
  <si>
    <t>svítidlo BGP760 DM50-727/1800lm/13,6W</t>
  </si>
  <si>
    <t>-1783288936</t>
  </si>
  <si>
    <t>Pol19</t>
  </si>
  <si>
    <t>kabel CYKY-J 4x16</t>
  </si>
  <si>
    <t>-420427498</t>
  </si>
  <si>
    <t>Pol21</t>
  </si>
  <si>
    <t>kabel CYKY 3Cx1,5</t>
  </si>
  <si>
    <t>-1132353817</t>
  </si>
  <si>
    <t>Pol22</t>
  </si>
  <si>
    <t>chránička KF 09063</t>
  </si>
  <si>
    <t>944822684</t>
  </si>
  <si>
    <t>Pol23</t>
  </si>
  <si>
    <t>chránička KF 09040</t>
  </si>
  <si>
    <t>407115920</t>
  </si>
  <si>
    <t>Pol24</t>
  </si>
  <si>
    <t>zemnící pásek FeZn 30x4 mm</t>
  </si>
  <si>
    <t>1239121981</t>
  </si>
  <si>
    <t>Pol25</t>
  </si>
  <si>
    <t>svorka pro zemnící pásek</t>
  </si>
  <si>
    <t>1160750518</t>
  </si>
  <si>
    <t>Pol27</t>
  </si>
  <si>
    <t>krycí deska KAD 15</t>
  </si>
  <si>
    <t>-449440</t>
  </si>
  <si>
    <t>Pol28</t>
  </si>
  <si>
    <t>výstražná folie s bleskem</t>
  </si>
  <si>
    <t>-1115949528</t>
  </si>
  <si>
    <t>Pol30</t>
  </si>
  <si>
    <t>trubka plastová prům. 200 mm/1m</t>
  </si>
  <si>
    <t>-1524449190</t>
  </si>
  <si>
    <t>Pol32</t>
  </si>
  <si>
    <t>beton pro základ ocelového stožáru 6 (0,41)</t>
  </si>
  <si>
    <t>-1536693465</t>
  </si>
  <si>
    <t>Pol34</t>
  </si>
  <si>
    <t>beton pro obetonování chrániček (0,06)</t>
  </si>
  <si>
    <t>1743788731</t>
  </si>
  <si>
    <t>Pol35</t>
  </si>
  <si>
    <t>písek jemnozrnný</t>
  </si>
  <si>
    <t>401296979</t>
  </si>
  <si>
    <t>Pol112</t>
  </si>
  <si>
    <t>drobný a pomocný materiál</t>
  </si>
  <si>
    <t>240089078</t>
  </si>
  <si>
    <t>Pol50</t>
  </si>
  <si>
    <t>odpojení vodičů připoj. kabelu svítidla 1,5 (žíly)</t>
  </si>
  <si>
    <t>-1673897971</t>
  </si>
  <si>
    <t>Pol51</t>
  </si>
  <si>
    <t>demontáž vývodu ke svítidlu, kabel pr. 1,5</t>
  </si>
  <si>
    <t>-1676369144</t>
  </si>
  <si>
    <t>Pol52</t>
  </si>
  <si>
    <t>odpojení vodičů napáj. kabelu ze svorkovnice do AY25 žíly</t>
  </si>
  <si>
    <t>1228001024</t>
  </si>
  <si>
    <t>Pol53</t>
  </si>
  <si>
    <t>demontáž svorkovnice z ocel. stožáru</t>
  </si>
  <si>
    <t>973732719</t>
  </si>
  <si>
    <t>Pol54</t>
  </si>
  <si>
    <t>vytažení kabelu ze stožáru (1,5m)</t>
  </si>
  <si>
    <t>239575064</t>
  </si>
  <si>
    <t>Pol113</t>
  </si>
  <si>
    <t>demontáž svítidla z ocel. stožáru 8m</t>
  </si>
  <si>
    <t>-828894428</t>
  </si>
  <si>
    <t>Pol114</t>
  </si>
  <si>
    <t>demontáž výložníku z ocel. stožáru 8m</t>
  </si>
  <si>
    <t>133890091</t>
  </si>
  <si>
    <t>Pol115</t>
  </si>
  <si>
    <t>demontáž ocelového stožáru 8m</t>
  </si>
  <si>
    <t>948117997</t>
  </si>
  <si>
    <t>Pol116</t>
  </si>
  <si>
    <t>vybourání patky stožáru světelného bodu 8m (0,7)</t>
  </si>
  <si>
    <t>1086693766</t>
  </si>
  <si>
    <t>Pol117</t>
  </si>
  <si>
    <t>zahození a zhutnění vybourané patky stožáru 8 (0,7)</t>
  </si>
  <si>
    <t>-1379719302</t>
  </si>
  <si>
    <t>Pol60</t>
  </si>
  <si>
    <t>demontáž podzemního vedení bez výkopu</t>
  </si>
  <si>
    <t>1862316261</t>
  </si>
  <si>
    <t>Pol63</t>
  </si>
  <si>
    <t>vytýčení nových světelných bodů</t>
  </si>
  <si>
    <t>-942558662</t>
  </si>
  <si>
    <t>Pol69</t>
  </si>
  <si>
    <t>výkop základu pro ocelový stožár 6 (0,46)</t>
  </si>
  <si>
    <t>172534156</t>
  </si>
  <si>
    <t>Pol70</t>
  </si>
  <si>
    <t>stavba patky pro stožár 6</t>
  </si>
  <si>
    <t>225133632</t>
  </si>
  <si>
    <t>Pol71</t>
  </si>
  <si>
    <t>instalace sloupu světelného bodu (6)</t>
  </si>
  <si>
    <t>1085191588</t>
  </si>
  <si>
    <t>Pol72</t>
  </si>
  <si>
    <t>instalace svítidla světelného bodu (6)</t>
  </si>
  <si>
    <t>-1421537485</t>
  </si>
  <si>
    <t>Pol77</t>
  </si>
  <si>
    <t>instalace svorkovnice</t>
  </si>
  <si>
    <t>-432216907</t>
  </si>
  <si>
    <t>Pol82</t>
  </si>
  <si>
    <t>zatažení kabelu pr. 1,5 do sloupu</t>
  </si>
  <si>
    <t>511867540</t>
  </si>
  <si>
    <t>Pol83</t>
  </si>
  <si>
    <t>připojení kabelu do svorkovnice a svítidla 1,5 (žíly)</t>
  </si>
  <si>
    <t>-721013318</t>
  </si>
  <si>
    <t>Pol86</t>
  </si>
  <si>
    <t>zavedení kabelu do pr. 16 do sloupu (2m)</t>
  </si>
  <si>
    <t>1730486342</t>
  </si>
  <si>
    <t>Pol87</t>
  </si>
  <si>
    <t>připojení kabelu do pr. 16 do svorkovnice (žíly)</t>
  </si>
  <si>
    <t>-1684504088</t>
  </si>
  <si>
    <t>Pol88</t>
  </si>
  <si>
    <t>vytýčení trasy kabelového vedení</t>
  </si>
  <si>
    <t>-11314538</t>
  </si>
  <si>
    <t>Pol89</t>
  </si>
  <si>
    <t>výkop v komunikaci (0,5x0,8)</t>
  </si>
  <si>
    <t>1412893390</t>
  </si>
  <si>
    <t>Pol90</t>
  </si>
  <si>
    <t>výkop v zeleném pásu (0,3x0,7)</t>
  </si>
  <si>
    <t>-515270969</t>
  </si>
  <si>
    <t>Pol91</t>
  </si>
  <si>
    <t>výkop v chodníku (0,3x0,35)</t>
  </si>
  <si>
    <t>404237477</t>
  </si>
  <si>
    <t>Pol92</t>
  </si>
  <si>
    <t>pokládka zemnícího drátu</t>
  </si>
  <si>
    <t>-54891486</t>
  </si>
  <si>
    <t>Pol93</t>
  </si>
  <si>
    <t>pokládka kabelů do pr. 16</t>
  </si>
  <si>
    <t>1970770463</t>
  </si>
  <si>
    <t>Pol94</t>
  </si>
  <si>
    <t>pokládka chrániček</t>
  </si>
  <si>
    <t>1193526957</t>
  </si>
  <si>
    <t>Pol95</t>
  </si>
  <si>
    <t>příplatek za zatažení kabelu do r. 16 do chráničky</t>
  </si>
  <si>
    <t>-761415601</t>
  </si>
  <si>
    <t>Pol96</t>
  </si>
  <si>
    <t>obetonování chrániček</t>
  </si>
  <si>
    <t>1185093979</t>
  </si>
  <si>
    <t>Pol97</t>
  </si>
  <si>
    <t>násyp pískového lože (0,3x0,2)</t>
  </si>
  <si>
    <t>-1281798539</t>
  </si>
  <si>
    <t>Pol98</t>
  </si>
  <si>
    <t>pokládka krycích desek CAD</t>
  </si>
  <si>
    <t>-1588545526</t>
  </si>
  <si>
    <t>Pol99</t>
  </si>
  <si>
    <t>zahození a zhutnění výkopů (0,5x0,65)</t>
  </si>
  <si>
    <t>103517559</t>
  </si>
  <si>
    <t>Pol100</t>
  </si>
  <si>
    <t>zahození a zhutnění výkopů (0,3x0,5)</t>
  </si>
  <si>
    <t>-1846056146</t>
  </si>
  <si>
    <t>Pol101</t>
  </si>
  <si>
    <t>zahození a zhutnění výkopů (0,3x0,15)</t>
  </si>
  <si>
    <t>1669145453</t>
  </si>
  <si>
    <t>Pol118</t>
  </si>
  <si>
    <t>odkop kabelu v komunikaci vč. záhozu (0,3x0,8)</t>
  </si>
  <si>
    <t>-484045699</t>
  </si>
  <si>
    <t>Pol103</t>
  </si>
  <si>
    <t>odkop kabelu v chodníku  vč. záhozu (0,3x0,15)</t>
  </si>
  <si>
    <t>659768679</t>
  </si>
  <si>
    <t>Pol119</t>
  </si>
  <si>
    <t>ostatní montážní a pomocné práce</t>
  </si>
  <si>
    <t>-1765466937</t>
  </si>
  <si>
    <t>Pol106</t>
  </si>
  <si>
    <t>odvoz výkopku do 5 km a uložení na skládku vč. poplatku</t>
  </si>
  <si>
    <t>716779646</t>
  </si>
  <si>
    <t>Pol107</t>
  </si>
  <si>
    <t>ekologická likvidace svítidel</t>
  </si>
  <si>
    <t>1138298460</t>
  </si>
  <si>
    <t>Pol120</t>
  </si>
  <si>
    <t>revize</t>
  </si>
  <si>
    <t>1622006176</t>
  </si>
  <si>
    <t>Pol121</t>
  </si>
  <si>
    <t>doprava</t>
  </si>
  <si>
    <t>-1975836329</t>
  </si>
  <si>
    <t>Pol122</t>
  </si>
  <si>
    <t>zákres dle skutečného stavu</t>
  </si>
  <si>
    <t>874097006</t>
  </si>
  <si>
    <t>IO 06 - Optická síť Etapa II</t>
  </si>
  <si>
    <t xml:space="preserve">    742 - Elektroinstalace - slaboproud</t>
  </si>
  <si>
    <t xml:space="preserve">    M - Optická síť</t>
  </si>
  <si>
    <t xml:space="preserve">    22-M - Montáže technologických zařízení pro dopravní stavby</t>
  </si>
  <si>
    <t xml:space="preserve">    46-M - Zemní práce při extr.mont.pracích</t>
  </si>
  <si>
    <t xml:space="preserve">    OST - Ostatní</t>
  </si>
  <si>
    <t>742</t>
  </si>
  <si>
    <t>Elektroinstalace - slaboproud</t>
  </si>
  <si>
    <t>Optická síť</t>
  </si>
  <si>
    <t>22-M</t>
  </si>
  <si>
    <t>Montáže technologických zařízení pro dopravní stavby</t>
  </si>
  <si>
    <t>220182022</t>
  </si>
  <si>
    <t>Uložení HDPE trubky pro optický kabel do výkopu bez zřízení lože a bez krytí</t>
  </si>
  <si>
    <t>-922299427</t>
  </si>
  <si>
    <t>Struktura výpočtu: změřeno v digitální verzi PD funkcí na měření délek</t>
  </si>
  <si>
    <t>1,5</t>
  </si>
  <si>
    <t>220182021</t>
  </si>
  <si>
    <t>Uložení HDPE trubky do výkopu včetně fixace</t>
  </si>
  <si>
    <t>-984420293</t>
  </si>
  <si>
    <t>9,5</t>
  </si>
  <si>
    <t>34571350</t>
  </si>
  <si>
    <t>trubka elektroinstalační ohebná dvouplášťová korugovaná (chránička) D 32/40mm, HDPE+LDPE</t>
  </si>
  <si>
    <t>256</t>
  </si>
  <si>
    <t>1566556516</t>
  </si>
  <si>
    <t>220182027</t>
  </si>
  <si>
    <t>Montáž koncovky nebo záslepky bez svařování na HDPE trubku</t>
  </si>
  <si>
    <t>1122009381</t>
  </si>
  <si>
    <t>Struktura výpočtu: počet kusů</t>
  </si>
  <si>
    <t>IP-13.2.3</t>
  </si>
  <si>
    <t>koncovka HDPE 05041 bez ventilku</t>
  </si>
  <si>
    <t>1599215173</t>
  </si>
  <si>
    <t>741120201</t>
  </si>
  <si>
    <t>Montáž vodič Cu izolovaný plný a laněný s PVC pláštěm žíla 1,5-16 mm2 volně (CY, CHAH-R(V))</t>
  </si>
  <si>
    <t>-627895447</t>
  </si>
  <si>
    <t>34140840</t>
  </si>
  <si>
    <t>vodič izolovaný s Cu jádrem 1,50mm2</t>
  </si>
  <si>
    <t>-2129905255</t>
  </si>
  <si>
    <t>460520173</t>
  </si>
  <si>
    <t>Montáž trubek ochranných plastových ohebných do 90 mm uložených do rýhy</t>
  </si>
  <si>
    <t>1572252140</t>
  </si>
  <si>
    <t>34571354</t>
  </si>
  <si>
    <t>trubka elektroinstalační ohebná dvouplášťová korugovaná D 75/90 mm, HDPE+LDPE</t>
  </si>
  <si>
    <t>-1498786548</t>
  </si>
  <si>
    <t>46-M</t>
  </si>
  <si>
    <t>Zemní práce při extr.mont.pracích</t>
  </si>
  <si>
    <t>IP-014</t>
  </si>
  <si>
    <t>Vytýčení trasy optického vedení</t>
  </si>
  <si>
    <t>-890703405</t>
  </si>
  <si>
    <t>460150263</t>
  </si>
  <si>
    <t>Hloubení kabelových zapažených i nezapažených rýh ručně š 50 cm, hl 80 cm, v hornině tř 3</t>
  </si>
  <si>
    <t>-1019824074</t>
  </si>
  <si>
    <t>Struktura výpočtu: změřeno v digitální verzi PD funkcí na měření délek (výkop silnice)</t>
  </si>
  <si>
    <t>460150153</t>
  </si>
  <si>
    <t>Hloubení kabelových zapažených i nezapažených rýh ručně š 35 cm, hl 70 cm, v hornině tř 3</t>
  </si>
  <si>
    <t>-667414463</t>
  </si>
  <si>
    <t>Struktura výpočtu: změřeno v digitální verzi PD funkcí na měření délek (výkop zel. pás)</t>
  </si>
  <si>
    <t>2,5</t>
  </si>
  <si>
    <t>460080012</t>
  </si>
  <si>
    <t>Základové konstrukce z monolitického betonu C 8/10 bez bednění</t>
  </si>
  <si>
    <t>505264468</t>
  </si>
  <si>
    <t>Struktura výpočtu: změřeno v digitální verzi PD funkcí na měření délek (výkop silnice * objem obetonování)</t>
  </si>
  <si>
    <t>7*0,06</t>
  </si>
  <si>
    <t>IP-010</t>
  </si>
  <si>
    <t>výstražná fólie do výkopu oranžová</t>
  </si>
  <si>
    <t>-73827786</t>
  </si>
  <si>
    <t>Struktura výpočtu: výkop v zeleném pásu + silnice</t>
  </si>
  <si>
    <t>460421171</t>
  </si>
  <si>
    <t>Lože kabelů z písku nebo štěrkopísku tl 10 cm nad kabel, kryté plastovou deskou, š lože do 25 cm</t>
  </si>
  <si>
    <t>-1404192147</t>
  </si>
  <si>
    <t>Struktura výpočtu: výkop v chodníku</t>
  </si>
  <si>
    <t>460560253</t>
  </si>
  <si>
    <t>Zásyp rýh ručně šířky 50 cm, hloubky 70 cm, z horniny třídy 3</t>
  </si>
  <si>
    <t>148646343</t>
  </si>
  <si>
    <t>460560133</t>
  </si>
  <si>
    <t>Zásyp rýh ručně šířky 35 cm, hloubky 50 cm, z horniny třídy 3</t>
  </si>
  <si>
    <t>428112820</t>
  </si>
  <si>
    <t>Struktura výpočtu: výkop zelený pás</t>
  </si>
  <si>
    <t>460600061</t>
  </si>
  <si>
    <t>Odvoz suti a vybouraných hmot do 1 km</t>
  </si>
  <si>
    <t>1710840083</t>
  </si>
  <si>
    <t>Struktura výpočtu: přebytek výkopku (pískové lože, betony pro chráničky a patky a ostatní mat. uložený v zemi)</t>
  </si>
  <si>
    <t>0,96</t>
  </si>
  <si>
    <t>460600071</t>
  </si>
  <si>
    <t>Příplatek k odvozu suti a vybouraných hmot za každý další 1 km</t>
  </si>
  <si>
    <t>-1591939743</t>
  </si>
  <si>
    <t>IP-023</t>
  </si>
  <si>
    <t>Poplatek za uložení stavebního odpadu ze sypaniny na skládce (skládkovné)</t>
  </si>
  <si>
    <t>2121406937</t>
  </si>
  <si>
    <t>OST</t>
  </si>
  <si>
    <t>Ostatní</t>
  </si>
  <si>
    <t>013254000</t>
  </si>
  <si>
    <t>Dokumentace skutečného provedení stavby</t>
  </si>
  <si>
    <t>262144</t>
  </si>
  <si>
    <t>-1503097678</t>
  </si>
  <si>
    <t>Dokumentace</t>
  </si>
  <si>
    <t>065002000</t>
  </si>
  <si>
    <t>Mimostaveništní doprava materiálů</t>
  </si>
  <si>
    <t>1963211963</t>
  </si>
  <si>
    <t>IP-020.2</t>
  </si>
  <si>
    <t>Drobný materiál</t>
  </si>
  <si>
    <t>-1717465853</t>
  </si>
  <si>
    <t>Drobný materiál 3% z ceny materiálu</t>
  </si>
  <si>
    <t>220182023</t>
  </si>
  <si>
    <t>Kontrola tlakutěsnosti HDPE trubky od 1m do 2000 m</t>
  </si>
  <si>
    <t>-848689846</t>
  </si>
  <si>
    <t>HZS2222</t>
  </si>
  <si>
    <t>Hodinová zúčtovací sazba elektrikář odborný</t>
  </si>
  <si>
    <t>hod</t>
  </si>
  <si>
    <t>1575373886</t>
  </si>
  <si>
    <t>Ostatní montážní práce nezahrnuté v položkách</t>
  </si>
  <si>
    <t>SO 01-06 - Drobná architektura - Oplocení kontejnerů - Etapa II</t>
  </si>
  <si>
    <t xml:space="preserve">    762 - Konstrukce tesařské</t>
  </si>
  <si>
    <t xml:space="preserve">    767 - Konstrukce zámečnické</t>
  </si>
  <si>
    <t xml:space="preserve">    783 - Dokončovací práce - nátěry</t>
  </si>
  <si>
    <t>121101102</t>
  </si>
  <si>
    <t>Sejmutí ornice s přemístěním na vzdálenost do 100 m</t>
  </si>
  <si>
    <t>733768778</t>
  </si>
  <si>
    <t>0,10*0,30*0,30*10</t>
  </si>
  <si>
    <t>131251201</t>
  </si>
  <si>
    <t>Hloubení jam zapažených v hornině třídy těžitelnosti I skupiny 3 objem do 20 m3 strojně</t>
  </si>
  <si>
    <t>-664272266</t>
  </si>
  <si>
    <t>0,90*0,30*0,30*10</t>
  </si>
  <si>
    <t>56670114</t>
  </si>
  <si>
    <t>"ornice" 0,090</t>
  </si>
  <si>
    <t>"jámy" 0,810</t>
  </si>
  <si>
    <t>"odpočet zásypu" -0,135</t>
  </si>
  <si>
    <t>Příplatek k vodorovnému přemístění výkopku/sypaniny z horniny třídy těžitelnosti I skupiny 1 až 3 ZKD 1000 m přes 10000 m</t>
  </si>
  <si>
    <t>-2063069993</t>
  </si>
  <si>
    <t>0,765*11 'Přepočtené koeficientem množství</t>
  </si>
  <si>
    <t>171201201</t>
  </si>
  <si>
    <t>Uložení sypaniny na skládky</t>
  </si>
  <si>
    <t>929353059</t>
  </si>
  <si>
    <t>-737205039</t>
  </si>
  <si>
    <t>0,765*1,9 'Přepočtené koeficientem množství</t>
  </si>
  <si>
    <t>174151101</t>
  </si>
  <si>
    <t>Zásyp jam, šachet rýh nebo kolem objektů sypaninou se zhutněním</t>
  </si>
  <si>
    <t>-623385426</t>
  </si>
  <si>
    <t>0,15*0,30*0,30*10</t>
  </si>
  <si>
    <t>275313611</t>
  </si>
  <si>
    <t>Základy z betonu prostého patky a bloky z betonu kamenem neprokládaného tř. C 16/20</t>
  </si>
  <si>
    <t>-152293385</t>
  </si>
  <si>
    <t>0,85*0,30*0,30*10</t>
  </si>
  <si>
    <t>628613611</t>
  </si>
  <si>
    <t>Žárové zinkování ponorem dílů ocelových konstrukcí hmotnosti do 100 kg</t>
  </si>
  <si>
    <t>-1551196521</t>
  </si>
  <si>
    <t>762</t>
  </si>
  <si>
    <t>Konstrukce tesařské</t>
  </si>
  <si>
    <t>762083122</t>
  </si>
  <si>
    <t>Práce společné pro tesařské konstrukce impregnace řeziva máčením proti dřevokaznému hmyzu, houbám a plísním, třída ohrožení 3 a 4 (dřevo v exteriéru)</t>
  </si>
  <si>
    <t>-1208108665</t>
  </si>
  <si>
    <t>762136115R</t>
  </si>
  <si>
    <t>Montáž bednění stěn a střech z hoblovaných latí s mezerami do 100 mm na kovovou kci</t>
  </si>
  <si>
    <t>-708345767</t>
  </si>
  <si>
    <t>1,65*(4,80+4,48+4,32)</t>
  </si>
  <si>
    <t>60514108R</t>
  </si>
  <si>
    <t>řezivo jehličnaté lať hoblovaná pevnostní třída S10-13 průřez 40x60mm</t>
  </si>
  <si>
    <t>-16783864</t>
  </si>
  <si>
    <t>1,65*(4*9+2*8+1*6)" ks "*0,04*0,06*1,05</t>
  </si>
  <si>
    <t>762495000</t>
  </si>
  <si>
    <t>Spojovací prostředky olištování spár, obložení stropů, střešních podhledů a stěn hřebíky, vruty</t>
  </si>
  <si>
    <t>972648669</t>
  </si>
  <si>
    <t>767995113</t>
  </si>
  <si>
    <t>Montáž ostatních atypických zámečnických konstrukcí hmotnosti přes 10 do 20 kg</t>
  </si>
  <si>
    <t>2015409213</t>
  </si>
  <si>
    <t>0,273*1000 "Přepočtené koeficientem množství</t>
  </si>
  <si>
    <t>14550154</t>
  </si>
  <si>
    <t>profil ocelový obdélníkový svařovaný 60x40x3mm</t>
  </si>
  <si>
    <t>1912964701</t>
  </si>
  <si>
    <t>4,25" kg/bm"*(12*2,60)/1000*1,10</t>
  </si>
  <si>
    <t>4,25" kg/bm"*(2*4,80)/1000*1,10</t>
  </si>
  <si>
    <t>4,25" kg/bm"*(2*4,48)/1000*1,10</t>
  </si>
  <si>
    <t>4,25" kg/bm"*(2*4,32)/1000*1,10</t>
  </si>
  <si>
    <t>976578182</t>
  </si>
  <si>
    <t>783</t>
  </si>
  <si>
    <t>Dokončovací práce - nátěry</t>
  </si>
  <si>
    <t>783218111</t>
  </si>
  <si>
    <t>Lazurovací dvojnásobný syntetický nátěr tesařských konstrukcí</t>
  </si>
  <si>
    <t>2133291329</t>
  </si>
  <si>
    <t>(1,65*(4*9+2*8+1*6))*((0,04+0,06)*2)</t>
  </si>
  <si>
    <t>783314101</t>
  </si>
  <si>
    <t>Základní jednonásobný syntetický nátěr zámečnických konstrukcí</t>
  </si>
  <si>
    <t>218633113</t>
  </si>
  <si>
    <t>((12*2,6)+(2*4,8)+(2*4,48)+(2*4,32))*((0,04+0,06)*2)</t>
  </si>
  <si>
    <t>783315101</t>
  </si>
  <si>
    <t>Mezinátěr jednonásobný syntetický standardní zámečnických konstrukcí</t>
  </si>
  <si>
    <t>-897722644</t>
  </si>
  <si>
    <t>783317101</t>
  </si>
  <si>
    <t>Krycí jednonásobný syntetický standardní nátěr zámečnických konstrukcí</t>
  </si>
  <si>
    <t>1268890138</t>
  </si>
  <si>
    <t>SO 01-07 - Drobná architektura - Oplocení kontejnerů - Etapa II</t>
  </si>
  <si>
    <t>-2006027972</t>
  </si>
  <si>
    <t>Hloubení jam nezapažených v hornině třídy těžitelnosti I skupiny 3 objem do 20 m3 strojně</t>
  </si>
  <si>
    <t>-1014662269</t>
  </si>
  <si>
    <t>-1682586245</t>
  </si>
  <si>
    <t>1921825391</t>
  </si>
  <si>
    <t>-584859738</t>
  </si>
  <si>
    <t>-1819069882</t>
  </si>
  <si>
    <t>0,765*1,7 "Přepočtené koeficientem množství</t>
  </si>
  <si>
    <t>932718008</t>
  </si>
  <si>
    <t>-76964598</t>
  </si>
  <si>
    <t>2061454650</t>
  </si>
  <si>
    <t>-1042992866</t>
  </si>
  <si>
    <t>-831488408</t>
  </si>
  <si>
    <t>1,65*(4,16+3,04+6,24)</t>
  </si>
  <si>
    <t>-744927127</t>
  </si>
  <si>
    <t>1,65*(3*9+2*8+1*5)" ks "*0,04*0,06*1,1</t>
  </si>
  <si>
    <t>-108855528</t>
  </si>
  <si>
    <t>998762101</t>
  </si>
  <si>
    <t>Přesun hmot tonážní pro kce tesařské v objektech v do 6 m</t>
  </si>
  <si>
    <t>-132681745</t>
  </si>
  <si>
    <t>-1257169469</t>
  </si>
  <si>
    <t>0,271*1000 "Přepočtené koeficientem množství</t>
  </si>
  <si>
    <t>1215745581</t>
  </si>
  <si>
    <t>4,25" kg/bm"*(2*4,16)/1000*1,10</t>
  </si>
  <si>
    <t>4,25" kg/bm"*(2*3,04)/1000*1,10</t>
  </si>
  <si>
    <t>4,25" kg/bm"*(2*6,24)/1000*1,10</t>
  </si>
  <si>
    <t>998767201</t>
  </si>
  <si>
    <t>Přesun hmot pro zámečnické konstrukce stanovený procentní sazbou (%) z ceny vodorovná dopravní vzdálenost do 50 m v objektech výšky do 6 m</t>
  </si>
  <si>
    <t>454894802</t>
  </si>
  <si>
    <t>-1374649107</t>
  </si>
  <si>
    <t>(1,65*(3*9+2*8+1*5))*((0,04+0,06)*2)</t>
  </si>
  <si>
    <t>-328647763</t>
  </si>
  <si>
    <t>((12*2,6)+(2*4,16)+(2*3,04)+(2*6,24))*((0,04+0,06)*2)</t>
  </si>
  <si>
    <t>-1337116166</t>
  </si>
  <si>
    <t>-787020474</t>
  </si>
  <si>
    <t>SO 02 - Sadové úpravy Etapa II</t>
  </si>
  <si>
    <t>112151312</t>
  </si>
  <si>
    <t>Pokácení stromu postupné bez spouštění částí kmene a koruny o průměru na řezné ploše pařezu přes 200 do 300 mm</t>
  </si>
  <si>
    <t>1489205857</t>
  </si>
  <si>
    <t>112151314</t>
  </si>
  <si>
    <t>Pokácení stromu postupné bez spouštění částí kmene a koruny o průměru na řezné ploše pařezu přes 400 do 500 mm</t>
  </si>
  <si>
    <t>1091248586</t>
  </si>
  <si>
    <t>112251221</t>
  </si>
  <si>
    <t>Odstranění pařezu odfrézováním nebo odvrtáním hloubky přes 200 do 500 mm v rovině nebo na svahu do 1:5</t>
  </si>
  <si>
    <t>-1489112686</t>
  </si>
  <si>
    <t>184851523</t>
  </si>
  <si>
    <t>Řez stromů tvarovací hlavový s opakovaným intervalem řezu přes 2 do 5 let výšky nasazení hlavy přes 6 m</t>
  </si>
  <si>
    <t>-694360972</t>
  </si>
  <si>
    <t>183101322</t>
  </si>
  <si>
    <t>Hloubení jamek pro vysazování rostlin v zemině tř.1 až 4 s výměnou půdy z 100% v rovině nebo na svahu do 1:5, objemu přes 1,00 do 2,00 m3</t>
  </si>
  <si>
    <t>-1392174298</t>
  </si>
  <si>
    <t>10321100</t>
  </si>
  <si>
    <t>zahradní substrát pro výsadbu VL</t>
  </si>
  <si>
    <t>1938579247</t>
  </si>
  <si>
    <t>23*1,8 "Přepočtené koeficientem množství</t>
  </si>
  <si>
    <t>184102119</t>
  </si>
  <si>
    <t>Výsadba dřeviny s balem do předem vyhloubené jamky se zalitím v rovině nebo na svahu do 1:5, při průměru balu přes 1200 do 1400 mm</t>
  </si>
  <si>
    <t>706772157</t>
  </si>
  <si>
    <t>026503R1</t>
  </si>
  <si>
    <t>Carpinus betulus "Frans Fontaine" (habr obecný) 16/18 ZB</t>
  </si>
  <si>
    <t>383507860</t>
  </si>
  <si>
    <t>026502R1</t>
  </si>
  <si>
    <t>Corylus colurna (líska obecná) 16/18 ZB</t>
  </si>
  <si>
    <t>1331705353</t>
  </si>
  <si>
    <t>026504R1</t>
  </si>
  <si>
    <t>Malus "Evereste" (okrasná jabloň) 16/18 ZB</t>
  </si>
  <si>
    <t>791024019</t>
  </si>
  <si>
    <t>026505R1</t>
  </si>
  <si>
    <t>Tilia cordata (lípa malolistá) 16/18 ZB</t>
  </si>
  <si>
    <t>-591772759</t>
  </si>
  <si>
    <t>026507R1</t>
  </si>
  <si>
    <t>Sorbus intermedia (jeřáb prostřední) 16/18 ZB</t>
  </si>
  <si>
    <t>-927113188</t>
  </si>
  <si>
    <t>02650388R</t>
  </si>
  <si>
    <t>Malus "Mokum" (okrasná jabloň) 16/18 ZB</t>
  </si>
  <si>
    <t>825492083</t>
  </si>
  <si>
    <t>026503R2</t>
  </si>
  <si>
    <t>Hrušeň "Konference" 12/14 ZB</t>
  </si>
  <si>
    <t>572876789</t>
  </si>
  <si>
    <t>026504R2</t>
  </si>
  <si>
    <t>Hrušeň "Clappova" 12/14 ZB</t>
  </si>
  <si>
    <t>1240925004</t>
  </si>
  <si>
    <t>026505R2</t>
  </si>
  <si>
    <t>Jabloň "Průsvitné letní" 12/14 ZB</t>
  </si>
  <si>
    <t>457901829</t>
  </si>
  <si>
    <t>026506R2</t>
  </si>
  <si>
    <t>Jabloň "Matčino" 12/14 ZB</t>
  </si>
  <si>
    <t>-180693204</t>
  </si>
  <si>
    <t>026507R2</t>
  </si>
  <si>
    <t>Jabloň "Gerventýnské červené" 12/14 ZB</t>
  </si>
  <si>
    <t>-1213411916</t>
  </si>
  <si>
    <t>183211312</t>
  </si>
  <si>
    <t>Výsadba květin do připravené půdy se zalitím do připravené půdy, se zalitím trvalek</t>
  </si>
  <si>
    <t>350121381</t>
  </si>
  <si>
    <t>026511R2</t>
  </si>
  <si>
    <t>Vince minor (barvínek menší) 15/20 ZB</t>
  </si>
  <si>
    <t>2019969888</t>
  </si>
  <si>
    <t>184102311</t>
  </si>
  <si>
    <t>Výsadba keře bez balu do předem vyhloubené jamky se zalitím v rovině nebo na svahu do 1:5 výšky do 2 m v terénu</t>
  </si>
  <si>
    <t>1434357381</t>
  </si>
  <si>
    <t>026512R2</t>
  </si>
  <si>
    <t>Parthenocissus tricuspidata "Veitchii" (přísavník trojcípý) 100/125 ZB</t>
  </si>
  <si>
    <t>-1034831909</t>
  </si>
  <si>
    <t>183211211R</t>
  </si>
  <si>
    <t>Založení štěrkového záhonu pro výsadbu trvalek v zemině tř. 1 až 4 v rovině nebo na svahu do 1:5 včetně sazenic</t>
  </si>
  <si>
    <t>-2019708253</t>
  </si>
  <si>
    <t>5647600R1</t>
  </si>
  <si>
    <t>Podklad a kryt mlatové komunikace pro pěší</t>
  </si>
  <si>
    <t>-340956811</t>
  </si>
  <si>
    <t>998231411</t>
  </si>
  <si>
    <t>Přesun hmot pro sadovnické a krajinářské úpravy - ručně bez užití mechanizace vodorovná dopravní vzdálenost do 100 m</t>
  </si>
  <si>
    <t>-1638667682</t>
  </si>
  <si>
    <t>SO 03 - Mobiliář Etapa II</t>
  </si>
  <si>
    <t>SO 03 - 01</t>
  </si>
  <si>
    <t>Odpadkový koš - Nanuk NNK 160</t>
  </si>
  <si>
    <t>kpl</t>
  </si>
  <si>
    <t>937819030</t>
  </si>
  <si>
    <t>SO 03 - 02</t>
  </si>
  <si>
    <t>Lavička , Preva urbana LPU 151</t>
  </si>
  <si>
    <t>-1975054411</t>
  </si>
  <si>
    <t>SO 03 - 05</t>
  </si>
  <si>
    <t>Sušák na prádlo</t>
  </si>
  <si>
    <t>-914516652</t>
  </si>
  <si>
    <t>SO 04 - Demolice Etapa II</t>
  </si>
  <si>
    <t>113106123</t>
  </si>
  <si>
    <t>Rozebrání dlažeb ze zámkových dlaždic komunikací pro pěší ručně</t>
  </si>
  <si>
    <t>-180750172</t>
  </si>
  <si>
    <t>216*0,6</t>
  </si>
  <si>
    <t>113106144</t>
  </si>
  <si>
    <t>Rozebrání dlažeb ze zámkových dlaždic komunikací pro pěší strojně pl přes 50 m2</t>
  </si>
  <si>
    <t>2050198070</t>
  </si>
  <si>
    <t>216*0,4</t>
  </si>
  <si>
    <t>113106171</t>
  </si>
  <si>
    <t>Rozebrání dlažeb vozovek ze zámkové dlažby s ložem z kameniva ručně</t>
  </si>
  <si>
    <t>-851889962</t>
  </si>
  <si>
    <t>107*0,6</t>
  </si>
  <si>
    <t>113106187</t>
  </si>
  <si>
    <t>Rozebrání dlažeb vozovek ze zámkové dlažby s ložem z kameniva strojně pl do 50 m2</t>
  </si>
  <si>
    <t>2074116217</t>
  </si>
  <si>
    <t>107*0,4</t>
  </si>
  <si>
    <t>113107223</t>
  </si>
  <si>
    <t>Odstranění podkladu z kameniva drceného tl 300 mm strojně pl přes 200 m2</t>
  </si>
  <si>
    <t>-399965124</t>
  </si>
  <si>
    <t>215</t>
  </si>
  <si>
    <t>113107224</t>
  </si>
  <si>
    <t>Odstranění podkladu z kameniva drceného tl 400 mm strojně pl přes 200 m2</t>
  </si>
  <si>
    <t>-1940611371</t>
  </si>
  <si>
    <t>862</t>
  </si>
  <si>
    <t>113107242</t>
  </si>
  <si>
    <t>Odstranění podkladu živičného tl 100 mm strojně pl přes 200 m2</t>
  </si>
  <si>
    <t>1310664862</t>
  </si>
  <si>
    <t>518"živičný podklad</t>
  </si>
  <si>
    <t>518"penetr. makadam</t>
  </si>
  <si>
    <t>113151111</t>
  </si>
  <si>
    <t>Rozebrání zpevněných ploch ze silničních dílců</t>
  </si>
  <si>
    <t>-1274496637</t>
  </si>
  <si>
    <t>113201112</t>
  </si>
  <si>
    <t>Vytrhání obrub silničních ležatých</t>
  </si>
  <si>
    <t>842186802</t>
  </si>
  <si>
    <t>113204111</t>
  </si>
  <si>
    <t>Vytrhání obrub záhonových</t>
  </si>
  <si>
    <t>-2093295144</t>
  </si>
  <si>
    <t>121151113</t>
  </si>
  <si>
    <t>Sejmutí ornice plochy do 500 m2 tl vrstvy do 200 mm strojně</t>
  </si>
  <si>
    <t>1282092911</t>
  </si>
  <si>
    <t>358325114</t>
  </si>
  <si>
    <t>Bourání stoky kompletní nebo vybourání otvorů z železobetonu plochy do 4 m2</t>
  </si>
  <si>
    <t>619611408</t>
  </si>
  <si>
    <t>919735113</t>
  </si>
  <si>
    <t>Řezání stávajícího živičného krytu hl do 150 mm</t>
  </si>
  <si>
    <t>2075075729</t>
  </si>
  <si>
    <t>Řezání stávajícího betonového krytu hl do 250 mm</t>
  </si>
  <si>
    <t>-500171059</t>
  </si>
  <si>
    <t>962041211</t>
  </si>
  <si>
    <t>Bourání zdí a pilířů z betonu prostého</t>
  </si>
  <si>
    <t>-1774370099</t>
  </si>
  <si>
    <t>962051111</t>
  </si>
  <si>
    <t>Bourání zdí a pilířů z ŽB</t>
  </si>
  <si>
    <t>-1037917808</t>
  </si>
  <si>
    <t>966005111</t>
  </si>
  <si>
    <t>Rozebrání a odstranění silničního zábradlí se sloupky osazenými s betonovými patkami</t>
  </si>
  <si>
    <t>1897391087</t>
  </si>
  <si>
    <t>966006132</t>
  </si>
  <si>
    <t>Odstranění značek dopravních nebo orientačních se sloupky s betonovými patkami</t>
  </si>
  <si>
    <t>-977732941</t>
  </si>
  <si>
    <t>966006211</t>
  </si>
  <si>
    <t>Odstranění svislých dopravních značek ze sloupů, sloupků nebo konzol</t>
  </si>
  <si>
    <t>-1574077362</t>
  </si>
  <si>
    <t>966008211</t>
  </si>
  <si>
    <t>Bourání odvodňovacího žlabu z betonových příkopových tvárnic š do 500 mm</t>
  </si>
  <si>
    <t>-1590419011</t>
  </si>
  <si>
    <t>997002511</t>
  </si>
  <si>
    <t>Vodorovné přemístění suti a vybouraných hmot bez naložení ale se složením a urovnáním do 1 km</t>
  </si>
  <si>
    <t>-166160609</t>
  </si>
  <si>
    <t>997002519</t>
  </si>
  <si>
    <t>Příplatek ZKD 1 km přemístění suti a vybouraných hmot</t>
  </si>
  <si>
    <t>-600078673</t>
  </si>
  <si>
    <t>1219,586*21</t>
  </si>
  <si>
    <t>997221861</t>
  </si>
  <si>
    <t>Poplatek za uložení stavebního odpadu na recyklační skládce (skládkovné) z prostého betonu pod kódem 17 01 01</t>
  </si>
  <si>
    <t>-255753323</t>
  </si>
  <si>
    <t>56,16+31,565"dlažby</t>
  </si>
  <si>
    <t>88,45+14,52"obruby</t>
  </si>
  <si>
    <t>37,4"bet. kce</t>
  </si>
  <si>
    <t>1,26+0,164+0,012"patky zábradlí, značek</t>
  </si>
  <si>
    <t>4,25"příkop. tvárnice</t>
  </si>
  <si>
    <t>997221862</t>
  </si>
  <si>
    <t>Poplatek za uložení stavebního odpadu na recyklační skládce (skládkovné) z armovaného betonu pod kódem 17 01 01</t>
  </si>
  <si>
    <t>955969747</t>
  </si>
  <si>
    <t>122,4+7,2+33,725</t>
  </si>
  <si>
    <t>-1967936365</t>
  </si>
  <si>
    <t>94,6+499,96</t>
  </si>
  <si>
    <t>997221875</t>
  </si>
  <si>
    <t>Poplatek za uložení stavebního odpadu na recyklační skládce (skládkovné) asfaltového bez obsahu dehtu zatříděného do Katalogu odpadů pod kódem 17 03 02</t>
  </si>
  <si>
    <t>-874268954</t>
  </si>
  <si>
    <t>227,92</t>
  </si>
  <si>
    <t>SO 05 - Bezbariérové přístupy Etapa II</t>
  </si>
  <si>
    <t>-82689119</t>
  </si>
  <si>
    <t>26,25*0,6*0,8"výkop pro ztracené bednění pro p.p.č.849</t>
  </si>
  <si>
    <t>27,25*0,6*0,8"výkop pro ztracené bednění pro p.p.č.850</t>
  </si>
  <si>
    <t>15*0,3*0,3"drenážní rýha</t>
  </si>
  <si>
    <t>-1838374919</t>
  </si>
  <si>
    <t>27,030</t>
  </si>
  <si>
    <t>-1413896784</t>
  </si>
  <si>
    <t>27,030*12</t>
  </si>
  <si>
    <t>-1427945245</t>
  </si>
  <si>
    <t>27,03*2,1</t>
  </si>
  <si>
    <t>1448421390</t>
  </si>
  <si>
    <t>5,2*1,55"zásyp pod bet. desku p.p.č.849</t>
  </si>
  <si>
    <t>26,25*0,4*0,8"zásyp výkopu podél ztrac. bednění p.p.č.849</t>
  </si>
  <si>
    <t>3,3*1,55"zásyp pod bet. desku p.p.č.850</t>
  </si>
  <si>
    <t>27,25*0,4*0,8"zásyp výkopu podél ztrac. bednění p.p.č.850</t>
  </si>
  <si>
    <t>štěrkopísek netříděný zásypový</t>
  </si>
  <si>
    <t>-1359240131</t>
  </si>
  <si>
    <t>30,295*1,9</t>
  </si>
  <si>
    <t>-274433708</t>
  </si>
  <si>
    <t>15*1,5</t>
  </si>
  <si>
    <t>69311006</t>
  </si>
  <si>
    <t>geotextilie tkaná separační, filtrační, výztužná PP pevnost v tahu 15kN/m</t>
  </si>
  <si>
    <t>823092685</t>
  </si>
  <si>
    <t>-574457662</t>
  </si>
  <si>
    <t>273321118</t>
  </si>
  <si>
    <t>Základové desky konstrukcí ze ŽB C 30/37</t>
  </si>
  <si>
    <t>-2016092530</t>
  </si>
  <si>
    <t>40*0,2"rampa a schodiště p.p.č.849</t>
  </si>
  <si>
    <t>38,5*0,2"rampa a schodiště p.p.č.850</t>
  </si>
  <si>
    <t>273361412</t>
  </si>
  <si>
    <t>Výztuž základových desek ze svařovaných sítí přes 3,5 do 6 kg/m2</t>
  </si>
  <si>
    <t>1516092018</t>
  </si>
  <si>
    <t>40*0,0079*1,15</t>
  </si>
  <si>
    <t>38,5*0,0079*1,15</t>
  </si>
  <si>
    <t>279113132</t>
  </si>
  <si>
    <t>Základová zeď tl do 200 mm z tvárnic ztraceného bednění včetně výplně z betonu tř. C 20/25</t>
  </si>
  <si>
    <t>2114724522</t>
  </si>
  <si>
    <t>400*0,4*0,2"rampa p.p.č.849</t>
  </si>
  <si>
    <t>450*0,4*0,2"rampa p.p.č.850</t>
  </si>
  <si>
    <t>279361821</t>
  </si>
  <si>
    <t>Výztuž základových zdí nosných betonářskou ocelí 10 505</t>
  </si>
  <si>
    <t>-1401539027</t>
  </si>
  <si>
    <t>(400*2*0,4)*0,62*0,001"rampa p.p.č.849</t>
  </si>
  <si>
    <t>(450*2*0,4)*0,62*0,001"rampa p.p.č.850</t>
  </si>
  <si>
    <t>1082891922</t>
  </si>
  <si>
    <t>35"rampa p.p.č.849</t>
  </si>
  <si>
    <t>35"rampa p.p.č.850</t>
  </si>
  <si>
    <t>59245263</t>
  </si>
  <si>
    <t>dlažba tvar čtverec betonová 200x200x60mm barevná</t>
  </si>
  <si>
    <t>-14699749</t>
  </si>
  <si>
    <t>70*1,03"včetně ztratného 3%</t>
  </si>
  <si>
    <t>895983219</t>
  </si>
  <si>
    <t>Zřízení vpusti kanalizační dvorní z kameninových dílců DN 300/100</t>
  </si>
  <si>
    <t>134410241</t>
  </si>
  <si>
    <t>56231178</t>
  </si>
  <si>
    <t>vpusť dvorní litinový rám+fólie DN 110,160</t>
  </si>
  <si>
    <t>-1594128712</t>
  </si>
  <si>
    <t>434351141</t>
  </si>
  <si>
    <t>Zřízení bednění stupňů přímočarých schodišť</t>
  </si>
  <si>
    <t>1800772032</t>
  </si>
  <si>
    <t>10*0,15*1,75"p.p.č.849</t>
  </si>
  <si>
    <t>8*0,15*1,75"p.p.č.850</t>
  </si>
  <si>
    <t>434351142</t>
  </si>
  <si>
    <t>Odstranění bednění stupňů přímočarých schodišť</t>
  </si>
  <si>
    <t>1689031850</t>
  </si>
  <si>
    <t>931991211</t>
  </si>
  <si>
    <t>Výplň dilatačních spár z lehčených plastů tl 20 mm</t>
  </si>
  <si>
    <t>-2141116545</t>
  </si>
  <si>
    <t>11"rampa p.p.č.849</t>
  </si>
  <si>
    <t>9"rampa p.p.č.850</t>
  </si>
  <si>
    <t>IP 01</t>
  </si>
  <si>
    <t>odvodněná rohož rozměr 50x80cm</t>
  </si>
  <si>
    <t>2104919466</t>
  </si>
  <si>
    <t>IP 02</t>
  </si>
  <si>
    <t>protiskluzový prefa schodišťový stupeň 175/33/15cm</t>
  </si>
  <si>
    <t>-1145069696</t>
  </si>
  <si>
    <t>5+3"schod. stupně p.p.č.849</t>
  </si>
  <si>
    <t>3+3"schod. stupně p.p.č.850</t>
  </si>
  <si>
    <t>706100797</t>
  </si>
  <si>
    <t>vstup 849</t>
  </si>
  <si>
    <t>((0,15+3,009+1,5+3,01)*2)+1,809+1,5+1,081</t>
  </si>
  <si>
    <t>vstup 850</t>
  </si>
  <si>
    <t>((0,15+2,909+1,5+2,909)*2)+1,5</t>
  </si>
  <si>
    <t>zábradlí kompozitní - madlo z trubek 35x3,2mm + úchyty do zdi, vše PZN, nátěr</t>
  </si>
  <si>
    <t>-1039132030</t>
  </si>
  <si>
    <t>-2137844597</t>
  </si>
  <si>
    <t>3,144+1,5+3,009+1,8+3,145+1,5+3,01+1,8</t>
  </si>
  <si>
    <t>(3,044+1,5+3,009)*2</t>
  </si>
  <si>
    <t>1,666+0,928</t>
  </si>
  <si>
    <t>(1,662+0,698)*2</t>
  </si>
  <si>
    <t>63126079R</t>
  </si>
  <si>
    <t>zábradlí kompozitní - madlo, výška 1,1m, madlo z trubek 42,4x4mm, krajní sloupky trubka 42,4x4mm, vni.sloupky 32mm, vše PZN, nátěr</t>
  </si>
  <si>
    <t>1949620358</t>
  </si>
  <si>
    <t>63126082R</t>
  </si>
  <si>
    <t>zábradlí kompozitní - vodorovná výplň, výška 1,1m, madlo z trubek 42,4x4mm a 25x3,2, krajní sloupky trubka 42,4x4mm, vni.sloupky 32mm, vše PZN, nátěr</t>
  </si>
  <si>
    <t>-1772937032</t>
  </si>
  <si>
    <t>-1057647235</t>
  </si>
  <si>
    <t>VON - Vedlejší a ostatní náklady Etapa II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</si>
  <si>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</si>
  <si>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</si>
  <si>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</si>
  <si>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</si>
  <si>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</si>
  <si>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012103000</t>
  </si>
  <si>
    <t>Geodetické práce před výstavbou</t>
  </si>
  <si>
    <t>217960468</t>
  </si>
  <si>
    <t>012203000</t>
  </si>
  <si>
    <t>Geodetické práce při provádění stavby</t>
  </si>
  <si>
    <t>-1362749993</t>
  </si>
  <si>
    <t>012303000</t>
  </si>
  <si>
    <t>Geodetické práce po výstavbě</t>
  </si>
  <si>
    <t>-1251361938</t>
  </si>
  <si>
    <t>-1741211635</t>
  </si>
  <si>
    <t>VRN3</t>
  </si>
  <si>
    <t>Zařízení staveniště</t>
  </si>
  <si>
    <t>032803000</t>
  </si>
  <si>
    <t>1940451482</t>
  </si>
  <si>
    <t>032903000</t>
  </si>
  <si>
    <t>Náklady na provoz a údržbu vybavení staveniště</t>
  </si>
  <si>
    <t>-575075939</t>
  </si>
  <si>
    <t>033103000</t>
  </si>
  <si>
    <t>Připojení energií</t>
  </si>
  <si>
    <t>-1389727749</t>
  </si>
  <si>
    <t>034103000</t>
  </si>
  <si>
    <t>Oplocení staveniště</t>
  </si>
  <si>
    <t>-1859328682</t>
  </si>
  <si>
    <t>034203000</t>
  </si>
  <si>
    <t>Opatření na ochranu pozemků sousedních se staveništěm</t>
  </si>
  <si>
    <t>1768288752</t>
  </si>
  <si>
    <t>034303000</t>
  </si>
  <si>
    <t>Dopravní značení na staveništi</t>
  </si>
  <si>
    <t>-68258666</t>
  </si>
  <si>
    <t>034403000</t>
  </si>
  <si>
    <t>Osvětlení staveniště</t>
  </si>
  <si>
    <t>-2038590782</t>
  </si>
  <si>
    <t>034503000</t>
  </si>
  <si>
    <t>Informační tabule na staveništi</t>
  </si>
  <si>
    <t>670332428</t>
  </si>
  <si>
    <t>039103000</t>
  </si>
  <si>
    <t>Rozebrání, bourání a odvoz zařízení staveniště</t>
  </si>
  <si>
    <t>773327911</t>
  </si>
  <si>
    <t>039203000</t>
  </si>
  <si>
    <t>Úprava terénu po zrušení zařízení staveniště</t>
  </si>
  <si>
    <t>-6520139</t>
  </si>
  <si>
    <t>042503000</t>
  </si>
  <si>
    <t>Plán BOZP na staveništi</t>
  </si>
  <si>
    <t>746300944</t>
  </si>
  <si>
    <t>045303000</t>
  </si>
  <si>
    <t>Koordinační činnost</t>
  </si>
  <si>
    <t>656111505</t>
  </si>
  <si>
    <t>SO 01-03 - Obklad fasád</t>
  </si>
  <si>
    <t xml:space="preserve">    766 - Konstrukce truhlářské</t>
  </si>
  <si>
    <t>-1753464058</t>
  </si>
  <si>
    <t>174+58</t>
  </si>
  <si>
    <t>949101111</t>
  </si>
  <si>
    <t>Lešení pomocné pro objekty pozemních staveb s lešeňovou podlahou v do 1,9 m zatížení do 150 kg/m2</t>
  </si>
  <si>
    <t>-1013352561</t>
  </si>
  <si>
    <t>1,9*(2*6,20+3,96+4,19)</t>
  </si>
  <si>
    <t>31086700</t>
  </si>
  <si>
    <t>766</t>
  </si>
  <si>
    <t>Konstrukce truhlářské</t>
  </si>
  <si>
    <t>-1612785988</t>
  </si>
  <si>
    <t>3,65*(2*6,20+3,96+4,19)</t>
  </si>
  <si>
    <t>766416211</t>
  </si>
  <si>
    <t>Montáž obložení stěn plochy přes 5 m2 panely obkladovými z měkkého dřeva, plochy do 0,60 m2</t>
  </si>
  <si>
    <t>-291255280</t>
  </si>
  <si>
    <t>-482696264</t>
  </si>
  <si>
    <t>"cca 17ks/bm" 17*(2*6,20+3,96+4,19)</t>
  </si>
  <si>
    <t>"obklad" 3,65*350" ks "*0,04*0,06*1,1</t>
  </si>
  <si>
    <t>"kontralatě" (2*6,20+3,96+4,19)*3" ks "*0,04*0,06*1,1</t>
  </si>
  <si>
    <t>998766101</t>
  </si>
  <si>
    <t>Přesun hmot tonážní pro kce truhlářské v objektech v do 6 m</t>
  </si>
  <si>
    <t>-315870682</t>
  </si>
  <si>
    <t>-993594010</t>
  </si>
  <si>
    <t>0,232*1000 "Přepočtené koeficientem množství</t>
  </si>
  <si>
    <t>14550246</t>
  </si>
  <si>
    <t>profil ocelový čtvercový svařovaný 50x50x3mm</t>
  </si>
  <si>
    <t>-144996102</t>
  </si>
  <si>
    <t>3,30" kg/bm"*3,00*16" ks "/1000*1,10</t>
  </si>
  <si>
    <t>14550321</t>
  </si>
  <si>
    <t>profil ocelový obdélníkový svařovaný 100x50x2mm</t>
  </si>
  <si>
    <t>1808205851</t>
  </si>
  <si>
    <t>4,40" kg/bm"*3,00*4" ks "/1000*1,10</t>
  </si>
  <si>
    <t>-1939557330</t>
  </si>
  <si>
    <t>-1602090216</t>
  </si>
  <si>
    <t>1339*((0,04+0,06)*2)</t>
  </si>
  <si>
    <t>310383823</t>
  </si>
  <si>
    <t>(3,00*16)*(0,05*4)</t>
  </si>
  <si>
    <t>(3,00*4)*((0,1+0,05)*2)</t>
  </si>
  <si>
    <t>-1578173836</t>
  </si>
  <si>
    <t>-1502568509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</si>
</sst>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2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2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8" xfId="0" applyFont="1" applyFill="1" applyBorder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9"/>
  <sheetViews>
    <sheetView showGridLines="0" tabSelected="1" workbookViewId="0">
      <selection activeCell="AN9" sqref="AN9"/>
    </sheetView>
  </sheetViews>
  <sheetFormatPr defaultRowHeight="15.05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7" customHeight="1">
      <c r="AR2" s="201"/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1.95" customHeight="1">
      <c r="B5" s="19"/>
      <c r="D5" s="23" t="s">
        <v>13</v>
      </c>
      <c r="K5" s="200" t="s">
        <v>14</v>
      </c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R5" s="19"/>
      <c r="BE5" s="197" t="s">
        <v>15</v>
      </c>
      <c r="BS5" s="16" t="s">
        <v>6</v>
      </c>
    </row>
    <row r="6" spans="1:74" ht="37" customHeight="1">
      <c r="B6" s="19"/>
      <c r="D6" s="25" t="s">
        <v>16</v>
      </c>
      <c r="K6" s="202" t="s">
        <v>17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R6" s="19"/>
      <c r="BE6" s="198"/>
      <c r="BS6" s="16" t="s">
        <v>6</v>
      </c>
    </row>
    <row r="7" spans="1:74" ht="11.95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8"/>
      <c r="BS7" s="16" t="s">
        <v>6</v>
      </c>
    </row>
    <row r="8" spans="1:74" ht="11.95" customHeight="1">
      <c r="B8" s="19"/>
      <c r="D8" s="26" t="s">
        <v>20</v>
      </c>
      <c r="K8" s="24" t="s">
        <v>21</v>
      </c>
      <c r="AK8" s="26" t="s">
        <v>22</v>
      </c>
      <c r="AN8" s="27" t="s">
        <v>29</v>
      </c>
      <c r="AR8" s="19"/>
      <c r="BE8" s="198"/>
      <c r="BS8" s="16" t="s">
        <v>6</v>
      </c>
    </row>
    <row r="9" spans="1:74" ht="14.4" customHeight="1">
      <c r="B9" s="19"/>
      <c r="AR9" s="19"/>
      <c r="BE9" s="198"/>
      <c r="BS9" s="16" t="s">
        <v>6</v>
      </c>
    </row>
    <row r="10" spans="1:74" ht="11.95" customHeight="1">
      <c r="B10" s="19"/>
      <c r="D10" s="26" t="s">
        <v>23</v>
      </c>
      <c r="AK10" s="26" t="s">
        <v>24</v>
      </c>
      <c r="AN10" s="24" t="s">
        <v>25</v>
      </c>
      <c r="AR10" s="19"/>
      <c r="BE10" s="198"/>
      <c r="BS10" s="16" t="s">
        <v>6</v>
      </c>
    </row>
    <row r="11" spans="1:74" ht="18.5" customHeight="1">
      <c r="B11" s="19"/>
      <c r="E11" s="24" t="s">
        <v>26</v>
      </c>
      <c r="AK11" s="26" t="s">
        <v>27</v>
      </c>
      <c r="AN11" s="24" t="s">
        <v>1</v>
      </c>
      <c r="AR11" s="19"/>
      <c r="BE11" s="198"/>
      <c r="BS11" s="16" t="s">
        <v>6</v>
      </c>
    </row>
    <row r="12" spans="1:74" ht="6.9" customHeight="1">
      <c r="B12" s="19"/>
      <c r="AR12" s="19"/>
      <c r="BE12" s="198"/>
      <c r="BS12" s="16" t="s">
        <v>6</v>
      </c>
    </row>
    <row r="13" spans="1:74" ht="11.95" customHeight="1">
      <c r="B13" s="19"/>
      <c r="D13" s="26" t="s">
        <v>28</v>
      </c>
      <c r="AK13" s="26" t="s">
        <v>24</v>
      </c>
      <c r="AN13" s="28" t="s">
        <v>29</v>
      </c>
      <c r="AR13" s="19"/>
      <c r="BE13" s="198"/>
      <c r="BS13" s="16" t="s">
        <v>6</v>
      </c>
    </row>
    <row r="14" spans="1:74" ht="12.45">
      <c r="B14" s="19"/>
      <c r="E14" s="203" t="s">
        <v>29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6" t="s">
        <v>27</v>
      </c>
      <c r="AN14" s="28" t="s">
        <v>29</v>
      </c>
      <c r="AR14" s="19"/>
      <c r="BE14" s="198"/>
      <c r="BS14" s="16" t="s">
        <v>6</v>
      </c>
    </row>
    <row r="15" spans="1:74" ht="6.9" customHeight="1">
      <c r="B15" s="19"/>
      <c r="AR15" s="19"/>
      <c r="BE15" s="198"/>
      <c r="BS15" s="16" t="s">
        <v>4</v>
      </c>
    </row>
    <row r="16" spans="1:74" ht="11.95" customHeight="1">
      <c r="B16" s="19"/>
      <c r="D16" s="26" t="s">
        <v>30</v>
      </c>
      <c r="AK16" s="26" t="s">
        <v>24</v>
      </c>
      <c r="AN16" s="24" t="s">
        <v>31</v>
      </c>
      <c r="AR16" s="19"/>
      <c r="BE16" s="198"/>
      <c r="BS16" s="16" t="s">
        <v>4</v>
      </c>
    </row>
    <row r="17" spans="2:71" ht="18.5" customHeight="1">
      <c r="B17" s="19"/>
      <c r="E17" s="24" t="s">
        <v>32</v>
      </c>
      <c r="AK17" s="26" t="s">
        <v>27</v>
      </c>
      <c r="AN17" s="24" t="s">
        <v>1</v>
      </c>
      <c r="AR17" s="19"/>
      <c r="BE17" s="198"/>
      <c r="BS17" s="16" t="s">
        <v>33</v>
      </c>
    </row>
    <row r="18" spans="2:71" ht="6.9" customHeight="1">
      <c r="B18" s="19"/>
      <c r="AR18" s="19"/>
      <c r="BE18" s="198"/>
      <c r="BS18" s="16" t="s">
        <v>6</v>
      </c>
    </row>
    <row r="19" spans="2:71" ht="11.95" customHeight="1">
      <c r="B19" s="19"/>
      <c r="D19" s="26" t="s">
        <v>34</v>
      </c>
      <c r="AK19" s="26" t="s">
        <v>24</v>
      </c>
      <c r="AN19" s="24" t="s">
        <v>35</v>
      </c>
      <c r="AR19" s="19"/>
      <c r="BE19" s="198"/>
      <c r="BS19" s="16" t="s">
        <v>6</v>
      </c>
    </row>
    <row r="20" spans="2:71" ht="18.5" customHeight="1">
      <c r="B20" s="19"/>
      <c r="E20" s="24" t="s">
        <v>36</v>
      </c>
      <c r="AK20" s="26" t="s">
        <v>27</v>
      </c>
      <c r="AN20" s="24" t="s">
        <v>1</v>
      </c>
      <c r="AR20" s="19"/>
      <c r="BE20" s="198"/>
      <c r="BS20" s="16" t="s">
        <v>33</v>
      </c>
    </row>
    <row r="21" spans="2:71" ht="6.9" customHeight="1">
      <c r="B21" s="19"/>
      <c r="AR21" s="19"/>
      <c r="BE21" s="198"/>
    </row>
    <row r="22" spans="2:71" ht="11.95" customHeight="1">
      <c r="B22" s="19"/>
      <c r="D22" s="26" t="s">
        <v>37</v>
      </c>
      <c r="AR22" s="19"/>
      <c r="BE22" s="198"/>
    </row>
    <row r="23" spans="2:71" ht="16.55" customHeight="1">
      <c r="B23" s="19"/>
      <c r="E23" s="205" t="s">
        <v>1</v>
      </c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R23" s="19"/>
      <c r="BE23" s="198"/>
    </row>
    <row r="24" spans="2:71" ht="6.9" customHeight="1">
      <c r="B24" s="19"/>
      <c r="AR24" s="19"/>
      <c r="BE24" s="198"/>
    </row>
    <row r="25" spans="2:71" ht="6.9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8"/>
    </row>
    <row r="26" spans="2:71" s="1" customFormat="1" ht="25.85" customHeight="1">
      <c r="B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6">
        <f>ROUND(AG94,2)</f>
        <v>0</v>
      </c>
      <c r="AL26" s="207"/>
      <c r="AM26" s="207"/>
      <c r="AN26" s="207"/>
      <c r="AO26" s="207"/>
      <c r="AR26" s="31"/>
      <c r="BE26" s="198"/>
    </row>
    <row r="27" spans="2:71" s="1" customFormat="1" ht="6.9" customHeight="1">
      <c r="B27" s="31"/>
      <c r="AR27" s="31"/>
      <c r="BE27" s="198"/>
    </row>
    <row r="28" spans="2:71" s="1" customFormat="1" ht="12.45">
      <c r="B28" s="31"/>
      <c r="L28" s="208" t="s">
        <v>39</v>
      </c>
      <c r="M28" s="208"/>
      <c r="N28" s="208"/>
      <c r="O28" s="208"/>
      <c r="P28" s="208"/>
      <c r="W28" s="208" t="s">
        <v>40</v>
      </c>
      <c r="X28" s="208"/>
      <c r="Y28" s="208"/>
      <c r="Z28" s="208"/>
      <c r="AA28" s="208"/>
      <c r="AB28" s="208"/>
      <c r="AC28" s="208"/>
      <c r="AD28" s="208"/>
      <c r="AE28" s="208"/>
      <c r="AK28" s="208" t="s">
        <v>41</v>
      </c>
      <c r="AL28" s="208"/>
      <c r="AM28" s="208"/>
      <c r="AN28" s="208"/>
      <c r="AO28" s="208"/>
      <c r="AR28" s="31"/>
      <c r="BE28" s="198"/>
    </row>
    <row r="29" spans="2:71" s="2" customFormat="1" ht="14.4" customHeight="1">
      <c r="B29" s="35"/>
      <c r="D29" s="26" t="s">
        <v>42</v>
      </c>
      <c r="F29" s="26" t="s">
        <v>43</v>
      </c>
      <c r="L29" s="211">
        <v>0.21</v>
      </c>
      <c r="M29" s="210"/>
      <c r="N29" s="210"/>
      <c r="O29" s="210"/>
      <c r="P29" s="210"/>
      <c r="W29" s="209">
        <f>ROUND(AZ94, 2)</f>
        <v>0</v>
      </c>
      <c r="X29" s="210"/>
      <c r="Y29" s="210"/>
      <c r="Z29" s="210"/>
      <c r="AA29" s="210"/>
      <c r="AB29" s="210"/>
      <c r="AC29" s="210"/>
      <c r="AD29" s="210"/>
      <c r="AE29" s="210"/>
      <c r="AK29" s="209">
        <f>ROUND(AV94, 2)</f>
        <v>0</v>
      </c>
      <c r="AL29" s="210"/>
      <c r="AM29" s="210"/>
      <c r="AN29" s="210"/>
      <c r="AO29" s="210"/>
      <c r="AR29" s="35"/>
      <c r="BE29" s="199"/>
    </row>
    <row r="30" spans="2:71" s="2" customFormat="1" ht="14.4" customHeight="1">
      <c r="B30" s="35"/>
      <c r="F30" s="26" t="s">
        <v>44</v>
      </c>
      <c r="L30" s="211">
        <v>0.15</v>
      </c>
      <c r="M30" s="210"/>
      <c r="N30" s="210"/>
      <c r="O30" s="210"/>
      <c r="P30" s="210"/>
      <c r="W30" s="209">
        <f>ROUND(BA94, 2)</f>
        <v>0</v>
      </c>
      <c r="X30" s="210"/>
      <c r="Y30" s="210"/>
      <c r="Z30" s="210"/>
      <c r="AA30" s="210"/>
      <c r="AB30" s="210"/>
      <c r="AC30" s="210"/>
      <c r="AD30" s="210"/>
      <c r="AE30" s="210"/>
      <c r="AK30" s="209">
        <f>ROUND(AW94, 2)</f>
        <v>0</v>
      </c>
      <c r="AL30" s="210"/>
      <c r="AM30" s="210"/>
      <c r="AN30" s="210"/>
      <c r="AO30" s="210"/>
      <c r="AR30" s="35"/>
      <c r="BE30" s="199"/>
    </row>
    <row r="31" spans="2:71" s="2" customFormat="1" ht="14.4" hidden="1" customHeight="1">
      <c r="B31" s="35"/>
      <c r="F31" s="26" t="s">
        <v>45</v>
      </c>
      <c r="L31" s="211">
        <v>0.21</v>
      </c>
      <c r="M31" s="210"/>
      <c r="N31" s="210"/>
      <c r="O31" s="210"/>
      <c r="P31" s="210"/>
      <c r="W31" s="209">
        <f>ROUND(BB94, 2)</f>
        <v>0</v>
      </c>
      <c r="X31" s="210"/>
      <c r="Y31" s="210"/>
      <c r="Z31" s="210"/>
      <c r="AA31" s="210"/>
      <c r="AB31" s="210"/>
      <c r="AC31" s="210"/>
      <c r="AD31" s="210"/>
      <c r="AE31" s="210"/>
      <c r="AK31" s="209">
        <v>0</v>
      </c>
      <c r="AL31" s="210"/>
      <c r="AM31" s="210"/>
      <c r="AN31" s="210"/>
      <c r="AO31" s="210"/>
      <c r="AR31" s="35"/>
      <c r="BE31" s="199"/>
    </row>
    <row r="32" spans="2:71" s="2" customFormat="1" ht="14.4" hidden="1" customHeight="1">
      <c r="B32" s="35"/>
      <c r="F32" s="26" t="s">
        <v>46</v>
      </c>
      <c r="L32" s="211">
        <v>0.15</v>
      </c>
      <c r="M32" s="210"/>
      <c r="N32" s="210"/>
      <c r="O32" s="210"/>
      <c r="P32" s="210"/>
      <c r="W32" s="209">
        <f>ROUND(BC94, 2)</f>
        <v>0</v>
      </c>
      <c r="X32" s="210"/>
      <c r="Y32" s="210"/>
      <c r="Z32" s="210"/>
      <c r="AA32" s="210"/>
      <c r="AB32" s="210"/>
      <c r="AC32" s="210"/>
      <c r="AD32" s="210"/>
      <c r="AE32" s="210"/>
      <c r="AK32" s="209">
        <v>0</v>
      </c>
      <c r="AL32" s="210"/>
      <c r="AM32" s="210"/>
      <c r="AN32" s="210"/>
      <c r="AO32" s="210"/>
      <c r="AR32" s="35"/>
      <c r="BE32" s="199"/>
    </row>
    <row r="33" spans="2:57" s="2" customFormat="1" ht="14.4" hidden="1" customHeight="1">
      <c r="B33" s="35"/>
      <c r="F33" s="26" t="s">
        <v>47</v>
      </c>
      <c r="L33" s="211">
        <v>0</v>
      </c>
      <c r="M33" s="210"/>
      <c r="N33" s="210"/>
      <c r="O33" s="210"/>
      <c r="P33" s="210"/>
      <c r="W33" s="209">
        <f>ROUND(BD94, 2)</f>
        <v>0</v>
      </c>
      <c r="X33" s="210"/>
      <c r="Y33" s="210"/>
      <c r="Z33" s="210"/>
      <c r="AA33" s="210"/>
      <c r="AB33" s="210"/>
      <c r="AC33" s="210"/>
      <c r="AD33" s="210"/>
      <c r="AE33" s="210"/>
      <c r="AK33" s="209">
        <v>0</v>
      </c>
      <c r="AL33" s="210"/>
      <c r="AM33" s="210"/>
      <c r="AN33" s="210"/>
      <c r="AO33" s="210"/>
      <c r="AR33" s="35"/>
      <c r="BE33" s="199"/>
    </row>
    <row r="34" spans="2:57" s="1" customFormat="1" ht="6.9" customHeight="1">
      <c r="B34" s="31"/>
      <c r="AR34" s="31"/>
      <c r="BE34" s="198"/>
    </row>
    <row r="35" spans="2:57" s="1" customFormat="1" ht="25.85" customHeight="1">
      <c r="B35" s="31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215" t="s">
        <v>50</v>
      </c>
      <c r="Y35" s="213"/>
      <c r="Z35" s="213"/>
      <c r="AA35" s="213"/>
      <c r="AB35" s="213"/>
      <c r="AC35" s="38"/>
      <c r="AD35" s="38"/>
      <c r="AE35" s="38"/>
      <c r="AF35" s="38"/>
      <c r="AG35" s="38"/>
      <c r="AH35" s="38"/>
      <c r="AI35" s="38"/>
      <c r="AJ35" s="38"/>
      <c r="AK35" s="212">
        <f>SUM(AK26:AK33)</f>
        <v>0</v>
      </c>
      <c r="AL35" s="213"/>
      <c r="AM35" s="213"/>
      <c r="AN35" s="213"/>
      <c r="AO35" s="214"/>
      <c r="AP35" s="36"/>
      <c r="AQ35" s="36"/>
      <c r="AR35" s="31"/>
    </row>
    <row r="36" spans="2:57" s="1" customFormat="1" ht="6.9" customHeight="1">
      <c r="B36" s="31"/>
      <c r="AR36" s="31"/>
    </row>
    <row r="37" spans="2:57" s="1" customFormat="1" ht="14.4" customHeight="1">
      <c r="B37" s="31"/>
      <c r="AR37" s="31"/>
    </row>
    <row r="38" spans="2:57" ht="14.4" customHeight="1">
      <c r="B38" s="19"/>
      <c r="AR38" s="19"/>
    </row>
    <row r="39" spans="2:57" ht="14.4" customHeight="1">
      <c r="B39" s="19"/>
      <c r="AR39" s="19"/>
    </row>
    <row r="40" spans="2:57" ht="14.4" customHeight="1">
      <c r="B40" s="19"/>
      <c r="AR40" s="19"/>
    </row>
    <row r="41" spans="2:57" ht="14.4" customHeight="1">
      <c r="B41" s="19"/>
      <c r="AR41" s="19"/>
    </row>
    <row r="42" spans="2:57" ht="14.4" customHeight="1">
      <c r="B42" s="19"/>
      <c r="AR42" s="19"/>
    </row>
    <row r="43" spans="2:57" ht="14.4" customHeight="1">
      <c r="B43" s="19"/>
      <c r="AR43" s="19"/>
    </row>
    <row r="44" spans="2:57" ht="14.4" customHeight="1">
      <c r="B44" s="19"/>
      <c r="AR44" s="19"/>
    </row>
    <row r="45" spans="2:57" ht="14.4" customHeight="1">
      <c r="B45" s="19"/>
      <c r="AR45" s="19"/>
    </row>
    <row r="46" spans="2:57" ht="14.4" customHeight="1">
      <c r="B46" s="19"/>
      <c r="AR46" s="19"/>
    </row>
    <row r="47" spans="2:57" ht="14.4" customHeight="1">
      <c r="B47" s="19"/>
      <c r="AR47" s="19"/>
    </row>
    <row r="48" spans="2:57" ht="14.4" customHeight="1">
      <c r="B48" s="19"/>
      <c r="AR48" s="19"/>
    </row>
    <row r="49" spans="2:44" s="1" customFormat="1" ht="14.4" customHeight="1">
      <c r="B49" s="31"/>
      <c r="D49" s="40" t="s">
        <v>51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52</v>
      </c>
      <c r="AI49" s="41"/>
      <c r="AJ49" s="41"/>
      <c r="AK49" s="41"/>
      <c r="AL49" s="41"/>
      <c r="AM49" s="41"/>
      <c r="AN49" s="41"/>
      <c r="AO49" s="41"/>
      <c r="AR49" s="31"/>
    </row>
    <row r="50" spans="2:44" ht="10.5">
      <c r="B50" s="19"/>
      <c r="AR50" s="19"/>
    </row>
    <row r="51" spans="2:44" ht="10.5">
      <c r="B51" s="19"/>
      <c r="AR51" s="19"/>
    </row>
    <row r="52" spans="2:44" ht="10.5">
      <c r="B52" s="19"/>
      <c r="AR52" s="19"/>
    </row>
    <row r="53" spans="2:44" ht="10.5">
      <c r="B53" s="19"/>
      <c r="AR53" s="19"/>
    </row>
    <row r="54" spans="2:44" ht="10.5">
      <c r="B54" s="19"/>
      <c r="AR54" s="19"/>
    </row>
    <row r="55" spans="2:44" ht="10.5">
      <c r="B55" s="19"/>
      <c r="AR55" s="19"/>
    </row>
    <row r="56" spans="2:44" ht="10.5">
      <c r="B56" s="19"/>
      <c r="AR56" s="19"/>
    </row>
    <row r="57" spans="2:44" ht="10.5">
      <c r="B57" s="19"/>
      <c r="AR57" s="19"/>
    </row>
    <row r="58" spans="2:44" ht="10.5">
      <c r="B58" s="19"/>
      <c r="AR58" s="19"/>
    </row>
    <row r="59" spans="2:44" ht="10.5">
      <c r="B59" s="19"/>
      <c r="AR59" s="19"/>
    </row>
    <row r="60" spans="2:44" s="1" customFormat="1" ht="12.45">
      <c r="B60" s="31"/>
      <c r="D60" s="42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53</v>
      </c>
      <c r="AI60" s="33"/>
      <c r="AJ60" s="33"/>
      <c r="AK60" s="33"/>
      <c r="AL60" s="33"/>
      <c r="AM60" s="42" t="s">
        <v>54</v>
      </c>
      <c r="AN60" s="33"/>
      <c r="AO60" s="33"/>
      <c r="AR60" s="31"/>
    </row>
    <row r="61" spans="2:44" ht="10.5">
      <c r="B61" s="19"/>
      <c r="AR61" s="19"/>
    </row>
    <row r="62" spans="2:44" ht="10.5">
      <c r="B62" s="19"/>
      <c r="AR62" s="19"/>
    </row>
    <row r="63" spans="2:44" ht="10.5">
      <c r="B63" s="19"/>
      <c r="AR63" s="19"/>
    </row>
    <row r="64" spans="2:44" s="1" customFormat="1" ht="13.1">
      <c r="B64" s="31"/>
      <c r="D64" s="40" t="s">
        <v>55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56</v>
      </c>
      <c r="AI64" s="41"/>
      <c r="AJ64" s="41"/>
      <c r="AK64" s="41"/>
      <c r="AL64" s="41"/>
      <c r="AM64" s="41"/>
      <c r="AN64" s="41"/>
      <c r="AO64" s="41"/>
      <c r="AR64" s="31"/>
    </row>
    <row r="65" spans="2:44" ht="10.5">
      <c r="B65" s="19"/>
      <c r="AR65" s="19"/>
    </row>
    <row r="66" spans="2:44" ht="10.5">
      <c r="B66" s="19"/>
      <c r="AR66" s="19"/>
    </row>
    <row r="67" spans="2:44" ht="10.5">
      <c r="B67" s="19"/>
      <c r="AR67" s="19"/>
    </row>
    <row r="68" spans="2:44" ht="10.5">
      <c r="B68" s="19"/>
      <c r="AR68" s="19"/>
    </row>
    <row r="69" spans="2:44" ht="10.5">
      <c r="B69" s="19"/>
      <c r="AR69" s="19"/>
    </row>
    <row r="70" spans="2:44" ht="10.5">
      <c r="B70" s="19"/>
      <c r="AR70" s="19"/>
    </row>
    <row r="71" spans="2:44" ht="10.5">
      <c r="B71" s="19"/>
      <c r="AR71" s="19"/>
    </row>
    <row r="72" spans="2:44" ht="10.5">
      <c r="B72" s="19"/>
      <c r="AR72" s="19"/>
    </row>
    <row r="73" spans="2:44" ht="10.5">
      <c r="B73" s="19"/>
      <c r="AR73" s="19"/>
    </row>
    <row r="74" spans="2:44" ht="10.5">
      <c r="B74" s="19"/>
      <c r="AR74" s="19"/>
    </row>
    <row r="75" spans="2:44" s="1" customFormat="1" ht="12.45">
      <c r="B75" s="31"/>
      <c r="D75" s="42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53</v>
      </c>
      <c r="AI75" s="33"/>
      <c r="AJ75" s="33"/>
      <c r="AK75" s="33"/>
      <c r="AL75" s="33"/>
      <c r="AM75" s="42" t="s">
        <v>54</v>
      </c>
      <c r="AN75" s="33"/>
      <c r="AO75" s="33"/>
      <c r="AR75" s="31"/>
    </row>
    <row r="76" spans="2:44" s="1" customFormat="1" ht="10.5">
      <c r="B76" s="31"/>
      <c r="AR76" s="31"/>
    </row>
    <row r="77" spans="2:44" s="1" customFormat="1" ht="6.9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" customHeight="1">
      <c r="B82" s="31"/>
      <c r="C82" s="20" t="s">
        <v>57</v>
      </c>
      <c r="AR82" s="31"/>
    </row>
    <row r="83" spans="1:91" s="1" customFormat="1" ht="6.9" customHeight="1">
      <c r="B83" s="31"/>
      <c r="AR83" s="31"/>
    </row>
    <row r="84" spans="1:91" s="3" customFormat="1" ht="11.95" customHeight="1">
      <c r="B84" s="47"/>
      <c r="C84" s="26" t="s">
        <v>13</v>
      </c>
      <c r="L84" s="3" t="str">
        <f>K5</f>
        <v>28092020-021</v>
      </c>
      <c r="AR84" s="47"/>
    </row>
    <row r="85" spans="1:91" s="4" customFormat="1" ht="37" customHeight="1">
      <c r="B85" s="48"/>
      <c r="C85" s="49" t="s">
        <v>16</v>
      </c>
      <c r="L85" s="194" t="str">
        <f>K6</f>
        <v>Revitalizace veřejných ploch města Luby - ETAPA II</v>
      </c>
      <c r="M85" s="195"/>
      <c r="N85" s="195"/>
      <c r="O85" s="195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5"/>
      <c r="AK85" s="195"/>
      <c r="AL85" s="195"/>
      <c r="AM85" s="195"/>
      <c r="AN85" s="195"/>
      <c r="AO85" s="195"/>
      <c r="AR85" s="48"/>
    </row>
    <row r="86" spans="1:91" s="1" customFormat="1" ht="6.9" customHeight="1">
      <c r="B86" s="31"/>
      <c r="AR86" s="31"/>
    </row>
    <row r="87" spans="1:91" s="1" customFormat="1" ht="11.95" customHeight="1">
      <c r="B87" s="31"/>
      <c r="C87" s="26" t="s">
        <v>20</v>
      </c>
      <c r="L87" s="50" t="str">
        <f>IF(K8="","",K8)</f>
        <v>Luby u Chebu</v>
      </c>
      <c r="AI87" s="26" t="s">
        <v>22</v>
      </c>
      <c r="AM87" s="219" t="str">
        <f>IF(AN8= "","",AN8)</f>
        <v>Vyplň údaj</v>
      </c>
      <c r="AN87" s="219"/>
      <c r="AR87" s="31"/>
    </row>
    <row r="88" spans="1:91" s="1" customFormat="1" ht="6.9" customHeight="1">
      <c r="B88" s="31"/>
      <c r="AR88" s="31"/>
    </row>
    <row r="89" spans="1:91" s="1" customFormat="1" ht="15.25" customHeight="1">
      <c r="B89" s="31"/>
      <c r="C89" s="26" t="s">
        <v>23</v>
      </c>
      <c r="L89" s="3" t="str">
        <f>IF(E11= "","",E11)</f>
        <v>Město Luby</v>
      </c>
      <c r="AI89" s="26" t="s">
        <v>30</v>
      </c>
      <c r="AM89" s="220" t="str">
        <f>IF(E17="","",E17)</f>
        <v>A69 - Architekti s.r.o.</v>
      </c>
      <c r="AN89" s="221"/>
      <c r="AO89" s="221"/>
      <c r="AP89" s="221"/>
      <c r="AR89" s="31"/>
      <c r="AS89" s="223" t="s">
        <v>58</v>
      </c>
      <c r="AT89" s="22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5" customHeight="1">
      <c r="B90" s="31"/>
      <c r="C90" s="26" t="s">
        <v>28</v>
      </c>
      <c r="L90" s="3" t="str">
        <f>IF(E14= "Vyplň údaj","",E14)</f>
        <v/>
      </c>
      <c r="AI90" s="26" t="s">
        <v>34</v>
      </c>
      <c r="AM90" s="220" t="str">
        <f>IF(E20="","",E20)</f>
        <v>Ing. Pavel Šturc</v>
      </c>
      <c r="AN90" s="221"/>
      <c r="AO90" s="221"/>
      <c r="AP90" s="221"/>
      <c r="AR90" s="31"/>
      <c r="AS90" s="225"/>
      <c r="AT90" s="226"/>
      <c r="BD90" s="55"/>
    </row>
    <row r="91" spans="1:91" s="1" customFormat="1" ht="10.8" customHeight="1">
      <c r="B91" s="31"/>
      <c r="AR91" s="31"/>
      <c r="AS91" s="225"/>
      <c r="AT91" s="226"/>
      <c r="BD91" s="55"/>
    </row>
    <row r="92" spans="1:91" s="1" customFormat="1" ht="29.3" customHeight="1">
      <c r="B92" s="31"/>
      <c r="C92" s="190" t="s">
        <v>59</v>
      </c>
      <c r="D92" s="191"/>
      <c r="E92" s="191"/>
      <c r="F92" s="191"/>
      <c r="G92" s="191"/>
      <c r="H92" s="56"/>
      <c r="I92" s="193" t="s">
        <v>60</v>
      </c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1"/>
      <c r="U92" s="191"/>
      <c r="V92" s="191"/>
      <c r="W92" s="191"/>
      <c r="X92" s="191"/>
      <c r="Y92" s="191"/>
      <c r="Z92" s="191"/>
      <c r="AA92" s="191"/>
      <c r="AB92" s="191"/>
      <c r="AC92" s="191"/>
      <c r="AD92" s="191"/>
      <c r="AE92" s="191"/>
      <c r="AF92" s="191"/>
      <c r="AG92" s="218" t="s">
        <v>61</v>
      </c>
      <c r="AH92" s="191"/>
      <c r="AI92" s="191"/>
      <c r="AJ92" s="191"/>
      <c r="AK92" s="191"/>
      <c r="AL92" s="191"/>
      <c r="AM92" s="191"/>
      <c r="AN92" s="193" t="s">
        <v>62</v>
      </c>
      <c r="AO92" s="191"/>
      <c r="AP92" s="222"/>
      <c r="AQ92" s="57" t="s">
        <v>63</v>
      </c>
      <c r="AR92" s="31"/>
      <c r="AS92" s="58" t="s">
        <v>64</v>
      </c>
      <c r="AT92" s="59" t="s">
        <v>65</v>
      </c>
      <c r="AU92" s="59" t="s">
        <v>66</v>
      </c>
      <c r="AV92" s="59" t="s">
        <v>67</v>
      </c>
      <c r="AW92" s="59" t="s">
        <v>68</v>
      </c>
      <c r="AX92" s="59" t="s">
        <v>69</v>
      </c>
      <c r="AY92" s="59" t="s">
        <v>70</v>
      </c>
      <c r="AZ92" s="59" t="s">
        <v>71</v>
      </c>
      <c r="BA92" s="59" t="s">
        <v>72</v>
      </c>
      <c r="BB92" s="59" t="s">
        <v>73</v>
      </c>
      <c r="BC92" s="59" t="s">
        <v>74</v>
      </c>
      <c r="BD92" s="60" t="s">
        <v>75</v>
      </c>
    </row>
    <row r="93" spans="1:91" s="1" customFormat="1" ht="10.8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>
      <c r="B94" s="62"/>
      <c r="C94" s="63" t="s">
        <v>76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6">
        <f>ROUND(SUM(AG95:AG107),2)</f>
        <v>0</v>
      </c>
      <c r="AH94" s="196"/>
      <c r="AI94" s="196"/>
      <c r="AJ94" s="196"/>
      <c r="AK94" s="196"/>
      <c r="AL94" s="196"/>
      <c r="AM94" s="196"/>
      <c r="AN94" s="227">
        <f t="shared" ref="AN94:AN107" si="0">SUM(AG94,AT94)</f>
        <v>0</v>
      </c>
      <c r="AO94" s="227"/>
      <c r="AP94" s="227"/>
      <c r="AQ94" s="66" t="s">
        <v>1</v>
      </c>
      <c r="AR94" s="62"/>
      <c r="AS94" s="67">
        <f>ROUND(SUM(AS95:AS107),2)</f>
        <v>0</v>
      </c>
      <c r="AT94" s="68">
        <f t="shared" ref="AT94:AT107" si="1">ROUND(SUM(AV94:AW94),2)</f>
        <v>0</v>
      </c>
      <c r="AU94" s="69">
        <f>ROUND(SUM(AU95:AU107),5)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ROUND(SUM(AZ95:AZ107),2)</f>
        <v>0</v>
      </c>
      <c r="BA94" s="68">
        <f>ROUND(SUM(BA95:BA107),2)</f>
        <v>0</v>
      </c>
      <c r="BB94" s="68">
        <f>ROUND(SUM(BB95:BB107),2)</f>
        <v>0</v>
      </c>
      <c r="BC94" s="68">
        <f>ROUND(SUM(BC95:BC107),2)</f>
        <v>0</v>
      </c>
      <c r="BD94" s="70">
        <f>ROUND(SUM(BD95:BD107),2)</f>
        <v>0</v>
      </c>
      <c r="BS94" s="71" t="s">
        <v>77</v>
      </c>
      <c r="BT94" s="71" t="s">
        <v>78</v>
      </c>
      <c r="BU94" s="72" t="s">
        <v>79</v>
      </c>
      <c r="BV94" s="71" t="s">
        <v>80</v>
      </c>
      <c r="BW94" s="71" t="s">
        <v>5</v>
      </c>
      <c r="BX94" s="71" t="s">
        <v>81</v>
      </c>
      <c r="CL94" s="71" t="s">
        <v>1</v>
      </c>
    </row>
    <row r="95" spans="1:91" s="6" customFormat="1" ht="16.55" customHeight="1">
      <c r="A95" s="73" t="s">
        <v>82</v>
      </c>
      <c r="B95" s="74"/>
      <c r="C95" s="75"/>
      <c r="D95" s="192" t="s">
        <v>83</v>
      </c>
      <c r="E95" s="192"/>
      <c r="F95" s="192"/>
      <c r="G95" s="192"/>
      <c r="H95" s="192"/>
      <c r="I95" s="76"/>
      <c r="J95" s="192" t="s">
        <v>84</v>
      </c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  <c r="AF95" s="192"/>
      <c r="AG95" s="216">
        <f>'IO 01 - Dopravní řešení a...'!J30</f>
        <v>0</v>
      </c>
      <c r="AH95" s="217"/>
      <c r="AI95" s="217"/>
      <c r="AJ95" s="217"/>
      <c r="AK95" s="217"/>
      <c r="AL95" s="217"/>
      <c r="AM95" s="217"/>
      <c r="AN95" s="216">
        <f t="shared" si="0"/>
        <v>0</v>
      </c>
      <c r="AO95" s="217"/>
      <c r="AP95" s="217"/>
      <c r="AQ95" s="77" t="s">
        <v>85</v>
      </c>
      <c r="AR95" s="74"/>
      <c r="AS95" s="78">
        <v>0</v>
      </c>
      <c r="AT95" s="79">
        <f t="shared" si="1"/>
        <v>0</v>
      </c>
      <c r="AU95" s="80">
        <f>'IO 01 - Dopravní řešení a...'!P127</f>
        <v>0</v>
      </c>
      <c r="AV95" s="79">
        <f>'IO 01 - Dopravní řešení a...'!J33</f>
        <v>0</v>
      </c>
      <c r="AW95" s="79">
        <f>'IO 01 - Dopravní řešení a...'!J34</f>
        <v>0</v>
      </c>
      <c r="AX95" s="79">
        <f>'IO 01 - Dopravní řešení a...'!J35</f>
        <v>0</v>
      </c>
      <c r="AY95" s="79">
        <f>'IO 01 - Dopravní řešení a...'!J36</f>
        <v>0</v>
      </c>
      <c r="AZ95" s="79">
        <f>'IO 01 - Dopravní řešení a...'!F33</f>
        <v>0</v>
      </c>
      <c r="BA95" s="79">
        <f>'IO 01 - Dopravní řešení a...'!F34</f>
        <v>0</v>
      </c>
      <c r="BB95" s="79">
        <f>'IO 01 - Dopravní řešení a...'!F35</f>
        <v>0</v>
      </c>
      <c r="BC95" s="79">
        <f>'IO 01 - Dopravní řešení a...'!F36</f>
        <v>0</v>
      </c>
      <c r="BD95" s="81">
        <f>'IO 01 - Dopravní řešení a...'!F37</f>
        <v>0</v>
      </c>
      <c r="BT95" s="82" t="s">
        <v>86</v>
      </c>
      <c r="BV95" s="82" t="s">
        <v>80</v>
      </c>
      <c r="BW95" s="82" t="s">
        <v>87</v>
      </c>
      <c r="BX95" s="82" t="s">
        <v>5</v>
      </c>
      <c r="CL95" s="82" t="s">
        <v>88</v>
      </c>
      <c r="CM95" s="82" t="s">
        <v>89</v>
      </c>
    </row>
    <row r="96" spans="1:91" s="6" customFormat="1" ht="16.55" customHeight="1">
      <c r="A96" s="73" t="s">
        <v>82</v>
      </c>
      <c r="B96" s="74"/>
      <c r="C96" s="75"/>
      <c r="D96" s="192" t="s">
        <v>90</v>
      </c>
      <c r="E96" s="192"/>
      <c r="F96" s="192"/>
      <c r="G96" s="192"/>
      <c r="H96" s="192"/>
      <c r="I96" s="76"/>
      <c r="J96" s="192" t="s">
        <v>91</v>
      </c>
      <c r="K96" s="192"/>
      <c r="L96" s="192"/>
      <c r="M96" s="192"/>
      <c r="N96" s="192"/>
      <c r="O96" s="192"/>
      <c r="P96" s="192"/>
      <c r="Q96" s="192"/>
      <c r="R96" s="192"/>
      <c r="S96" s="192"/>
      <c r="T96" s="192"/>
      <c r="U96" s="192"/>
      <c r="V96" s="192"/>
      <c r="W96" s="192"/>
      <c r="X96" s="192"/>
      <c r="Y96" s="192"/>
      <c r="Z96" s="192"/>
      <c r="AA96" s="192"/>
      <c r="AB96" s="192"/>
      <c r="AC96" s="192"/>
      <c r="AD96" s="192"/>
      <c r="AE96" s="192"/>
      <c r="AF96" s="192"/>
      <c r="AG96" s="216">
        <f>'IO 02 - Opěrné zdi a scho...'!J30</f>
        <v>0</v>
      </c>
      <c r="AH96" s="217"/>
      <c r="AI96" s="217"/>
      <c r="AJ96" s="217"/>
      <c r="AK96" s="217"/>
      <c r="AL96" s="217"/>
      <c r="AM96" s="217"/>
      <c r="AN96" s="216">
        <f t="shared" si="0"/>
        <v>0</v>
      </c>
      <c r="AO96" s="217"/>
      <c r="AP96" s="217"/>
      <c r="AQ96" s="77" t="s">
        <v>85</v>
      </c>
      <c r="AR96" s="74"/>
      <c r="AS96" s="78">
        <v>0</v>
      </c>
      <c r="AT96" s="79">
        <f t="shared" si="1"/>
        <v>0</v>
      </c>
      <c r="AU96" s="80">
        <f>'IO 02 - Opěrné zdi a scho...'!P127</f>
        <v>0</v>
      </c>
      <c r="AV96" s="79">
        <f>'IO 02 - Opěrné zdi a scho...'!J33</f>
        <v>0</v>
      </c>
      <c r="AW96" s="79">
        <f>'IO 02 - Opěrné zdi a scho...'!J34</f>
        <v>0</v>
      </c>
      <c r="AX96" s="79">
        <f>'IO 02 - Opěrné zdi a scho...'!J35</f>
        <v>0</v>
      </c>
      <c r="AY96" s="79">
        <f>'IO 02 - Opěrné zdi a scho...'!J36</f>
        <v>0</v>
      </c>
      <c r="AZ96" s="79">
        <f>'IO 02 - Opěrné zdi a scho...'!F33</f>
        <v>0</v>
      </c>
      <c r="BA96" s="79">
        <f>'IO 02 - Opěrné zdi a scho...'!F34</f>
        <v>0</v>
      </c>
      <c r="BB96" s="79">
        <f>'IO 02 - Opěrné zdi a scho...'!F35</f>
        <v>0</v>
      </c>
      <c r="BC96" s="79">
        <f>'IO 02 - Opěrné zdi a scho...'!F36</f>
        <v>0</v>
      </c>
      <c r="BD96" s="81">
        <f>'IO 02 - Opěrné zdi a scho...'!F37</f>
        <v>0</v>
      </c>
      <c r="BT96" s="82" t="s">
        <v>86</v>
      </c>
      <c r="BV96" s="82" t="s">
        <v>80</v>
      </c>
      <c r="BW96" s="82" t="s">
        <v>92</v>
      </c>
      <c r="BX96" s="82" t="s">
        <v>5</v>
      </c>
      <c r="CL96" s="82" t="s">
        <v>88</v>
      </c>
      <c r="CM96" s="82" t="s">
        <v>89</v>
      </c>
    </row>
    <row r="97" spans="1:91" s="6" customFormat="1" ht="16.55" customHeight="1">
      <c r="A97" s="73" t="s">
        <v>82</v>
      </c>
      <c r="B97" s="74"/>
      <c r="C97" s="75"/>
      <c r="D97" s="192" t="s">
        <v>93</v>
      </c>
      <c r="E97" s="192"/>
      <c r="F97" s="192"/>
      <c r="G97" s="192"/>
      <c r="H97" s="192"/>
      <c r="I97" s="76"/>
      <c r="J97" s="192" t="s">
        <v>94</v>
      </c>
      <c r="K97" s="192"/>
      <c r="L97" s="192"/>
      <c r="M97" s="192"/>
      <c r="N97" s="192"/>
      <c r="O97" s="192"/>
      <c r="P97" s="192"/>
      <c r="Q97" s="192"/>
      <c r="R97" s="192"/>
      <c r="S97" s="192"/>
      <c r="T97" s="192"/>
      <c r="U97" s="192"/>
      <c r="V97" s="192"/>
      <c r="W97" s="192"/>
      <c r="X97" s="192"/>
      <c r="Y97" s="192"/>
      <c r="Z97" s="192"/>
      <c r="AA97" s="192"/>
      <c r="AB97" s="192"/>
      <c r="AC97" s="192"/>
      <c r="AD97" s="192"/>
      <c r="AE97" s="192"/>
      <c r="AF97" s="192"/>
      <c r="AG97" s="216">
        <f>'IO 03 - Dešťová kanalizac...'!J30</f>
        <v>0</v>
      </c>
      <c r="AH97" s="217"/>
      <c r="AI97" s="217"/>
      <c r="AJ97" s="217"/>
      <c r="AK97" s="217"/>
      <c r="AL97" s="217"/>
      <c r="AM97" s="217"/>
      <c r="AN97" s="216">
        <f t="shared" si="0"/>
        <v>0</v>
      </c>
      <c r="AO97" s="217"/>
      <c r="AP97" s="217"/>
      <c r="AQ97" s="77" t="s">
        <v>85</v>
      </c>
      <c r="AR97" s="74"/>
      <c r="AS97" s="78">
        <v>0</v>
      </c>
      <c r="AT97" s="79">
        <f t="shared" si="1"/>
        <v>0</v>
      </c>
      <c r="AU97" s="80">
        <f>'IO 03 - Dešťová kanalizac...'!P127</f>
        <v>0</v>
      </c>
      <c r="AV97" s="79">
        <f>'IO 03 - Dešťová kanalizac...'!J33</f>
        <v>0</v>
      </c>
      <c r="AW97" s="79">
        <f>'IO 03 - Dešťová kanalizac...'!J34</f>
        <v>0</v>
      </c>
      <c r="AX97" s="79">
        <f>'IO 03 - Dešťová kanalizac...'!J35</f>
        <v>0</v>
      </c>
      <c r="AY97" s="79">
        <f>'IO 03 - Dešťová kanalizac...'!J36</f>
        <v>0</v>
      </c>
      <c r="AZ97" s="79">
        <f>'IO 03 - Dešťová kanalizac...'!F33</f>
        <v>0</v>
      </c>
      <c r="BA97" s="79">
        <f>'IO 03 - Dešťová kanalizac...'!F34</f>
        <v>0</v>
      </c>
      <c r="BB97" s="79">
        <f>'IO 03 - Dešťová kanalizac...'!F35</f>
        <v>0</v>
      </c>
      <c r="BC97" s="79">
        <f>'IO 03 - Dešťová kanalizac...'!F36</f>
        <v>0</v>
      </c>
      <c r="BD97" s="81">
        <f>'IO 03 - Dešťová kanalizac...'!F37</f>
        <v>0</v>
      </c>
      <c r="BT97" s="82" t="s">
        <v>86</v>
      </c>
      <c r="BV97" s="82" t="s">
        <v>80</v>
      </c>
      <c r="BW97" s="82" t="s">
        <v>95</v>
      </c>
      <c r="BX97" s="82" t="s">
        <v>5</v>
      </c>
      <c r="CL97" s="82" t="s">
        <v>88</v>
      </c>
      <c r="CM97" s="82" t="s">
        <v>89</v>
      </c>
    </row>
    <row r="98" spans="1:91" s="6" customFormat="1" ht="16.55" customHeight="1">
      <c r="A98" s="73" t="s">
        <v>82</v>
      </c>
      <c r="B98" s="74"/>
      <c r="C98" s="75"/>
      <c r="D98" s="192" t="s">
        <v>96</v>
      </c>
      <c r="E98" s="192"/>
      <c r="F98" s="192"/>
      <c r="G98" s="192"/>
      <c r="H98" s="192"/>
      <c r="I98" s="76"/>
      <c r="J98" s="192" t="s">
        <v>97</v>
      </c>
      <c r="K98" s="192"/>
      <c r="L98" s="192"/>
      <c r="M98" s="192"/>
      <c r="N98" s="192"/>
      <c r="O98" s="192"/>
      <c r="P98" s="192"/>
      <c r="Q98" s="192"/>
      <c r="R98" s="192"/>
      <c r="S98" s="192"/>
      <c r="T98" s="192"/>
      <c r="U98" s="192"/>
      <c r="V98" s="192"/>
      <c r="W98" s="192"/>
      <c r="X98" s="192"/>
      <c r="Y98" s="192"/>
      <c r="Z98" s="192"/>
      <c r="AA98" s="192"/>
      <c r="AB98" s="192"/>
      <c r="AC98" s="192"/>
      <c r="AD98" s="192"/>
      <c r="AE98" s="192"/>
      <c r="AF98" s="192"/>
      <c r="AG98" s="216">
        <f>'IO 04 - Veřejné osvětlení...'!J30</f>
        <v>0</v>
      </c>
      <c r="AH98" s="217"/>
      <c r="AI98" s="217"/>
      <c r="AJ98" s="217"/>
      <c r="AK98" s="217"/>
      <c r="AL98" s="217"/>
      <c r="AM98" s="217"/>
      <c r="AN98" s="216">
        <f t="shared" si="0"/>
        <v>0</v>
      </c>
      <c r="AO98" s="217"/>
      <c r="AP98" s="217"/>
      <c r="AQ98" s="77" t="s">
        <v>85</v>
      </c>
      <c r="AR98" s="74"/>
      <c r="AS98" s="78">
        <v>0</v>
      </c>
      <c r="AT98" s="79">
        <f t="shared" si="1"/>
        <v>0</v>
      </c>
      <c r="AU98" s="80">
        <f>'IO 04 - Veřejné osvětlení...'!P117</f>
        <v>0</v>
      </c>
      <c r="AV98" s="79">
        <f>'IO 04 - Veřejné osvětlení...'!J33</f>
        <v>0</v>
      </c>
      <c r="AW98" s="79">
        <f>'IO 04 - Veřejné osvětlení...'!J34</f>
        <v>0</v>
      </c>
      <c r="AX98" s="79">
        <f>'IO 04 - Veřejné osvětlení...'!J35</f>
        <v>0</v>
      </c>
      <c r="AY98" s="79">
        <f>'IO 04 - Veřejné osvětlení...'!J36</f>
        <v>0</v>
      </c>
      <c r="AZ98" s="79">
        <f>'IO 04 - Veřejné osvětlení...'!F33</f>
        <v>0</v>
      </c>
      <c r="BA98" s="79">
        <f>'IO 04 - Veřejné osvětlení...'!F34</f>
        <v>0</v>
      </c>
      <c r="BB98" s="79">
        <f>'IO 04 - Veřejné osvětlení...'!F35</f>
        <v>0</v>
      </c>
      <c r="BC98" s="79">
        <f>'IO 04 - Veřejné osvětlení...'!F36</f>
        <v>0</v>
      </c>
      <c r="BD98" s="81">
        <f>'IO 04 - Veřejné osvětlení...'!F37</f>
        <v>0</v>
      </c>
      <c r="BT98" s="82" t="s">
        <v>86</v>
      </c>
      <c r="BV98" s="82" t="s">
        <v>80</v>
      </c>
      <c r="BW98" s="82" t="s">
        <v>98</v>
      </c>
      <c r="BX98" s="82" t="s">
        <v>5</v>
      </c>
      <c r="CL98" s="82" t="s">
        <v>1</v>
      </c>
      <c r="CM98" s="82" t="s">
        <v>89</v>
      </c>
    </row>
    <row r="99" spans="1:91" s="6" customFormat="1" ht="16.55" customHeight="1">
      <c r="A99" s="73" t="s">
        <v>82</v>
      </c>
      <c r="B99" s="74"/>
      <c r="C99" s="75"/>
      <c r="D99" s="192" t="s">
        <v>99</v>
      </c>
      <c r="E99" s="192"/>
      <c r="F99" s="192"/>
      <c r="G99" s="192"/>
      <c r="H99" s="192"/>
      <c r="I99" s="76"/>
      <c r="J99" s="192" t="s">
        <v>100</v>
      </c>
      <c r="K99" s="192"/>
      <c r="L99" s="192"/>
      <c r="M99" s="192"/>
      <c r="N99" s="192"/>
      <c r="O99" s="192"/>
      <c r="P99" s="192"/>
      <c r="Q99" s="192"/>
      <c r="R99" s="192"/>
      <c r="S99" s="192"/>
      <c r="T99" s="192"/>
      <c r="U99" s="192"/>
      <c r="V99" s="192"/>
      <c r="W99" s="192"/>
      <c r="X99" s="192"/>
      <c r="Y99" s="192"/>
      <c r="Z99" s="192"/>
      <c r="AA99" s="192"/>
      <c r="AB99" s="192"/>
      <c r="AC99" s="192"/>
      <c r="AD99" s="192"/>
      <c r="AE99" s="192"/>
      <c r="AF99" s="192"/>
      <c r="AG99" s="216">
        <f>'IO 06 - Optická síť Etapa II'!J30</f>
        <v>0</v>
      </c>
      <c r="AH99" s="217"/>
      <c r="AI99" s="217"/>
      <c r="AJ99" s="217"/>
      <c r="AK99" s="217"/>
      <c r="AL99" s="217"/>
      <c r="AM99" s="217"/>
      <c r="AN99" s="216">
        <f t="shared" si="0"/>
        <v>0</v>
      </c>
      <c r="AO99" s="217"/>
      <c r="AP99" s="217"/>
      <c r="AQ99" s="77" t="s">
        <v>85</v>
      </c>
      <c r="AR99" s="74"/>
      <c r="AS99" s="78">
        <v>0</v>
      </c>
      <c r="AT99" s="79">
        <f t="shared" si="1"/>
        <v>0</v>
      </c>
      <c r="AU99" s="80">
        <f>'IO 06 - Optická síť Etapa II'!P122</f>
        <v>0</v>
      </c>
      <c r="AV99" s="79">
        <f>'IO 06 - Optická síť Etapa II'!J33</f>
        <v>0</v>
      </c>
      <c r="AW99" s="79">
        <f>'IO 06 - Optická síť Etapa II'!J34</f>
        <v>0</v>
      </c>
      <c r="AX99" s="79">
        <f>'IO 06 - Optická síť Etapa II'!J35</f>
        <v>0</v>
      </c>
      <c r="AY99" s="79">
        <f>'IO 06 - Optická síť Etapa II'!J36</f>
        <v>0</v>
      </c>
      <c r="AZ99" s="79">
        <f>'IO 06 - Optická síť Etapa II'!F33</f>
        <v>0</v>
      </c>
      <c r="BA99" s="79">
        <f>'IO 06 - Optická síť Etapa II'!F34</f>
        <v>0</v>
      </c>
      <c r="BB99" s="79">
        <f>'IO 06 - Optická síť Etapa II'!F35</f>
        <v>0</v>
      </c>
      <c r="BC99" s="79">
        <f>'IO 06 - Optická síť Etapa II'!F36</f>
        <v>0</v>
      </c>
      <c r="BD99" s="81">
        <f>'IO 06 - Optická síť Etapa II'!F37</f>
        <v>0</v>
      </c>
      <c r="BT99" s="82" t="s">
        <v>86</v>
      </c>
      <c r="BV99" s="82" t="s">
        <v>80</v>
      </c>
      <c r="BW99" s="82" t="s">
        <v>101</v>
      </c>
      <c r="BX99" s="82" t="s">
        <v>5</v>
      </c>
      <c r="CL99" s="82" t="s">
        <v>1</v>
      </c>
      <c r="CM99" s="82" t="s">
        <v>89</v>
      </c>
    </row>
    <row r="100" spans="1:91" s="6" customFormat="1" ht="24.75" customHeight="1">
      <c r="A100" s="73" t="s">
        <v>82</v>
      </c>
      <c r="B100" s="74"/>
      <c r="C100" s="75"/>
      <c r="D100" s="192" t="s">
        <v>102</v>
      </c>
      <c r="E100" s="192"/>
      <c r="F100" s="192"/>
      <c r="G100" s="192"/>
      <c r="H100" s="192"/>
      <c r="I100" s="76"/>
      <c r="J100" s="192" t="s">
        <v>103</v>
      </c>
      <c r="K100" s="192"/>
      <c r="L100" s="192"/>
      <c r="M100" s="192"/>
      <c r="N100" s="192"/>
      <c r="O100" s="192"/>
      <c r="P100" s="192"/>
      <c r="Q100" s="192"/>
      <c r="R100" s="192"/>
      <c r="S100" s="192"/>
      <c r="T100" s="192"/>
      <c r="U100" s="192"/>
      <c r="V100" s="192"/>
      <c r="W100" s="192"/>
      <c r="X100" s="192"/>
      <c r="Y100" s="192"/>
      <c r="Z100" s="192"/>
      <c r="AA100" s="192"/>
      <c r="AB100" s="192"/>
      <c r="AC100" s="192"/>
      <c r="AD100" s="192"/>
      <c r="AE100" s="192"/>
      <c r="AF100" s="192"/>
      <c r="AG100" s="216">
        <f>'SO 01-06 - Drobná archite...'!J30</f>
        <v>0</v>
      </c>
      <c r="AH100" s="217"/>
      <c r="AI100" s="217"/>
      <c r="AJ100" s="217"/>
      <c r="AK100" s="217"/>
      <c r="AL100" s="217"/>
      <c r="AM100" s="217"/>
      <c r="AN100" s="216">
        <f t="shared" si="0"/>
        <v>0</v>
      </c>
      <c r="AO100" s="217"/>
      <c r="AP100" s="217"/>
      <c r="AQ100" s="77" t="s">
        <v>85</v>
      </c>
      <c r="AR100" s="74"/>
      <c r="AS100" s="78">
        <v>0</v>
      </c>
      <c r="AT100" s="79">
        <f t="shared" si="1"/>
        <v>0</v>
      </c>
      <c r="AU100" s="80">
        <f>'SO 01-06 - Drobná archite...'!P124</f>
        <v>0</v>
      </c>
      <c r="AV100" s="79">
        <f>'SO 01-06 - Drobná archite...'!J33</f>
        <v>0</v>
      </c>
      <c r="AW100" s="79">
        <f>'SO 01-06 - Drobná archite...'!J34</f>
        <v>0</v>
      </c>
      <c r="AX100" s="79">
        <f>'SO 01-06 - Drobná archite...'!J35</f>
        <v>0</v>
      </c>
      <c r="AY100" s="79">
        <f>'SO 01-06 - Drobná archite...'!J36</f>
        <v>0</v>
      </c>
      <c r="AZ100" s="79">
        <f>'SO 01-06 - Drobná archite...'!F33</f>
        <v>0</v>
      </c>
      <c r="BA100" s="79">
        <f>'SO 01-06 - Drobná archite...'!F34</f>
        <v>0</v>
      </c>
      <c r="BB100" s="79">
        <f>'SO 01-06 - Drobná archite...'!F35</f>
        <v>0</v>
      </c>
      <c r="BC100" s="79">
        <f>'SO 01-06 - Drobná archite...'!F36</f>
        <v>0</v>
      </c>
      <c r="BD100" s="81">
        <f>'SO 01-06 - Drobná archite...'!F37</f>
        <v>0</v>
      </c>
      <c r="BT100" s="82" t="s">
        <v>86</v>
      </c>
      <c r="BV100" s="82" t="s">
        <v>80</v>
      </c>
      <c r="BW100" s="82" t="s">
        <v>104</v>
      </c>
      <c r="BX100" s="82" t="s">
        <v>5</v>
      </c>
      <c r="CL100" s="82" t="s">
        <v>1</v>
      </c>
      <c r="CM100" s="82" t="s">
        <v>89</v>
      </c>
    </row>
    <row r="101" spans="1:91" s="6" customFormat="1" ht="24.75" customHeight="1">
      <c r="A101" s="73" t="s">
        <v>82</v>
      </c>
      <c r="B101" s="74"/>
      <c r="C101" s="75"/>
      <c r="D101" s="192" t="s">
        <v>105</v>
      </c>
      <c r="E101" s="192"/>
      <c r="F101" s="192"/>
      <c r="G101" s="192"/>
      <c r="H101" s="192"/>
      <c r="I101" s="76"/>
      <c r="J101" s="192" t="s">
        <v>103</v>
      </c>
      <c r="K101" s="192"/>
      <c r="L101" s="192"/>
      <c r="M101" s="192"/>
      <c r="N101" s="192"/>
      <c r="O101" s="192"/>
      <c r="P101" s="192"/>
      <c r="Q101" s="192"/>
      <c r="R101" s="192"/>
      <c r="S101" s="192"/>
      <c r="T101" s="192"/>
      <c r="U101" s="192"/>
      <c r="V101" s="192"/>
      <c r="W101" s="192"/>
      <c r="X101" s="192"/>
      <c r="Y101" s="192"/>
      <c r="Z101" s="192"/>
      <c r="AA101" s="192"/>
      <c r="AB101" s="192"/>
      <c r="AC101" s="192"/>
      <c r="AD101" s="192"/>
      <c r="AE101" s="192"/>
      <c r="AF101" s="192"/>
      <c r="AG101" s="216">
        <f>'SO 01-07 - Drobná archite...'!J30</f>
        <v>0</v>
      </c>
      <c r="AH101" s="217"/>
      <c r="AI101" s="217"/>
      <c r="AJ101" s="217"/>
      <c r="AK101" s="217"/>
      <c r="AL101" s="217"/>
      <c r="AM101" s="217"/>
      <c r="AN101" s="216">
        <f t="shared" si="0"/>
        <v>0</v>
      </c>
      <c r="AO101" s="217"/>
      <c r="AP101" s="217"/>
      <c r="AQ101" s="77" t="s">
        <v>85</v>
      </c>
      <c r="AR101" s="74"/>
      <c r="AS101" s="78">
        <v>0</v>
      </c>
      <c r="AT101" s="79">
        <f t="shared" si="1"/>
        <v>0</v>
      </c>
      <c r="AU101" s="80">
        <f>'SO 01-07 - Drobná archite...'!P124</f>
        <v>0</v>
      </c>
      <c r="AV101" s="79">
        <f>'SO 01-07 - Drobná archite...'!J33</f>
        <v>0</v>
      </c>
      <c r="AW101" s="79">
        <f>'SO 01-07 - Drobná archite...'!J34</f>
        <v>0</v>
      </c>
      <c r="AX101" s="79">
        <f>'SO 01-07 - Drobná archite...'!J35</f>
        <v>0</v>
      </c>
      <c r="AY101" s="79">
        <f>'SO 01-07 - Drobná archite...'!J36</f>
        <v>0</v>
      </c>
      <c r="AZ101" s="79">
        <f>'SO 01-07 - Drobná archite...'!F33</f>
        <v>0</v>
      </c>
      <c r="BA101" s="79">
        <f>'SO 01-07 - Drobná archite...'!F34</f>
        <v>0</v>
      </c>
      <c r="BB101" s="79">
        <f>'SO 01-07 - Drobná archite...'!F35</f>
        <v>0</v>
      </c>
      <c r="BC101" s="79">
        <f>'SO 01-07 - Drobná archite...'!F36</f>
        <v>0</v>
      </c>
      <c r="BD101" s="81">
        <f>'SO 01-07 - Drobná archite...'!F37</f>
        <v>0</v>
      </c>
      <c r="BT101" s="82" t="s">
        <v>86</v>
      </c>
      <c r="BV101" s="82" t="s">
        <v>80</v>
      </c>
      <c r="BW101" s="82" t="s">
        <v>106</v>
      </c>
      <c r="BX101" s="82" t="s">
        <v>5</v>
      </c>
      <c r="CL101" s="82" t="s">
        <v>1</v>
      </c>
      <c r="CM101" s="82" t="s">
        <v>89</v>
      </c>
    </row>
    <row r="102" spans="1:91" s="6" customFormat="1" ht="16.55" customHeight="1">
      <c r="A102" s="73" t="s">
        <v>82</v>
      </c>
      <c r="B102" s="74"/>
      <c r="C102" s="75"/>
      <c r="D102" s="192" t="s">
        <v>107</v>
      </c>
      <c r="E102" s="192"/>
      <c r="F102" s="192"/>
      <c r="G102" s="192"/>
      <c r="H102" s="192"/>
      <c r="I102" s="76"/>
      <c r="J102" s="192" t="s">
        <v>108</v>
      </c>
      <c r="K102" s="192"/>
      <c r="L102" s="192"/>
      <c r="M102" s="192"/>
      <c r="N102" s="192"/>
      <c r="O102" s="192"/>
      <c r="P102" s="192"/>
      <c r="Q102" s="192"/>
      <c r="R102" s="192"/>
      <c r="S102" s="192"/>
      <c r="T102" s="192"/>
      <c r="U102" s="192"/>
      <c r="V102" s="192"/>
      <c r="W102" s="192"/>
      <c r="X102" s="192"/>
      <c r="Y102" s="192"/>
      <c r="Z102" s="192"/>
      <c r="AA102" s="192"/>
      <c r="AB102" s="192"/>
      <c r="AC102" s="192"/>
      <c r="AD102" s="192"/>
      <c r="AE102" s="192"/>
      <c r="AF102" s="192"/>
      <c r="AG102" s="216">
        <f>'SO 02 - Sadové úpravy Eta...'!J30</f>
        <v>0</v>
      </c>
      <c r="AH102" s="217"/>
      <c r="AI102" s="217"/>
      <c r="AJ102" s="217"/>
      <c r="AK102" s="217"/>
      <c r="AL102" s="217"/>
      <c r="AM102" s="217"/>
      <c r="AN102" s="216">
        <f t="shared" si="0"/>
        <v>0</v>
      </c>
      <c r="AO102" s="217"/>
      <c r="AP102" s="217"/>
      <c r="AQ102" s="77" t="s">
        <v>85</v>
      </c>
      <c r="AR102" s="74"/>
      <c r="AS102" s="78">
        <v>0</v>
      </c>
      <c r="AT102" s="79">
        <f t="shared" si="1"/>
        <v>0</v>
      </c>
      <c r="AU102" s="80">
        <f>'SO 02 - Sadové úpravy Eta...'!P119</f>
        <v>0</v>
      </c>
      <c r="AV102" s="79">
        <f>'SO 02 - Sadové úpravy Eta...'!J33</f>
        <v>0</v>
      </c>
      <c r="AW102" s="79">
        <f>'SO 02 - Sadové úpravy Eta...'!J34</f>
        <v>0</v>
      </c>
      <c r="AX102" s="79">
        <f>'SO 02 - Sadové úpravy Eta...'!J35</f>
        <v>0</v>
      </c>
      <c r="AY102" s="79">
        <f>'SO 02 - Sadové úpravy Eta...'!J36</f>
        <v>0</v>
      </c>
      <c r="AZ102" s="79">
        <f>'SO 02 - Sadové úpravy Eta...'!F33</f>
        <v>0</v>
      </c>
      <c r="BA102" s="79">
        <f>'SO 02 - Sadové úpravy Eta...'!F34</f>
        <v>0</v>
      </c>
      <c r="BB102" s="79">
        <f>'SO 02 - Sadové úpravy Eta...'!F35</f>
        <v>0</v>
      </c>
      <c r="BC102" s="79">
        <f>'SO 02 - Sadové úpravy Eta...'!F36</f>
        <v>0</v>
      </c>
      <c r="BD102" s="81">
        <f>'SO 02 - Sadové úpravy Eta...'!F37</f>
        <v>0</v>
      </c>
      <c r="BT102" s="82" t="s">
        <v>86</v>
      </c>
      <c r="BV102" s="82" t="s">
        <v>80</v>
      </c>
      <c r="BW102" s="82" t="s">
        <v>109</v>
      </c>
      <c r="BX102" s="82" t="s">
        <v>5</v>
      </c>
      <c r="CL102" s="82" t="s">
        <v>1</v>
      </c>
      <c r="CM102" s="82" t="s">
        <v>89</v>
      </c>
    </row>
    <row r="103" spans="1:91" s="6" customFormat="1" ht="16.55" customHeight="1">
      <c r="A103" s="73" t="s">
        <v>82</v>
      </c>
      <c r="B103" s="74"/>
      <c r="C103" s="75"/>
      <c r="D103" s="192" t="s">
        <v>110</v>
      </c>
      <c r="E103" s="192"/>
      <c r="F103" s="192"/>
      <c r="G103" s="192"/>
      <c r="H103" s="192"/>
      <c r="I103" s="76"/>
      <c r="J103" s="192" t="s">
        <v>111</v>
      </c>
      <c r="K103" s="192"/>
      <c r="L103" s="192"/>
      <c r="M103" s="192"/>
      <c r="N103" s="192"/>
      <c r="O103" s="192"/>
      <c r="P103" s="192"/>
      <c r="Q103" s="192"/>
      <c r="R103" s="192"/>
      <c r="S103" s="192"/>
      <c r="T103" s="192"/>
      <c r="U103" s="192"/>
      <c r="V103" s="192"/>
      <c r="W103" s="192"/>
      <c r="X103" s="192"/>
      <c r="Y103" s="192"/>
      <c r="Z103" s="192"/>
      <c r="AA103" s="192"/>
      <c r="AB103" s="192"/>
      <c r="AC103" s="192"/>
      <c r="AD103" s="192"/>
      <c r="AE103" s="192"/>
      <c r="AF103" s="192"/>
      <c r="AG103" s="216">
        <f>'SO 03 - Mobiliář Etapa II'!J30</f>
        <v>0</v>
      </c>
      <c r="AH103" s="217"/>
      <c r="AI103" s="217"/>
      <c r="AJ103" s="217"/>
      <c r="AK103" s="217"/>
      <c r="AL103" s="217"/>
      <c r="AM103" s="217"/>
      <c r="AN103" s="216">
        <f t="shared" si="0"/>
        <v>0</v>
      </c>
      <c r="AO103" s="217"/>
      <c r="AP103" s="217"/>
      <c r="AQ103" s="77" t="s">
        <v>85</v>
      </c>
      <c r="AR103" s="74"/>
      <c r="AS103" s="78">
        <v>0</v>
      </c>
      <c r="AT103" s="79">
        <f t="shared" si="1"/>
        <v>0</v>
      </c>
      <c r="AU103" s="80">
        <f>'SO 03 - Mobiliář Etapa II'!P118</f>
        <v>0</v>
      </c>
      <c r="AV103" s="79">
        <f>'SO 03 - Mobiliář Etapa II'!J33</f>
        <v>0</v>
      </c>
      <c r="AW103" s="79">
        <f>'SO 03 - Mobiliář Etapa II'!J34</f>
        <v>0</v>
      </c>
      <c r="AX103" s="79">
        <f>'SO 03 - Mobiliář Etapa II'!J35</f>
        <v>0</v>
      </c>
      <c r="AY103" s="79">
        <f>'SO 03 - Mobiliář Etapa II'!J36</f>
        <v>0</v>
      </c>
      <c r="AZ103" s="79">
        <f>'SO 03 - Mobiliář Etapa II'!F33</f>
        <v>0</v>
      </c>
      <c r="BA103" s="79">
        <f>'SO 03 - Mobiliář Etapa II'!F34</f>
        <v>0</v>
      </c>
      <c r="BB103" s="79">
        <f>'SO 03 - Mobiliář Etapa II'!F35</f>
        <v>0</v>
      </c>
      <c r="BC103" s="79">
        <f>'SO 03 - Mobiliář Etapa II'!F36</f>
        <v>0</v>
      </c>
      <c r="BD103" s="81">
        <f>'SO 03 - Mobiliář Etapa II'!F37</f>
        <v>0</v>
      </c>
      <c r="BT103" s="82" t="s">
        <v>86</v>
      </c>
      <c r="BV103" s="82" t="s">
        <v>80</v>
      </c>
      <c r="BW103" s="82" t="s">
        <v>112</v>
      </c>
      <c r="BX103" s="82" t="s">
        <v>5</v>
      </c>
      <c r="CL103" s="82" t="s">
        <v>1</v>
      </c>
      <c r="CM103" s="82" t="s">
        <v>89</v>
      </c>
    </row>
    <row r="104" spans="1:91" s="6" customFormat="1" ht="16.55" customHeight="1">
      <c r="A104" s="73" t="s">
        <v>82</v>
      </c>
      <c r="B104" s="74"/>
      <c r="C104" s="75"/>
      <c r="D104" s="192" t="s">
        <v>113</v>
      </c>
      <c r="E104" s="192"/>
      <c r="F104" s="192"/>
      <c r="G104" s="192"/>
      <c r="H104" s="192"/>
      <c r="I104" s="76"/>
      <c r="J104" s="192" t="s">
        <v>114</v>
      </c>
      <c r="K104" s="192"/>
      <c r="L104" s="192"/>
      <c r="M104" s="192"/>
      <c r="N104" s="192"/>
      <c r="O104" s="192"/>
      <c r="P104" s="192"/>
      <c r="Q104" s="192"/>
      <c r="R104" s="192"/>
      <c r="S104" s="192"/>
      <c r="T104" s="192"/>
      <c r="U104" s="192"/>
      <c r="V104" s="192"/>
      <c r="W104" s="192"/>
      <c r="X104" s="192"/>
      <c r="Y104" s="192"/>
      <c r="Z104" s="192"/>
      <c r="AA104" s="192"/>
      <c r="AB104" s="192"/>
      <c r="AC104" s="192"/>
      <c r="AD104" s="192"/>
      <c r="AE104" s="192"/>
      <c r="AF104" s="192"/>
      <c r="AG104" s="216">
        <f>'SO 04 - Demolice Etapa II'!J30</f>
        <v>0</v>
      </c>
      <c r="AH104" s="217"/>
      <c r="AI104" s="217"/>
      <c r="AJ104" s="217"/>
      <c r="AK104" s="217"/>
      <c r="AL104" s="217"/>
      <c r="AM104" s="217"/>
      <c r="AN104" s="216">
        <f t="shared" si="0"/>
        <v>0</v>
      </c>
      <c r="AO104" s="217"/>
      <c r="AP104" s="217"/>
      <c r="AQ104" s="77" t="s">
        <v>85</v>
      </c>
      <c r="AR104" s="74"/>
      <c r="AS104" s="78">
        <v>0</v>
      </c>
      <c r="AT104" s="79">
        <f t="shared" si="1"/>
        <v>0</v>
      </c>
      <c r="AU104" s="80">
        <f>'SO 04 - Demolice Etapa II'!P121</f>
        <v>0</v>
      </c>
      <c r="AV104" s="79">
        <f>'SO 04 - Demolice Etapa II'!J33</f>
        <v>0</v>
      </c>
      <c r="AW104" s="79">
        <f>'SO 04 - Demolice Etapa II'!J34</f>
        <v>0</v>
      </c>
      <c r="AX104" s="79">
        <f>'SO 04 - Demolice Etapa II'!J35</f>
        <v>0</v>
      </c>
      <c r="AY104" s="79">
        <f>'SO 04 - Demolice Etapa II'!J36</f>
        <v>0</v>
      </c>
      <c r="AZ104" s="79">
        <f>'SO 04 - Demolice Etapa II'!F33</f>
        <v>0</v>
      </c>
      <c r="BA104" s="79">
        <f>'SO 04 - Demolice Etapa II'!F34</f>
        <v>0</v>
      </c>
      <c r="BB104" s="79">
        <f>'SO 04 - Demolice Etapa II'!F35</f>
        <v>0</v>
      </c>
      <c r="BC104" s="79">
        <f>'SO 04 - Demolice Etapa II'!F36</f>
        <v>0</v>
      </c>
      <c r="BD104" s="81">
        <f>'SO 04 - Demolice Etapa II'!F37</f>
        <v>0</v>
      </c>
      <c r="BT104" s="82" t="s">
        <v>86</v>
      </c>
      <c r="BV104" s="82" t="s">
        <v>80</v>
      </c>
      <c r="BW104" s="82" t="s">
        <v>115</v>
      </c>
      <c r="BX104" s="82" t="s">
        <v>5</v>
      </c>
      <c r="CL104" s="82" t="s">
        <v>1</v>
      </c>
      <c r="CM104" s="82" t="s">
        <v>89</v>
      </c>
    </row>
    <row r="105" spans="1:91" s="6" customFormat="1" ht="16.55" customHeight="1">
      <c r="A105" s="73" t="s">
        <v>82</v>
      </c>
      <c r="B105" s="74"/>
      <c r="C105" s="75"/>
      <c r="D105" s="192" t="s">
        <v>116</v>
      </c>
      <c r="E105" s="192"/>
      <c r="F105" s="192"/>
      <c r="G105" s="192"/>
      <c r="H105" s="192"/>
      <c r="I105" s="76"/>
      <c r="J105" s="192" t="s">
        <v>117</v>
      </c>
      <c r="K105" s="192"/>
      <c r="L105" s="192"/>
      <c r="M105" s="192"/>
      <c r="N105" s="192"/>
      <c r="O105" s="192"/>
      <c r="P105" s="192"/>
      <c r="Q105" s="192"/>
      <c r="R105" s="192"/>
      <c r="S105" s="192"/>
      <c r="T105" s="192"/>
      <c r="U105" s="192"/>
      <c r="V105" s="192"/>
      <c r="W105" s="192"/>
      <c r="X105" s="192"/>
      <c r="Y105" s="192"/>
      <c r="Z105" s="192"/>
      <c r="AA105" s="192"/>
      <c r="AB105" s="192"/>
      <c r="AC105" s="192"/>
      <c r="AD105" s="192"/>
      <c r="AE105" s="192"/>
      <c r="AF105" s="192"/>
      <c r="AG105" s="216">
        <f>'SO 05 - Bezbariérové přís...'!J30</f>
        <v>0</v>
      </c>
      <c r="AH105" s="217"/>
      <c r="AI105" s="217"/>
      <c r="AJ105" s="217"/>
      <c r="AK105" s="217"/>
      <c r="AL105" s="217"/>
      <c r="AM105" s="217"/>
      <c r="AN105" s="216">
        <f t="shared" si="0"/>
        <v>0</v>
      </c>
      <c r="AO105" s="217"/>
      <c r="AP105" s="217"/>
      <c r="AQ105" s="77" t="s">
        <v>85</v>
      </c>
      <c r="AR105" s="74"/>
      <c r="AS105" s="78">
        <v>0</v>
      </c>
      <c r="AT105" s="79">
        <f t="shared" si="1"/>
        <v>0</v>
      </c>
      <c r="AU105" s="80">
        <f>'SO 05 - Bezbariérové přís...'!P124</f>
        <v>0</v>
      </c>
      <c r="AV105" s="79">
        <f>'SO 05 - Bezbariérové přís...'!J33</f>
        <v>0</v>
      </c>
      <c r="AW105" s="79">
        <f>'SO 05 - Bezbariérové přís...'!J34</f>
        <v>0</v>
      </c>
      <c r="AX105" s="79">
        <f>'SO 05 - Bezbariérové přís...'!J35</f>
        <v>0</v>
      </c>
      <c r="AY105" s="79">
        <f>'SO 05 - Bezbariérové přís...'!J36</f>
        <v>0</v>
      </c>
      <c r="AZ105" s="79">
        <f>'SO 05 - Bezbariérové přís...'!F33</f>
        <v>0</v>
      </c>
      <c r="BA105" s="79">
        <f>'SO 05 - Bezbariérové přís...'!F34</f>
        <v>0</v>
      </c>
      <c r="BB105" s="79">
        <f>'SO 05 - Bezbariérové přís...'!F35</f>
        <v>0</v>
      </c>
      <c r="BC105" s="79">
        <f>'SO 05 - Bezbariérové přís...'!F36</f>
        <v>0</v>
      </c>
      <c r="BD105" s="81">
        <f>'SO 05 - Bezbariérové přís...'!F37</f>
        <v>0</v>
      </c>
      <c r="BT105" s="82" t="s">
        <v>86</v>
      </c>
      <c r="BV105" s="82" t="s">
        <v>80</v>
      </c>
      <c r="BW105" s="82" t="s">
        <v>118</v>
      </c>
      <c r="BX105" s="82" t="s">
        <v>5</v>
      </c>
      <c r="CL105" s="82" t="s">
        <v>1</v>
      </c>
      <c r="CM105" s="82" t="s">
        <v>89</v>
      </c>
    </row>
    <row r="106" spans="1:91" s="6" customFormat="1" ht="16.55" customHeight="1">
      <c r="A106" s="73" t="s">
        <v>82</v>
      </c>
      <c r="B106" s="74"/>
      <c r="C106" s="75"/>
      <c r="D106" s="192" t="s">
        <v>119</v>
      </c>
      <c r="E106" s="192"/>
      <c r="F106" s="192"/>
      <c r="G106" s="192"/>
      <c r="H106" s="192"/>
      <c r="I106" s="76"/>
      <c r="J106" s="192" t="s">
        <v>120</v>
      </c>
      <c r="K106" s="192"/>
      <c r="L106" s="192"/>
      <c r="M106" s="192"/>
      <c r="N106" s="192"/>
      <c r="O106" s="192"/>
      <c r="P106" s="192"/>
      <c r="Q106" s="192"/>
      <c r="R106" s="192"/>
      <c r="S106" s="192"/>
      <c r="T106" s="192"/>
      <c r="U106" s="192"/>
      <c r="V106" s="192"/>
      <c r="W106" s="192"/>
      <c r="X106" s="192"/>
      <c r="Y106" s="192"/>
      <c r="Z106" s="192"/>
      <c r="AA106" s="192"/>
      <c r="AB106" s="192"/>
      <c r="AC106" s="192"/>
      <c r="AD106" s="192"/>
      <c r="AE106" s="192"/>
      <c r="AF106" s="192"/>
      <c r="AG106" s="216">
        <f>'VON - Vedlejší a ostatní ...'!J30</f>
        <v>0</v>
      </c>
      <c r="AH106" s="217"/>
      <c r="AI106" s="217"/>
      <c r="AJ106" s="217"/>
      <c r="AK106" s="217"/>
      <c r="AL106" s="217"/>
      <c r="AM106" s="217"/>
      <c r="AN106" s="216">
        <f t="shared" si="0"/>
        <v>0</v>
      </c>
      <c r="AO106" s="217"/>
      <c r="AP106" s="217"/>
      <c r="AQ106" s="77" t="s">
        <v>85</v>
      </c>
      <c r="AR106" s="74"/>
      <c r="AS106" s="78">
        <v>0</v>
      </c>
      <c r="AT106" s="79">
        <f t="shared" si="1"/>
        <v>0</v>
      </c>
      <c r="AU106" s="80">
        <f>'VON - Vedlejší a ostatní ...'!P120</f>
        <v>0</v>
      </c>
      <c r="AV106" s="79">
        <f>'VON - Vedlejší a ostatní ...'!J33</f>
        <v>0</v>
      </c>
      <c r="AW106" s="79">
        <f>'VON - Vedlejší a ostatní ...'!J34</f>
        <v>0</v>
      </c>
      <c r="AX106" s="79">
        <f>'VON - Vedlejší a ostatní ...'!J35</f>
        <v>0</v>
      </c>
      <c r="AY106" s="79">
        <f>'VON - Vedlejší a ostatní ...'!J36</f>
        <v>0</v>
      </c>
      <c r="AZ106" s="79">
        <f>'VON - Vedlejší a ostatní ...'!F33</f>
        <v>0</v>
      </c>
      <c r="BA106" s="79">
        <f>'VON - Vedlejší a ostatní ...'!F34</f>
        <v>0</v>
      </c>
      <c r="BB106" s="79">
        <f>'VON - Vedlejší a ostatní ...'!F35</f>
        <v>0</v>
      </c>
      <c r="BC106" s="79">
        <f>'VON - Vedlejší a ostatní ...'!F36</f>
        <v>0</v>
      </c>
      <c r="BD106" s="81">
        <f>'VON - Vedlejší a ostatní ...'!F37</f>
        <v>0</v>
      </c>
      <c r="BT106" s="82" t="s">
        <v>86</v>
      </c>
      <c r="BV106" s="82" t="s">
        <v>80</v>
      </c>
      <c r="BW106" s="82" t="s">
        <v>121</v>
      </c>
      <c r="BX106" s="82" t="s">
        <v>5</v>
      </c>
      <c r="CL106" s="82" t="s">
        <v>1</v>
      </c>
      <c r="CM106" s="82" t="s">
        <v>89</v>
      </c>
    </row>
    <row r="107" spans="1:91" s="6" customFormat="1" ht="24.75" customHeight="1">
      <c r="A107" s="73" t="s">
        <v>82</v>
      </c>
      <c r="B107" s="74"/>
      <c r="C107" s="75"/>
      <c r="D107" s="192" t="s">
        <v>122</v>
      </c>
      <c r="E107" s="192"/>
      <c r="F107" s="192"/>
      <c r="G107" s="192"/>
      <c r="H107" s="192"/>
      <c r="I107" s="76"/>
      <c r="J107" s="192" t="s">
        <v>123</v>
      </c>
      <c r="K107" s="192"/>
      <c r="L107" s="192"/>
      <c r="M107" s="192"/>
      <c r="N107" s="192"/>
      <c r="O107" s="192"/>
      <c r="P107" s="192"/>
      <c r="Q107" s="192"/>
      <c r="R107" s="192"/>
      <c r="S107" s="192"/>
      <c r="T107" s="192"/>
      <c r="U107" s="192"/>
      <c r="V107" s="192"/>
      <c r="W107" s="192"/>
      <c r="X107" s="192"/>
      <c r="Y107" s="192"/>
      <c r="Z107" s="192"/>
      <c r="AA107" s="192"/>
      <c r="AB107" s="192"/>
      <c r="AC107" s="192"/>
      <c r="AD107" s="192"/>
      <c r="AE107" s="192"/>
      <c r="AF107" s="192"/>
      <c r="AG107" s="216">
        <f>'SO 01-03 - Obklad fasád'!J30</f>
        <v>0</v>
      </c>
      <c r="AH107" s="217"/>
      <c r="AI107" s="217"/>
      <c r="AJ107" s="217"/>
      <c r="AK107" s="217"/>
      <c r="AL107" s="217"/>
      <c r="AM107" s="217"/>
      <c r="AN107" s="216">
        <f t="shared" si="0"/>
        <v>0</v>
      </c>
      <c r="AO107" s="217"/>
      <c r="AP107" s="217"/>
      <c r="AQ107" s="77" t="s">
        <v>85</v>
      </c>
      <c r="AR107" s="74"/>
      <c r="AS107" s="83">
        <v>0</v>
      </c>
      <c r="AT107" s="84">
        <f t="shared" si="1"/>
        <v>0</v>
      </c>
      <c r="AU107" s="85">
        <f>'SO 01-03 - Obklad fasád'!P124</f>
        <v>0</v>
      </c>
      <c r="AV107" s="84">
        <f>'SO 01-03 - Obklad fasád'!J33</f>
        <v>0</v>
      </c>
      <c r="AW107" s="84">
        <f>'SO 01-03 - Obklad fasád'!J34</f>
        <v>0</v>
      </c>
      <c r="AX107" s="84">
        <f>'SO 01-03 - Obklad fasád'!J35</f>
        <v>0</v>
      </c>
      <c r="AY107" s="84">
        <f>'SO 01-03 - Obklad fasád'!J36</f>
        <v>0</v>
      </c>
      <c r="AZ107" s="84">
        <f>'SO 01-03 - Obklad fasád'!F33</f>
        <v>0</v>
      </c>
      <c r="BA107" s="84">
        <f>'SO 01-03 - Obklad fasád'!F34</f>
        <v>0</v>
      </c>
      <c r="BB107" s="84">
        <f>'SO 01-03 - Obklad fasád'!F35</f>
        <v>0</v>
      </c>
      <c r="BC107" s="84">
        <f>'SO 01-03 - Obklad fasád'!F36</f>
        <v>0</v>
      </c>
      <c r="BD107" s="86">
        <f>'SO 01-03 - Obklad fasád'!F37</f>
        <v>0</v>
      </c>
      <c r="BT107" s="82" t="s">
        <v>86</v>
      </c>
      <c r="BV107" s="82" t="s">
        <v>80</v>
      </c>
      <c r="BW107" s="82" t="s">
        <v>124</v>
      </c>
      <c r="BX107" s="82" t="s">
        <v>5</v>
      </c>
      <c r="CL107" s="82" t="s">
        <v>1</v>
      </c>
      <c r="CM107" s="82" t="s">
        <v>89</v>
      </c>
    </row>
    <row r="108" spans="1:91" s="1" customFormat="1" ht="29.95" customHeight="1">
      <c r="B108" s="31"/>
      <c r="AR108" s="31"/>
    </row>
    <row r="109" spans="1:91" s="1" customFormat="1" ht="6.9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31"/>
    </row>
  </sheetData>
  <sheetProtection algorithmName="SHA-512" hashValue="caRY5xnbc7FEK6KKUTECdUxJpbchPLt0+yCmrfeyrdf1x5YdA9oA6CV1h0nZclx5G6ol5lJ86+lSo4uaem527w==" saltValue="Y+eF7+jr4QS/+JrN9khzLFJQfi401HCS0YExWFWaynJSLXyGB1iv0GWvyDfF95UixvZuWcmOuqxxdUjWF1Jl7w==" spinCount="100000" sheet="1" objects="1" scenarios="1" formatColumns="0" formatRows="0"/>
  <mergeCells count="90">
    <mergeCell ref="AN107:AP107"/>
    <mergeCell ref="AG107:AM107"/>
    <mergeCell ref="AN94:AP94"/>
    <mergeCell ref="AN95:AP95"/>
    <mergeCell ref="AS89:AT91"/>
    <mergeCell ref="AN105:AP105"/>
    <mergeCell ref="AG105:AM105"/>
    <mergeCell ref="AN106:AP106"/>
    <mergeCell ref="AG106:AM106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K32:AO32"/>
    <mergeCell ref="L32:P32"/>
    <mergeCell ref="W32:AE32"/>
    <mergeCell ref="AK33:AO33"/>
    <mergeCell ref="L33:P33"/>
    <mergeCell ref="W33:AE33"/>
    <mergeCell ref="L30:P30"/>
    <mergeCell ref="W30:AE30"/>
    <mergeCell ref="L31:P31"/>
    <mergeCell ref="W31:AE31"/>
    <mergeCell ref="AK31:AO31"/>
    <mergeCell ref="D107:H107"/>
    <mergeCell ref="J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85:AO85"/>
    <mergeCell ref="D105:H105"/>
    <mergeCell ref="J105:AF105"/>
    <mergeCell ref="D106:H106"/>
    <mergeCell ref="J106:AF106"/>
    <mergeCell ref="AG104:AM104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IO 01 - Dopravní řešení a...'!C2" display="/" xr:uid="{00000000-0004-0000-0000-000000000000}"/>
    <hyperlink ref="A96" location="'IO 02 - Opěrné zdi a scho...'!C2" display="/" xr:uid="{00000000-0004-0000-0000-000001000000}"/>
    <hyperlink ref="A97" location="'IO 03 - Dešťová kanalizac...'!C2" display="/" xr:uid="{00000000-0004-0000-0000-000002000000}"/>
    <hyperlink ref="A98" location="'IO 04 - Veřejné osvětlení...'!C2" display="/" xr:uid="{00000000-0004-0000-0000-000003000000}"/>
    <hyperlink ref="A99" location="'IO 06 - Optická síť Etapa II'!C2" display="/" xr:uid="{00000000-0004-0000-0000-000004000000}"/>
    <hyperlink ref="A100" location="'SO 01-06 - Drobná archite...'!C2" display="/" xr:uid="{00000000-0004-0000-0000-000005000000}"/>
    <hyperlink ref="A101" location="'SO 01-07 - Drobná archite...'!C2" display="/" xr:uid="{00000000-0004-0000-0000-000006000000}"/>
    <hyperlink ref="A102" location="'SO 02 - Sadové úpravy Eta...'!C2" display="/" xr:uid="{00000000-0004-0000-0000-000007000000}"/>
    <hyperlink ref="A103" location="'SO 03 - Mobiliář Etapa II'!C2" display="/" xr:uid="{00000000-0004-0000-0000-000008000000}"/>
    <hyperlink ref="A104" location="'SO 04 - Demolice Etapa II'!C2" display="/" xr:uid="{00000000-0004-0000-0000-000009000000}"/>
    <hyperlink ref="A105" location="'SO 05 - Bezbariérové přís...'!C2" display="/" xr:uid="{00000000-0004-0000-0000-00000A000000}"/>
    <hyperlink ref="A106" location="'VON - Vedlejší a ostatní ...'!C2" display="/" xr:uid="{00000000-0004-0000-0000-00000B000000}"/>
    <hyperlink ref="A107" location="'SO 01-03 - Obklad fasád'!C2" display="/" xr:uid="{00000000-0004-0000-0000-00000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24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6" t="s">
        <v>112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125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8" t="str">
        <f>'Rekapitulace stavby'!K6</f>
        <v>Revitalizace veřejných ploch města Luby - ETAPA II</v>
      </c>
      <c r="F7" s="229"/>
      <c r="G7" s="229"/>
      <c r="H7" s="229"/>
      <c r="L7" s="19"/>
    </row>
    <row r="8" spans="2:46" s="1" customFormat="1" ht="11.95" customHeight="1">
      <c r="B8" s="31"/>
      <c r="D8" s="26" t="s">
        <v>126</v>
      </c>
      <c r="L8" s="31"/>
    </row>
    <row r="9" spans="2:46" s="1" customFormat="1" ht="16.55" customHeight="1">
      <c r="B9" s="31"/>
      <c r="E9" s="194" t="s">
        <v>1495</v>
      </c>
      <c r="F9" s="230"/>
      <c r="G9" s="230"/>
      <c r="H9" s="230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1" t="str">
        <f>'Rekapitulace stavby'!E14</f>
        <v>Vyplň údaj</v>
      </c>
      <c r="F18" s="200"/>
      <c r="G18" s="200"/>
      <c r="H18" s="200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5" t="s">
        <v>1</v>
      </c>
      <c r="F27" s="205"/>
      <c r="G27" s="205"/>
      <c r="H27" s="205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ROUND(J118,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ROUND((SUM(BE118:BE123)),  2)</f>
        <v>0</v>
      </c>
      <c r="I33" s="91">
        <v>0.21</v>
      </c>
      <c r="J33" s="90">
        <f>ROUND(((SUM(BE118:BE123))*I33),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ROUND((SUM(BF118:BF123)),  2)</f>
        <v>0</v>
      </c>
      <c r="I34" s="91">
        <v>0.15</v>
      </c>
      <c r="J34" s="90">
        <f>ROUND(((SUM(BF118:BF123))*I34),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ROUND((SUM(BG118:BG123)),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ROUND((SUM(BH118:BH123)),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ROUND((SUM(BI118:BI123)),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128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8" t="str">
        <f>E7</f>
        <v>Revitalizace veřejných ploch města Luby - ETAPA II</v>
      </c>
      <c r="F85" s="229"/>
      <c r="G85" s="229"/>
      <c r="H85" s="229"/>
      <c r="L85" s="31"/>
    </row>
    <row r="86" spans="2:47" s="1" customFormat="1" ht="11.95" customHeight="1">
      <c r="B86" s="31"/>
      <c r="C86" s="26" t="s">
        <v>126</v>
      </c>
      <c r="L86" s="31"/>
    </row>
    <row r="87" spans="2:47" s="1" customFormat="1" ht="16.55" customHeight="1">
      <c r="B87" s="31"/>
      <c r="E87" s="194" t="str">
        <f>E9</f>
        <v>SO 03 - Mobiliář Etapa II</v>
      </c>
      <c r="F87" s="230"/>
      <c r="G87" s="230"/>
      <c r="H87" s="230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129</v>
      </c>
      <c r="D94" s="92"/>
      <c r="E94" s="92"/>
      <c r="F94" s="92"/>
      <c r="G94" s="92"/>
      <c r="H94" s="92"/>
      <c r="I94" s="92"/>
      <c r="J94" s="101" t="s">
        <v>130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131</v>
      </c>
      <c r="J96" s="65">
        <f>J118</f>
        <v>0</v>
      </c>
      <c r="L96" s="31"/>
      <c r="AU96" s="16" t="s">
        <v>132</v>
      </c>
    </row>
    <row r="97" spans="2:12" s="8" customFormat="1" ht="24.9" customHeight="1">
      <c r="B97" s="103"/>
      <c r="D97" s="104" t="s">
        <v>133</v>
      </c>
      <c r="E97" s="105"/>
      <c r="F97" s="105"/>
      <c r="G97" s="105"/>
      <c r="H97" s="105"/>
      <c r="I97" s="105"/>
      <c r="J97" s="106">
        <f>J119</f>
        <v>0</v>
      </c>
      <c r="L97" s="103"/>
    </row>
    <row r="98" spans="2:12" s="9" customFormat="1" ht="20" customHeight="1">
      <c r="B98" s="107"/>
      <c r="D98" s="108" t="s">
        <v>138</v>
      </c>
      <c r="E98" s="109"/>
      <c r="F98" s="109"/>
      <c r="G98" s="109"/>
      <c r="H98" s="109"/>
      <c r="I98" s="109"/>
      <c r="J98" s="110">
        <f>J120</f>
        <v>0</v>
      </c>
      <c r="L98" s="107"/>
    </row>
    <row r="99" spans="2:12" s="1" customFormat="1" ht="21.8" customHeight="1">
      <c r="B99" s="31"/>
      <c r="L99" s="31"/>
    </row>
    <row r="100" spans="2:12" s="1" customFormat="1" ht="6.9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31"/>
    </row>
    <row r="104" spans="2:12" s="1" customFormat="1" ht="6.9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1"/>
    </row>
    <row r="105" spans="2:12" s="1" customFormat="1" ht="24.9" customHeight="1">
      <c r="B105" s="31"/>
      <c r="C105" s="20" t="s">
        <v>144</v>
      </c>
      <c r="L105" s="31"/>
    </row>
    <row r="106" spans="2:12" s="1" customFormat="1" ht="6.9" customHeight="1">
      <c r="B106" s="31"/>
      <c r="L106" s="31"/>
    </row>
    <row r="107" spans="2:12" s="1" customFormat="1" ht="11.95" customHeight="1">
      <c r="B107" s="31"/>
      <c r="C107" s="26" t="s">
        <v>16</v>
      </c>
      <c r="L107" s="31"/>
    </row>
    <row r="108" spans="2:12" s="1" customFormat="1" ht="16.55" customHeight="1">
      <c r="B108" s="31"/>
      <c r="E108" s="228" t="str">
        <f>E7</f>
        <v>Revitalizace veřejných ploch města Luby - ETAPA II</v>
      </c>
      <c r="F108" s="229"/>
      <c r="G108" s="229"/>
      <c r="H108" s="229"/>
      <c r="L108" s="31"/>
    </row>
    <row r="109" spans="2:12" s="1" customFormat="1" ht="11.95" customHeight="1">
      <c r="B109" s="31"/>
      <c r="C109" s="26" t="s">
        <v>126</v>
      </c>
      <c r="L109" s="31"/>
    </row>
    <row r="110" spans="2:12" s="1" customFormat="1" ht="16.55" customHeight="1">
      <c r="B110" s="31"/>
      <c r="E110" s="194" t="str">
        <f>E9</f>
        <v>SO 03 - Mobiliář Etapa II</v>
      </c>
      <c r="F110" s="230"/>
      <c r="G110" s="230"/>
      <c r="H110" s="230"/>
      <c r="L110" s="31"/>
    </row>
    <row r="111" spans="2:12" s="1" customFormat="1" ht="6.9" customHeight="1">
      <c r="B111" s="31"/>
      <c r="L111" s="31"/>
    </row>
    <row r="112" spans="2:12" s="1" customFormat="1" ht="11.95" customHeight="1">
      <c r="B112" s="31"/>
      <c r="C112" s="26" t="s">
        <v>20</v>
      </c>
      <c r="F112" s="24" t="str">
        <f>F12</f>
        <v>Luby u Chebu</v>
      </c>
      <c r="I112" s="26" t="s">
        <v>22</v>
      </c>
      <c r="J112" s="51" t="str">
        <f>IF(J12="","",J12)</f>
        <v>Vyplň údaj</v>
      </c>
      <c r="L112" s="31"/>
    </row>
    <row r="113" spans="2:65" s="1" customFormat="1" ht="6.9" customHeight="1">
      <c r="B113" s="31"/>
      <c r="L113" s="31"/>
    </row>
    <row r="114" spans="2:65" s="1" customFormat="1" ht="15.25" customHeight="1">
      <c r="B114" s="31"/>
      <c r="C114" s="26" t="s">
        <v>23</v>
      </c>
      <c r="F114" s="24" t="str">
        <f>E15</f>
        <v>Město Luby</v>
      </c>
      <c r="I114" s="26" t="s">
        <v>30</v>
      </c>
      <c r="J114" s="29" t="str">
        <f>E21</f>
        <v>A69 - Architekti s.r.o.</v>
      </c>
      <c r="L114" s="31"/>
    </row>
    <row r="115" spans="2:65" s="1" customFormat="1" ht="15.25" customHeight="1">
      <c r="B115" s="31"/>
      <c r="C115" s="26" t="s">
        <v>28</v>
      </c>
      <c r="F115" s="24" t="str">
        <f>IF(E18="","",E18)</f>
        <v>Vyplň údaj</v>
      </c>
      <c r="I115" s="26" t="s">
        <v>34</v>
      </c>
      <c r="J115" s="29" t="str">
        <f>E24</f>
        <v>Ing. Pavel Šturc</v>
      </c>
      <c r="L115" s="31"/>
    </row>
    <row r="116" spans="2:65" s="1" customFormat="1" ht="10.35" customHeight="1">
      <c r="B116" s="31"/>
      <c r="L116" s="31"/>
    </row>
    <row r="117" spans="2:65" s="10" customFormat="1" ht="29.3" customHeight="1">
      <c r="B117" s="111"/>
      <c r="C117" s="112" t="s">
        <v>145</v>
      </c>
      <c r="D117" s="113" t="s">
        <v>63</v>
      </c>
      <c r="E117" s="113" t="s">
        <v>59</v>
      </c>
      <c r="F117" s="113" t="s">
        <v>60</v>
      </c>
      <c r="G117" s="113" t="s">
        <v>146</v>
      </c>
      <c r="H117" s="113" t="s">
        <v>147</v>
      </c>
      <c r="I117" s="113" t="s">
        <v>148</v>
      </c>
      <c r="J117" s="114" t="s">
        <v>130</v>
      </c>
      <c r="K117" s="115" t="s">
        <v>149</v>
      </c>
      <c r="L117" s="111"/>
      <c r="M117" s="58" t="s">
        <v>1</v>
      </c>
      <c r="N117" s="59" t="s">
        <v>42</v>
      </c>
      <c r="O117" s="59" t="s">
        <v>150</v>
      </c>
      <c r="P117" s="59" t="s">
        <v>151</v>
      </c>
      <c r="Q117" s="59" t="s">
        <v>152</v>
      </c>
      <c r="R117" s="59" t="s">
        <v>153</v>
      </c>
      <c r="S117" s="59" t="s">
        <v>154</v>
      </c>
      <c r="T117" s="60" t="s">
        <v>155</v>
      </c>
    </row>
    <row r="118" spans="2:65" s="1" customFormat="1" ht="22.75" customHeight="1">
      <c r="B118" s="31"/>
      <c r="C118" s="63" t="s">
        <v>156</v>
      </c>
      <c r="J118" s="116">
        <f>BK118</f>
        <v>0</v>
      </c>
      <c r="L118" s="31"/>
      <c r="M118" s="61"/>
      <c r="N118" s="52"/>
      <c r="O118" s="52"/>
      <c r="P118" s="117">
        <f>P119</f>
        <v>0</v>
      </c>
      <c r="Q118" s="52"/>
      <c r="R118" s="117">
        <f>R119</f>
        <v>1.9231199999999999</v>
      </c>
      <c r="S118" s="52"/>
      <c r="T118" s="118">
        <f>T119</f>
        <v>0</v>
      </c>
      <c r="AT118" s="16" t="s">
        <v>77</v>
      </c>
      <c r="AU118" s="16" t="s">
        <v>132</v>
      </c>
      <c r="BK118" s="119">
        <f>BK119</f>
        <v>0</v>
      </c>
    </row>
    <row r="119" spans="2:65" s="11" customFormat="1" ht="25.85" customHeight="1">
      <c r="B119" s="120"/>
      <c r="D119" s="121" t="s">
        <v>77</v>
      </c>
      <c r="E119" s="122" t="s">
        <v>157</v>
      </c>
      <c r="F119" s="122" t="s">
        <v>158</v>
      </c>
      <c r="I119" s="123"/>
      <c r="J119" s="124">
        <f>BK119</f>
        <v>0</v>
      </c>
      <c r="L119" s="120"/>
      <c r="M119" s="125"/>
      <c r="P119" s="126">
        <f>P120</f>
        <v>0</v>
      </c>
      <c r="R119" s="126">
        <f>R120</f>
        <v>1.9231199999999999</v>
      </c>
      <c r="T119" s="127">
        <f>T120</f>
        <v>0</v>
      </c>
      <c r="AR119" s="121" t="s">
        <v>86</v>
      </c>
      <c r="AT119" s="128" t="s">
        <v>77</v>
      </c>
      <c r="AU119" s="128" t="s">
        <v>78</v>
      </c>
      <c r="AY119" s="121" t="s">
        <v>159</v>
      </c>
      <c r="BK119" s="129">
        <f>BK120</f>
        <v>0</v>
      </c>
    </row>
    <row r="120" spans="2:65" s="11" customFormat="1" ht="22.75" customHeight="1">
      <c r="B120" s="120"/>
      <c r="D120" s="121" t="s">
        <v>77</v>
      </c>
      <c r="E120" s="130" t="s">
        <v>209</v>
      </c>
      <c r="F120" s="130" t="s">
        <v>390</v>
      </c>
      <c r="I120" s="123"/>
      <c r="J120" s="131">
        <f>BK120</f>
        <v>0</v>
      </c>
      <c r="L120" s="120"/>
      <c r="M120" s="125"/>
      <c r="P120" s="126">
        <f>SUM(P121:P123)</f>
        <v>0</v>
      </c>
      <c r="R120" s="126">
        <f>SUM(R121:R123)</f>
        <v>1.9231199999999999</v>
      </c>
      <c r="T120" s="127">
        <f>SUM(T121:T123)</f>
        <v>0</v>
      </c>
      <c r="AR120" s="121" t="s">
        <v>86</v>
      </c>
      <c r="AT120" s="128" t="s">
        <v>77</v>
      </c>
      <c r="AU120" s="128" t="s">
        <v>86</v>
      </c>
      <c r="AY120" s="121" t="s">
        <v>159</v>
      </c>
      <c r="BK120" s="129">
        <f>SUM(BK121:BK123)</f>
        <v>0</v>
      </c>
    </row>
    <row r="121" spans="2:65" s="1" customFormat="1" ht="16.55" customHeight="1">
      <c r="B121" s="31"/>
      <c r="C121" s="132" t="s">
        <v>86</v>
      </c>
      <c r="D121" s="132" t="s">
        <v>161</v>
      </c>
      <c r="E121" s="133" t="s">
        <v>1496</v>
      </c>
      <c r="F121" s="134" t="s">
        <v>1497</v>
      </c>
      <c r="G121" s="135" t="s">
        <v>1498</v>
      </c>
      <c r="H121" s="136">
        <v>8</v>
      </c>
      <c r="I121" s="137"/>
      <c r="J121" s="138">
        <f>ROUND(I121*H121,2)</f>
        <v>0</v>
      </c>
      <c r="K121" s="139"/>
      <c r="L121" s="31"/>
      <c r="M121" s="140" t="s">
        <v>1</v>
      </c>
      <c r="N121" s="141" t="s">
        <v>43</v>
      </c>
      <c r="P121" s="142">
        <f>O121*H121</f>
        <v>0</v>
      </c>
      <c r="Q121" s="142">
        <v>0.20612</v>
      </c>
      <c r="R121" s="142">
        <f>Q121*H121</f>
        <v>1.64896</v>
      </c>
      <c r="S121" s="142">
        <v>0</v>
      </c>
      <c r="T121" s="143">
        <f>S121*H121</f>
        <v>0</v>
      </c>
      <c r="AR121" s="144" t="s">
        <v>165</v>
      </c>
      <c r="AT121" s="144" t="s">
        <v>161</v>
      </c>
      <c r="AU121" s="144" t="s">
        <v>89</v>
      </c>
      <c r="AY121" s="16" t="s">
        <v>159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6" t="s">
        <v>86</v>
      </c>
      <c r="BK121" s="145">
        <f>ROUND(I121*H121,2)</f>
        <v>0</v>
      </c>
      <c r="BL121" s="16" t="s">
        <v>165</v>
      </c>
      <c r="BM121" s="144" t="s">
        <v>1499</v>
      </c>
    </row>
    <row r="122" spans="2:65" s="1" customFormat="1" ht="16.55" customHeight="1">
      <c r="B122" s="31"/>
      <c r="C122" s="132" t="s">
        <v>89</v>
      </c>
      <c r="D122" s="132" t="s">
        <v>161</v>
      </c>
      <c r="E122" s="133" t="s">
        <v>1500</v>
      </c>
      <c r="F122" s="134" t="s">
        <v>1501</v>
      </c>
      <c r="G122" s="135" t="s">
        <v>1498</v>
      </c>
      <c r="H122" s="136">
        <v>2</v>
      </c>
      <c r="I122" s="137"/>
      <c r="J122" s="138">
        <f>ROUND(I122*H122,2)</f>
        <v>0</v>
      </c>
      <c r="K122" s="139"/>
      <c r="L122" s="31"/>
      <c r="M122" s="140" t="s">
        <v>1</v>
      </c>
      <c r="N122" s="141" t="s">
        <v>43</v>
      </c>
      <c r="P122" s="142">
        <f>O122*H122</f>
        <v>0</v>
      </c>
      <c r="Q122" s="142">
        <v>1.745E-2</v>
      </c>
      <c r="R122" s="142">
        <f>Q122*H122</f>
        <v>3.49E-2</v>
      </c>
      <c r="S122" s="142">
        <v>0</v>
      </c>
      <c r="T122" s="143">
        <f>S122*H122</f>
        <v>0</v>
      </c>
      <c r="AR122" s="144" t="s">
        <v>165</v>
      </c>
      <c r="AT122" s="144" t="s">
        <v>161</v>
      </c>
      <c r="AU122" s="144" t="s">
        <v>89</v>
      </c>
      <c r="AY122" s="16" t="s">
        <v>159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6" t="s">
        <v>86</v>
      </c>
      <c r="BK122" s="145">
        <f>ROUND(I122*H122,2)</f>
        <v>0</v>
      </c>
      <c r="BL122" s="16" t="s">
        <v>165</v>
      </c>
      <c r="BM122" s="144" t="s">
        <v>1502</v>
      </c>
    </row>
    <row r="123" spans="2:65" s="1" customFormat="1" ht="16.55" customHeight="1">
      <c r="B123" s="31"/>
      <c r="C123" s="132" t="s">
        <v>179</v>
      </c>
      <c r="D123" s="132" t="s">
        <v>161</v>
      </c>
      <c r="E123" s="133" t="s">
        <v>1503</v>
      </c>
      <c r="F123" s="134" t="s">
        <v>1504</v>
      </c>
      <c r="G123" s="135" t="s">
        <v>1498</v>
      </c>
      <c r="H123" s="136">
        <v>7</v>
      </c>
      <c r="I123" s="137"/>
      <c r="J123" s="138">
        <f>ROUND(I123*H123,2)</f>
        <v>0</v>
      </c>
      <c r="K123" s="139"/>
      <c r="L123" s="31"/>
      <c r="M123" s="172" t="s">
        <v>1</v>
      </c>
      <c r="N123" s="173" t="s">
        <v>43</v>
      </c>
      <c r="O123" s="174"/>
      <c r="P123" s="175">
        <f>O123*H123</f>
        <v>0</v>
      </c>
      <c r="Q123" s="175">
        <v>3.4180000000000002E-2</v>
      </c>
      <c r="R123" s="175">
        <f>Q123*H123</f>
        <v>0.23926000000000003</v>
      </c>
      <c r="S123" s="175">
        <v>0</v>
      </c>
      <c r="T123" s="176">
        <f>S123*H123</f>
        <v>0</v>
      </c>
      <c r="AR123" s="144" t="s">
        <v>165</v>
      </c>
      <c r="AT123" s="144" t="s">
        <v>161</v>
      </c>
      <c r="AU123" s="144" t="s">
        <v>89</v>
      </c>
      <c r="AY123" s="16" t="s">
        <v>159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6" t="s">
        <v>86</v>
      </c>
      <c r="BK123" s="145">
        <f>ROUND(I123*H123,2)</f>
        <v>0</v>
      </c>
      <c r="BL123" s="16" t="s">
        <v>165</v>
      </c>
      <c r="BM123" s="144" t="s">
        <v>1505</v>
      </c>
    </row>
    <row r="124" spans="2:65" s="1" customFormat="1" ht="6.9" customHeight="1"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31"/>
    </row>
  </sheetData>
  <sheetProtection algorithmName="SHA-512" hashValue="iHRKE1EOcvqPR1bnt8bUKfxc3tcZmZefqUtpS/cT742FXcmIiV273ptGI5+9CF+oQnzN3g0LWe303U+nqE8N2A==" saltValue="8VU3Un4v78qym+E4ZDZpE1Ey74lmeLNI5f/Wh9cKOCYJNp3MgMv1SMthmYem2QvC7POGfSDjKI0clJFol1tOMw==" spinCount="100000" sheet="1" objects="1" scenarios="1" formatColumns="0" formatRows="0" autoFilter="0"/>
  <autoFilter ref="C117:K123" xr:uid="{00000000-0009-0000-0000-000009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82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6" t="s">
        <v>115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125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8" t="str">
        <f>'Rekapitulace stavby'!K6</f>
        <v>Revitalizace veřejných ploch města Luby - ETAPA II</v>
      </c>
      <c r="F7" s="229"/>
      <c r="G7" s="229"/>
      <c r="H7" s="229"/>
      <c r="L7" s="19"/>
    </row>
    <row r="8" spans="2:46" s="1" customFormat="1" ht="11.95" customHeight="1">
      <c r="B8" s="31"/>
      <c r="D8" s="26" t="s">
        <v>126</v>
      </c>
      <c r="L8" s="31"/>
    </row>
    <row r="9" spans="2:46" s="1" customFormat="1" ht="16.55" customHeight="1">
      <c r="B9" s="31"/>
      <c r="E9" s="194" t="s">
        <v>1506</v>
      </c>
      <c r="F9" s="230"/>
      <c r="G9" s="230"/>
      <c r="H9" s="230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1" t="str">
        <f>'Rekapitulace stavby'!E14</f>
        <v>Vyplň údaj</v>
      </c>
      <c r="F18" s="200"/>
      <c r="G18" s="200"/>
      <c r="H18" s="200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5" t="s">
        <v>1</v>
      </c>
      <c r="F27" s="205"/>
      <c r="G27" s="205"/>
      <c r="H27" s="205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ROUND(J121,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ROUND((SUM(BE121:BE181)),  2)</f>
        <v>0</v>
      </c>
      <c r="I33" s="91">
        <v>0.21</v>
      </c>
      <c r="J33" s="90">
        <f>ROUND(((SUM(BE121:BE181))*I33),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ROUND((SUM(BF121:BF181)),  2)</f>
        <v>0</v>
      </c>
      <c r="I34" s="91">
        <v>0.15</v>
      </c>
      <c r="J34" s="90">
        <f>ROUND(((SUM(BF121:BF181))*I34),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ROUND((SUM(BG121:BG181)),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ROUND((SUM(BH121:BH181)),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ROUND((SUM(BI121:BI181)),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128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8" t="str">
        <f>E7</f>
        <v>Revitalizace veřejných ploch města Luby - ETAPA II</v>
      </c>
      <c r="F85" s="229"/>
      <c r="G85" s="229"/>
      <c r="H85" s="229"/>
      <c r="L85" s="31"/>
    </row>
    <row r="86" spans="2:47" s="1" customFormat="1" ht="11.95" customHeight="1">
      <c r="B86" s="31"/>
      <c r="C86" s="26" t="s">
        <v>126</v>
      </c>
      <c r="L86" s="31"/>
    </row>
    <row r="87" spans="2:47" s="1" customFormat="1" ht="16.55" customHeight="1">
      <c r="B87" s="31"/>
      <c r="E87" s="194" t="str">
        <f>E9</f>
        <v>SO 04 - Demolice Etapa II</v>
      </c>
      <c r="F87" s="230"/>
      <c r="G87" s="230"/>
      <c r="H87" s="230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129</v>
      </c>
      <c r="D94" s="92"/>
      <c r="E94" s="92"/>
      <c r="F94" s="92"/>
      <c r="G94" s="92"/>
      <c r="H94" s="92"/>
      <c r="I94" s="92"/>
      <c r="J94" s="101" t="s">
        <v>130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131</v>
      </c>
      <c r="J96" s="65">
        <f>J121</f>
        <v>0</v>
      </c>
      <c r="L96" s="31"/>
      <c r="AU96" s="16" t="s">
        <v>132</v>
      </c>
    </row>
    <row r="97" spans="2:12" s="8" customFormat="1" ht="24.9" customHeight="1">
      <c r="B97" s="103"/>
      <c r="D97" s="104" t="s">
        <v>133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20" customHeight="1">
      <c r="B98" s="107"/>
      <c r="D98" s="108" t="s">
        <v>134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20" customHeight="1">
      <c r="B99" s="107"/>
      <c r="D99" s="108" t="s">
        <v>486</v>
      </c>
      <c r="E99" s="109"/>
      <c r="F99" s="109"/>
      <c r="G99" s="109"/>
      <c r="H99" s="109"/>
      <c r="I99" s="109"/>
      <c r="J99" s="110">
        <f>J150</f>
        <v>0</v>
      </c>
      <c r="L99" s="107"/>
    </row>
    <row r="100" spans="2:12" s="9" customFormat="1" ht="20" customHeight="1">
      <c r="B100" s="107"/>
      <c r="D100" s="108" t="s">
        <v>138</v>
      </c>
      <c r="E100" s="109"/>
      <c r="F100" s="109"/>
      <c r="G100" s="109"/>
      <c r="H100" s="109"/>
      <c r="I100" s="109"/>
      <c r="J100" s="110">
        <f>J152</f>
        <v>0</v>
      </c>
      <c r="L100" s="107"/>
    </row>
    <row r="101" spans="2:12" s="9" customFormat="1" ht="20" customHeight="1">
      <c r="B101" s="107"/>
      <c r="D101" s="108" t="s">
        <v>139</v>
      </c>
      <c r="E101" s="109"/>
      <c r="F101" s="109"/>
      <c r="G101" s="109"/>
      <c r="H101" s="109"/>
      <c r="I101" s="109"/>
      <c r="J101" s="110">
        <f>J161</f>
        <v>0</v>
      </c>
      <c r="L101" s="107"/>
    </row>
    <row r="102" spans="2:12" s="1" customFormat="1" ht="21.8" customHeight="1">
      <c r="B102" s="31"/>
      <c r="L102" s="31"/>
    </row>
    <row r="103" spans="2:12" s="1" customFormat="1" ht="6.9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6.9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4.9" customHeight="1">
      <c r="B108" s="31"/>
      <c r="C108" s="20" t="s">
        <v>144</v>
      </c>
      <c r="L108" s="31"/>
    </row>
    <row r="109" spans="2:12" s="1" customFormat="1" ht="6.9" customHeight="1">
      <c r="B109" s="31"/>
      <c r="L109" s="31"/>
    </row>
    <row r="110" spans="2:12" s="1" customFormat="1" ht="11.95" customHeight="1">
      <c r="B110" s="31"/>
      <c r="C110" s="26" t="s">
        <v>16</v>
      </c>
      <c r="L110" s="31"/>
    </row>
    <row r="111" spans="2:12" s="1" customFormat="1" ht="16.55" customHeight="1">
      <c r="B111" s="31"/>
      <c r="E111" s="228" t="str">
        <f>E7</f>
        <v>Revitalizace veřejných ploch města Luby - ETAPA II</v>
      </c>
      <c r="F111" s="229"/>
      <c r="G111" s="229"/>
      <c r="H111" s="229"/>
      <c r="L111" s="31"/>
    </row>
    <row r="112" spans="2:12" s="1" customFormat="1" ht="11.95" customHeight="1">
      <c r="B112" s="31"/>
      <c r="C112" s="26" t="s">
        <v>126</v>
      </c>
      <c r="L112" s="31"/>
    </row>
    <row r="113" spans="2:65" s="1" customFormat="1" ht="16.55" customHeight="1">
      <c r="B113" s="31"/>
      <c r="E113" s="194" t="str">
        <f>E9</f>
        <v>SO 04 - Demolice Etapa II</v>
      </c>
      <c r="F113" s="230"/>
      <c r="G113" s="230"/>
      <c r="H113" s="230"/>
      <c r="L113" s="31"/>
    </row>
    <row r="114" spans="2:65" s="1" customFormat="1" ht="6.9" customHeight="1">
      <c r="B114" s="31"/>
      <c r="L114" s="31"/>
    </row>
    <row r="115" spans="2:65" s="1" customFormat="1" ht="11.95" customHeight="1">
      <c r="B115" s="31"/>
      <c r="C115" s="26" t="s">
        <v>20</v>
      </c>
      <c r="F115" s="24" t="str">
        <f>F12</f>
        <v>Luby u Chebu</v>
      </c>
      <c r="I115" s="26" t="s">
        <v>22</v>
      </c>
      <c r="J115" s="51" t="str">
        <f>IF(J12="","",J12)</f>
        <v>Vyplň údaj</v>
      </c>
      <c r="L115" s="31"/>
    </row>
    <row r="116" spans="2:65" s="1" customFormat="1" ht="6.9" customHeight="1">
      <c r="B116" s="31"/>
      <c r="L116" s="31"/>
    </row>
    <row r="117" spans="2:65" s="1" customFormat="1" ht="15.25" customHeight="1">
      <c r="B117" s="31"/>
      <c r="C117" s="26" t="s">
        <v>23</v>
      </c>
      <c r="F117" s="24" t="str">
        <f>E15</f>
        <v>Město Luby</v>
      </c>
      <c r="I117" s="26" t="s">
        <v>30</v>
      </c>
      <c r="J117" s="29" t="str">
        <f>E21</f>
        <v>A69 - Architekti s.r.o.</v>
      </c>
      <c r="L117" s="31"/>
    </row>
    <row r="118" spans="2:65" s="1" customFormat="1" ht="15.25" customHeight="1">
      <c r="B118" s="31"/>
      <c r="C118" s="26" t="s">
        <v>28</v>
      </c>
      <c r="F118" s="24" t="str">
        <f>IF(E18="","",E18)</f>
        <v>Vyplň údaj</v>
      </c>
      <c r="I118" s="26" t="s">
        <v>34</v>
      </c>
      <c r="J118" s="29" t="str">
        <f>E24</f>
        <v>Ing. Pavel Šturc</v>
      </c>
      <c r="L118" s="31"/>
    </row>
    <row r="119" spans="2:65" s="1" customFormat="1" ht="10.35" customHeight="1">
      <c r="B119" s="31"/>
      <c r="L119" s="31"/>
    </row>
    <row r="120" spans="2:65" s="10" customFormat="1" ht="29.3" customHeight="1">
      <c r="B120" s="111"/>
      <c r="C120" s="112" t="s">
        <v>145</v>
      </c>
      <c r="D120" s="113" t="s">
        <v>63</v>
      </c>
      <c r="E120" s="113" t="s">
        <v>59</v>
      </c>
      <c r="F120" s="113" t="s">
        <v>60</v>
      </c>
      <c r="G120" s="113" t="s">
        <v>146</v>
      </c>
      <c r="H120" s="113" t="s">
        <v>147</v>
      </c>
      <c r="I120" s="113" t="s">
        <v>148</v>
      </c>
      <c r="J120" s="114" t="s">
        <v>130</v>
      </c>
      <c r="K120" s="115" t="s">
        <v>149</v>
      </c>
      <c r="L120" s="111"/>
      <c r="M120" s="58" t="s">
        <v>1</v>
      </c>
      <c r="N120" s="59" t="s">
        <v>42</v>
      </c>
      <c r="O120" s="59" t="s">
        <v>150</v>
      </c>
      <c r="P120" s="59" t="s">
        <v>151</v>
      </c>
      <c r="Q120" s="59" t="s">
        <v>152</v>
      </c>
      <c r="R120" s="59" t="s">
        <v>153</v>
      </c>
      <c r="S120" s="59" t="s">
        <v>154</v>
      </c>
      <c r="T120" s="60" t="s">
        <v>155</v>
      </c>
    </row>
    <row r="121" spans="2:65" s="1" customFormat="1" ht="22.75" customHeight="1">
      <c r="B121" s="31"/>
      <c r="C121" s="63" t="s">
        <v>156</v>
      </c>
      <c r="J121" s="116">
        <f>BK121</f>
        <v>0</v>
      </c>
      <c r="L121" s="31"/>
      <c r="M121" s="61"/>
      <c r="N121" s="52"/>
      <c r="O121" s="52"/>
      <c r="P121" s="117">
        <f>P122</f>
        <v>0</v>
      </c>
      <c r="Q121" s="52"/>
      <c r="R121" s="117">
        <f>R122</f>
        <v>8.2504922220000001</v>
      </c>
      <c r="S121" s="52"/>
      <c r="T121" s="118">
        <f>T122</f>
        <v>1219.5859999999998</v>
      </c>
      <c r="AT121" s="16" t="s">
        <v>77</v>
      </c>
      <c r="AU121" s="16" t="s">
        <v>132</v>
      </c>
      <c r="BK121" s="119">
        <f>BK122</f>
        <v>0</v>
      </c>
    </row>
    <row r="122" spans="2:65" s="11" customFormat="1" ht="25.85" customHeight="1">
      <c r="B122" s="120"/>
      <c r="D122" s="121" t="s">
        <v>77</v>
      </c>
      <c r="E122" s="122" t="s">
        <v>157</v>
      </c>
      <c r="F122" s="122" t="s">
        <v>158</v>
      </c>
      <c r="I122" s="123"/>
      <c r="J122" s="124">
        <f>BK122</f>
        <v>0</v>
      </c>
      <c r="L122" s="120"/>
      <c r="M122" s="125"/>
      <c r="P122" s="126">
        <f>P123+P150+P152+P161</f>
        <v>0</v>
      </c>
      <c r="R122" s="126">
        <f>R123+R150+R152+R161</f>
        <v>8.2504922220000001</v>
      </c>
      <c r="T122" s="127">
        <f>T123+T150+T152+T161</f>
        <v>1219.5859999999998</v>
      </c>
      <c r="AR122" s="121" t="s">
        <v>86</v>
      </c>
      <c r="AT122" s="128" t="s">
        <v>77</v>
      </c>
      <c r="AU122" s="128" t="s">
        <v>78</v>
      </c>
      <c r="AY122" s="121" t="s">
        <v>159</v>
      </c>
      <c r="BK122" s="129">
        <f>BK123+BK150+BK152+BK161</f>
        <v>0</v>
      </c>
    </row>
    <row r="123" spans="2:65" s="11" customFormat="1" ht="22.75" customHeight="1">
      <c r="B123" s="120"/>
      <c r="D123" s="121" t="s">
        <v>77</v>
      </c>
      <c r="E123" s="130" t="s">
        <v>86</v>
      </c>
      <c r="F123" s="130" t="s">
        <v>160</v>
      </c>
      <c r="I123" s="123"/>
      <c r="J123" s="131">
        <f>BK123</f>
        <v>0</v>
      </c>
      <c r="L123" s="120"/>
      <c r="M123" s="125"/>
      <c r="P123" s="126">
        <f>SUM(P124:P149)</f>
        <v>0</v>
      </c>
      <c r="R123" s="126">
        <f>SUM(R124:R149)</f>
        <v>0</v>
      </c>
      <c r="T123" s="127">
        <f>SUM(T124:T149)</f>
        <v>1046.8999999999999</v>
      </c>
      <c r="AR123" s="121" t="s">
        <v>86</v>
      </c>
      <c r="AT123" s="128" t="s">
        <v>77</v>
      </c>
      <c r="AU123" s="128" t="s">
        <v>86</v>
      </c>
      <c r="AY123" s="121" t="s">
        <v>159</v>
      </c>
      <c r="BK123" s="129">
        <f>SUM(BK124:BK149)</f>
        <v>0</v>
      </c>
    </row>
    <row r="124" spans="2:65" s="1" customFormat="1" ht="24.25" customHeight="1">
      <c r="B124" s="31"/>
      <c r="C124" s="132" t="s">
        <v>86</v>
      </c>
      <c r="D124" s="132" t="s">
        <v>161</v>
      </c>
      <c r="E124" s="133" t="s">
        <v>1507</v>
      </c>
      <c r="F124" s="134" t="s">
        <v>1508</v>
      </c>
      <c r="G124" s="135" t="s">
        <v>219</v>
      </c>
      <c r="H124" s="136">
        <v>129.6</v>
      </c>
      <c r="I124" s="137"/>
      <c r="J124" s="138">
        <f>ROUND(I124*H124,2)</f>
        <v>0</v>
      </c>
      <c r="K124" s="139"/>
      <c r="L124" s="31"/>
      <c r="M124" s="140" t="s">
        <v>1</v>
      </c>
      <c r="N124" s="141" t="s">
        <v>43</v>
      </c>
      <c r="P124" s="142">
        <f>O124*H124</f>
        <v>0</v>
      </c>
      <c r="Q124" s="142">
        <v>0</v>
      </c>
      <c r="R124" s="142">
        <f>Q124*H124</f>
        <v>0</v>
      </c>
      <c r="S124" s="142">
        <v>0.26</v>
      </c>
      <c r="T124" s="143">
        <f>S124*H124</f>
        <v>33.695999999999998</v>
      </c>
      <c r="AR124" s="144" t="s">
        <v>165</v>
      </c>
      <c r="AT124" s="144" t="s">
        <v>161</v>
      </c>
      <c r="AU124" s="144" t="s">
        <v>89</v>
      </c>
      <c r="AY124" s="16" t="s">
        <v>159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6" t="s">
        <v>86</v>
      </c>
      <c r="BK124" s="145">
        <f>ROUND(I124*H124,2)</f>
        <v>0</v>
      </c>
      <c r="BL124" s="16" t="s">
        <v>165</v>
      </c>
      <c r="BM124" s="144" t="s">
        <v>1509</v>
      </c>
    </row>
    <row r="125" spans="2:65" s="12" customFormat="1" ht="10.5">
      <c r="B125" s="146"/>
      <c r="D125" s="147" t="s">
        <v>167</v>
      </c>
      <c r="E125" s="148" t="s">
        <v>1</v>
      </c>
      <c r="F125" s="149" t="s">
        <v>1510</v>
      </c>
      <c r="H125" s="150">
        <v>129.6</v>
      </c>
      <c r="I125" s="151"/>
      <c r="L125" s="146"/>
      <c r="M125" s="152"/>
      <c r="T125" s="153"/>
      <c r="AT125" s="148" t="s">
        <v>167</v>
      </c>
      <c r="AU125" s="148" t="s">
        <v>89</v>
      </c>
      <c r="AV125" s="12" t="s">
        <v>89</v>
      </c>
      <c r="AW125" s="12" t="s">
        <v>33</v>
      </c>
      <c r="AX125" s="12" t="s">
        <v>78</v>
      </c>
      <c r="AY125" s="148" t="s">
        <v>159</v>
      </c>
    </row>
    <row r="126" spans="2:65" s="13" customFormat="1" ht="10.5">
      <c r="B126" s="154"/>
      <c r="D126" s="147" t="s">
        <v>167</v>
      </c>
      <c r="E126" s="155" t="s">
        <v>1</v>
      </c>
      <c r="F126" s="156" t="s">
        <v>174</v>
      </c>
      <c r="H126" s="157">
        <v>129.6</v>
      </c>
      <c r="I126" s="158"/>
      <c r="L126" s="154"/>
      <c r="M126" s="159"/>
      <c r="T126" s="160"/>
      <c r="AT126" s="155" t="s">
        <v>167</v>
      </c>
      <c r="AU126" s="155" t="s">
        <v>89</v>
      </c>
      <c r="AV126" s="13" t="s">
        <v>165</v>
      </c>
      <c r="AW126" s="13" t="s">
        <v>33</v>
      </c>
      <c r="AX126" s="13" t="s">
        <v>86</v>
      </c>
      <c r="AY126" s="155" t="s">
        <v>159</v>
      </c>
    </row>
    <row r="127" spans="2:65" s="1" customFormat="1" ht="24.25" customHeight="1">
      <c r="B127" s="31"/>
      <c r="C127" s="132" t="s">
        <v>89</v>
      </c>
      <c r="D127" s="132" t="s">
        <v>161</v>
      </c>
      <c r="E127" s="133" t="s">
        <v>1511</v>
      </c>
      <c r="F127" s="134" t="s">
        <v>1512</v>
      </c>
      <c r="G127" s="135" t="s">
        <v>219</v>
      </c>
      <c r="H127" s="136">
        <v>86.4</v>
      </c>
      <c r="I127" s="137"/>
      <c r="J127" s="138">
        <f>ROUND(I127*H127,2)</f>
        <v>0</v>
      </c>
      <c r="K127" s="139"/>
      <c r="L127" s="31"/>
      <c r="M127" s="140" t="s">
        <v>1</v>
      </c>
      <c r="N127" s="141" t="s">
        <v>43</v>
      </c>
      <c r="P127" s="142">
        <f>O127*H127</f>
        <v>0</v>
      </c>
      <c r="Q127" s="142">
        <v>0</v>
      </c>
      <c r="R127" s="142">
        <f>Q127*H127</f>
        <v>0</v>
      </c>
      <c r="S127" s="142">
        <v>0.26</v>
      </c>
      <c r="T127" s="143">
        <f>S127*H127</f>
        <v>22.464000000000002</v>
      </c>
      <c r="AR127" s="144" t="s">
        <v>165</v>
      </c>
      <c r="AT127" s="144" t="s">
        <v>161</v>
      </c>
      <c r="AU127" s="144" t="s">
        <v>89</v>
      </c>
      <c r="AY127" s="16" t="s">
        <v>159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6" t="s">
        <v>86</v>
      </c>
      <c r="BK127" s="145">
        <f>ROUND(I127*H127,2)</f>
        <v>0</v>
      </c>
      <c r="BL127" s="16" t="s">
        <v>165</v>
      </c>
      <c r="BM127" s="144" t="s">
        <v>1513</v>
      </c>
    </row>
    <row r="128" spans="2:65" s="12" customFormat="1" ht="10.5">
      <c r="B128" s="146"/>
      <c r="D128" s="147" t="s">
        <v>167</v>
      </c>
      <c r="E128" s="148" t="s">
        <v>1</v>
      </c>
      <c r="F128" s="149" t="s">
        <v>1514</v>
      </c>
      <c r="H128" s="150">
        <v>86.4</v>
      </c>
      <c r="I128" s="151"/>
      <c r="L128" s="146"/>
      <c r="M128" s="152"/>
      <c r="T128" s="153"/>
      <c r="AT128" s="148" t="s">
        <v>167</v>
      </c>
      <c r="AU128" s="148" t="s">
        <v>89</v>
      </c>
      <c r="AV128" s="12" t="s">
        <v>89</v>
      </c>
      <c r="AW128" s="12" t="s">
        <v>33</v>
      </c>
      <c r="AX128" s="12" t="s">
        <v>78</v>
      </c>
      <c r="AY128" s="148" t="s">
        <v>159</v>
      </c>
    </row>
    <row r="129" spans="2:65" s="13" customFormat="1" ht="10.5">
      <c r="B129" s="154"/>
      <c r="D129" s="147" t="s">
        <v>167</v>
      </c>
      <c r="E129" s="155" t="s">
        <v>1</v>
      </c>
      <c r="F129" s="156" t="s">
        <v>174</v>
      </c>
      <c r="H129" s="157">
        <v>86.4</v>
      </c>
      <c r="I129" s="158"/>
      <c r="L129" s="154"/>
      <c r="M129" s="159"/>
      <c r="T129" s="160"/>
      <c r="AT129" s="155" t="s">
        <v>167</v>
      </c>
      <c r="AU129" s="155" t="s">
        <v>89</v>
      </c>
      <c r="AV129" s="13" t="s">
        <v>165</v>
      </c>
      <c r="AW129" s="13" t="s">
        <v>33</v>
      </c>
      <c r="AX129" s="13" t="s">
        <v>86</v>
      </c>
      <c r="AY129" s="155" t="s">
        <v>159</v>
      </c>
    </row>
    <row r="130" spans="2:65" s="1" customFormat="1" ht="24.25" customHeight="1">
      <c r="B130" s="31"/>
      <c r="C130" s="132" t="s">
        <v>179</v>
      </c>
      <c r="D130" s="132" t="s">
        <v>161</v>
      </c>
      <c r="E130" s="133" t="s">
        <v>1515</v>
      </c>
      <c r="F130" s="134" t="s">
        <v>1516</v>
      </c>
      <c r="G130" s="135" t="s">
        <v>219</v>
      </c>
      <c r="H130" s="136">
        <v>64.2</v>
      </c>
      <c r="I130" s="137"/>
      <c r="J130" s="138">
        <f>ROUND(I130*H130,2)</f>
        <v>0</v>
      </c>
      <c r="K130" s="139"/>
      <c r="L130" s="31"/>
      <c r="M130" s="140" t="s">
        <v>1</v>
      </c>
      <c r="N130" s="141" t="s">
        <v>43</v>
      </c>
      <c r="P130" s="142">
        <f>O130*H130</f>
        <v>0</v>
      </c>
      <c r="Q130" s="142">
        <v>0</v>
      </c>
      <c r="R130" s="142">
        <f>Q130*H130</f>
        <v>0</v>
      </c>
      <c r="S130" s="142">
        <v>0.29499999999999998</v>
      </c>
      <c r="T130" s="143">
        <f>S130*H130</f>
        <v>18.939</v>
      </c>
      <c r="AR130" s="144" t="s">
        <v>165</v>
      </c>
      <c r="AT130" s="144" t="s">
        <v>161</v>
      </c>
      <c r="AU130" s="144" t="s">
        <v>89</v>
      </c>
      <c r="AY130" s="16" t="s">
        <v>159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86</v>
      </c>
      <c r="BK130" s="145">
        <f>ROUND(I130*H130,2)</f>
        <v>0</v>
      </c>
      <c r="BL130" s="16" t="s">
        <v>165</v>
      </c>
      <c r="BM130" s="144" t="s">
        <v>1517</v>
      </c>
    </row>
    <row r="131" spans="2:65" s="12" customFormat="1" ht="10.5">
      <c r="B131" s="146"/>
      <c r="D131" s="147" t="s">
        <v>167</v>
      </c>
      <c r="E131" s="148" t="s">
        <v>1</v>
      </c>
      <c r="F131" s="149" t="s">
        <v>1518</v>
      </c>
      <c r="H131" s="150">
        <v>64.2</v>
      </c>
      <c r="I131" s="151"/>
      <c r="L131" s="146"/>
      <c r="M131" s="152"/>
      <c r="T131" s="153"/>
      <c r="AT131" s="148" t="s">
        <v>167</v>
      </c>
      <c r="AU131" s="148" t="s">
        <v>89</v>
      </c>
      <c r="AV131" s="12" t="s">
        <v>89</v>
      </c>
      <c r="AW131" s="12" t="s">
        <v>33</v>
      </c>
      <c r="AX131" s="12" t="s">
        <v>78</v>
      </c>
      <c r="AY131" s="148" t="s">
        <v>159</v>
      </c>
    </row>
    <row r="132" spans="2:65" s="13" customFormat="1" ht="10.5">
      <c r="B132" s="154"/>
      <c r="D132" s="147" t="s">
        <v>167</v>
      </c>
      <c r="E132" s="155" t="s">
        <v>1</v>
      </c>
      <c r="F132" s="156" t="s">
        <v>174</v>
      </c>
      <c r="H132" s="157">
        <v>64.2</v>
      </c>
      <c r="I132" s="158"/>
      <c r="L132" s="154"/>
      <c r="M132" s="159"/>
      <c r="T132" s="160"/>
      <c r="AT132" s="155" t="s">
        <v>167</v>
      </c>
      <c r="AU132" s="155" t="s">
        <v>89</v>
      </c>
      <c r="AV132" s="13" t="s">
        <v>165</v>
      </c>
      <c r="AW132" s="13" t="s">
        <v>33</v>
      </c>
      <c r="AX132" s="13" t="s">
        <v>86</v>
      </c>
      <c r="AY132" s="155" t="s">
        <v>159</v>
      </c>
    </row>
    <row r="133" spans="2:65" s="1" customFormat="1" ht="24.25" customHeight="1">
      <c r="B133" s="31"/>
      <c r="C133" s="132" t="s">
        <v>165</v>
      </c>
      <c r="D133" s="132" t="s">
        <v>161</v>
      </c>
      <c r="E133" s="133" t="s">
        <v>1519</v>
      </c>
      <c r="F133" s="134" t="s">
        <v>1520</v>
      </c>
      <c r="G133" s="135" t="s">
        <v>219</v>
      </c>
      <c r="H133" s="136">
        <v>42.8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43</v>
      </c>
      <c r="P133" s="142">
        <f>O133*H133</f>
        <v>0</v>
      </c>
      <c r="Q133" s="142">
        <v>0</v>
      </c>
      <c r="R133" s="142">
        <f>Q133*H133</f>
        <v>0</v>
      </c>
      <c r="S133" s="142">
        <v>0.29499999999999998</v>
      </c>
      <c r="T133" s="143">
        <f>S133*H133</f>
        <v>12.625999999999998</v>
      </c>
      <c r="AR133" s="144" t="s">
        <v>165</v>
      </c>
      <c r="AT133" s="144" t="s">
        <v>161</v>
      </c>
      <c r="AU133" s="144" t="s">
        <v>89</v>
      </c>
      <c r="AY133" s="16" t="s">
        <v>159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86</v>
      </c>
      <c r="BK133" s="145">
        <f>ROUND(I133*H133,2)</f>
        <v>0</v>
      </c>
      <c r="BL133" s="16" t="s">
        <v>165</v>
      </c>
      <c r="BM133" s="144" t="s">
        <v>1521</v>
      </c>
    </row>
    <row r="134" spans="2:65" s="12" customFormat="1" ht="10.5">
      <c r="B134" s="146"/>
      <c r="D134" s="147" t="s">
        <v>167</v>
      </c>
      <c r="E134" s="148" t="s">
        <v>1</v>
      </c>
      <c r="F134" s="149" t="s">
        <v>1522</v>
      </c>
      <c r="H134" s="150">
        <v>42.8</v>
      </c>
      <c r="I134" s="151"/>
      <c r="L134" s="146"/>
      <c r="M134" s="152"/>
      <c r="T134" s="153"/>
      <c r="AT134" s="148" t="s">
        <v>167</v>
      </c>
      <c r="AU134" s="148" t="s">
        <v>89</v>
      </c>
      <c r="AV134" s="12" t="s">
        <v>89</v>
      </c>
      <c r="AW134" s="12" t="s">
        <v>33</v>
      </c>
      <c r="AX134" s="12" t="s">
        <v>78</v>
      </c>
      <c r="AY134" s="148" t="s">
        <v>159</v>
      </c>
    </row>
    <row r="135" spans="2:65" s="13" customFormat="1" ht="10.5">
      <c r="B135" s="154"/>
      <c r="D135" s="147" t="s">
        <v>167</v>
      </c>
      <c r="E135" s="155" t="s">
        <v>1</v>
      </c>
      <c r="F135" s="156" t="s">
        <v>174</v>
      </c>
      <c r="H135" s="157">
        <v>42.8</v>
      </c>
      <c r="I135" s="158"/>
      <c r="L135" s="154"/>
      <c r="M135" s="159"/>
      <c r="T135" s="160"/>
      <c r="AT135" s="155" t="s">
        <v>167</v>
      </c>
      <c r="AU135" s="155" t="s">
        <v>89</v>
      </c>
      <c r="AV135" s="13" t="s">
        <v>165</v>
      </c>
      <c r="AW135" s="13" t="s">
        <v>33</v>
      </c>
      <c r="AX135" s="13" t="s">
        <v>86</v>
      </c>
      <c r="AY135" s="155" t="s">
        <v>159</v>
      </c>
    </row>
    <row r="136" spans="2:65" s="1" customFormat="1" ht="24.25" customHeight="1">
      <c r="B136" s="31"/>
      <c r="C136" s="132" t="s">
        <v>188</v>
      </c>
      <c r="D136" s="132" t="s">
        <v>161</v>
      </c>
      <c r="E136" s="133" t="s">
        <v>1523</v>
      </c>
      <c r="F136" s="134" t="s">
        <v>1524</v>
      </c>
      <c r="G136" s="135" t="s">
        <v>219</v>
      </c>
      <c r="H136" s="136">
        <v>215</v>
      </c>
      <c r="I136" s="137"/>
      <c r="J136" s="138">
        <f>ROUND(I136*H136,2)</f>
        <v>0</v>
      </c>
      <c r="K136" s="139"/>
      <c r="L136" s="31"/>
      <c r="M136" s="140" t="s">
        <v>1</v>
      </c>
      <c r="N136" s="141" t="s">
        <v>43</v>
      </c>
      <c r="P136" s="142">
        <f>O136*H136</f>
        <v>0</v>
      </c>
      <c r="Q136" s="142">
        <v>0</v>
      </c>
      <c r="R136" s="142">
        <f>Q136*H136</f>
        <v>0</v>
      </c>
      <c r="S136" s="142">
        <v>0.44</v>
      </c>
      <c r="T136" s="143">
        <f>S136*H136</f>
        <v>94.6</v>
      </c>
      <c r="AR136" s="144" t="s">
        <v>165</v>
      </c>
      <c r="AT136" s="144" t="s">
        <v>161</v>
      </c>
      <c r="AU136" s="144" t="s">
        <v>89</v>
      </c>
      <c r="AY136" s="16" t="s">
        <v>159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86</v>
      </c>
      <c r="BK136" s="145">
        <f>ROUND(I136*H136,2)</f>
        <v>0</v>
      </c>
      <c r="BL136" s="16" t="s">
        <v>165</v>
      </c>
      <c r="BM136" s="144" t="s">
        <v>1525</v>
      </c>
    </row>
    <row r="137" spans="2:65" s="12" customFormat="1" ht="10.5">
      <c r="B137" s="146"/>
      <c r="D137" s="147" t="s">
        <v>167</v>
      </c>
      <c r="E137" s="148" t="s">
        <v>1</v>
      </c>
      <c r="F137" s="149" t="s">
        <v>1526</v>
      </c>
      <c r="H137" s="150">
        <v>215</v>
      </c>
      <c r="I137" s="151"/>
      <c r="L137" s="146"/>
      <c r="M137" s="152"/>
      <c r="T137" s="153"/>
      <c r="AT137" s="148" t="s">
        <v>167</v>
      </c>
      <c r="AU137" s="148" t="s">
        <v>89</v>
      </c>
      <c r="AV137" s="12" t="s">
        <v>89</v>
      </c>
      <c r="AW137" s="12" t="s">
        <v>33</v>
      </c>
      <c r="AX137" s="12" t="s">
        <v>78</v>
      </c>
      <c r="AY137" s="148" t="s">
        <v>159</v>
      </c>
    </row>
    <row r="138" spans="2:65" s="13" customFormat="1" ht="10.5">
      <c r="B138" s="154"/>
      <c r="D138" s="147" t="s">
        <v>167</v>
      </c>
      <c r="E138" s="155" t="s">
        <v>1</v>
      </c>
      <c r="F138" s="156" t="s">
        <v>174</v>
      </c>
      <c r="H138" s="157">
        <v>215</v>
      </c>
      <c r="I138" s="158"/>
      <c r="L138" s="154"/>
      <c r="M138" s="159"/>
      <c r="T138" s="160"/>
      <c r="AT138" s="155" t="s">
        <v>167</v>
      </c>
      <c r="AU138" s="155" t="s">
        <v>89</v>
      </c>
      <c r="AV138" s="13" t="s">
        <v>165</v>
      </c>
      <c r="AW138" s="13" t="s">
        <v>33</v>
      </c>
      <c r="AX138" s="13" t="s">
        <v>86</v>
      </c>
      <c r="AY138" s="155" t="s">
        <v>159</v>
      </c>
    </row>
    <row r="139" spans="2:65" s="1" customFormat="1" ht="24.25" customHeight="1">
      <c r="B139" s="31"/>
      <c r="C139" s="132" t="s">
        <v>193</v>
      </c>
      <c r="D139" s="132" t="s">
        <v>161</v>
      </c>
      <c r="E139" s="133" t="s">
        <v>1527</v>
      </c>
      <c r="F139" s="134" t="s">
        <v>1528</v>
      </c>
      <c r="G139" s="135" t="s">
        <v>219</v>
      </c>
      <c r="H139" s="136">
        <v>862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43</v>
      </c>
      <c r="P139" s="142">
        <f>O139*H139</f>
        <v>0</v>
      </c>
      <c r="Q139" s="142">
        <v>0</v>
      </c>
      <c r="R139" s="142">
        <f>Q139*H139</f>
        <v>0</v>
      </c>
      <c r="S139" s="142">
        <v>0.57999999999999996</v>
      </c>
      <c r="T139" s="143">
        <f>S139*H139</f>
        <v>499.96</v>
      </c>
      <c r="AR139" s="144" t="s">
        <v>165</v>
      </c>
      <c r="AT139" s="144" t="s">
        <v>161</v>
      </c>
      <c r="AU139" s="144" t="s">
        <v>89</v>
      </c>
      <c r="AY139" s="16" t="s">
        <v>159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86</v>
      </c>
      <c r="BK139" s="145">
        <f>ROUND(I139*H139,2)</f>
        <v>0</v>
      </c>
      <c r="BL139" s="16" t="s">
        <v>165</v>
      </c>
      <c r="BM139" s="144" t="s">
        <v>1529</v>
      </c>
    </row>
    <row r="140" spans="2:65" s="12" customFormat="1" ht="10.5">
      <c r="B140" s="146"/>
      <c r="D140" s="147" t="s">
        <v>167</v>
      </c>
      <c r="E140" s="148" t="s">
        <v>1</v>
      </c>
      <c r="F140" s="149" t="s">
        <v>1530</v>
      </c>
      <c r="H140" s="150">
        <v>862</v>
      </c>
      <c r="I140" s="151"/>
      <c r="L140" s="146"/>
      <c r="M140" s="152"/>
      <c r="T140" s="153"/>
      <c r="AT140" s="148" t="s">
        <v>167</v>
      </c>
      <c r="AU140" s="148" t="s">
        <v>89</v>
      </c>
      <c r="AV140" s="12" t="s">
        <v>89</v>
      </c>
      <c r="AW140" s="12" t="s">
        <v>33</v>
      </c>
      <c r="AX140" s="12" t="s">
        <v>78</v>
      </c>
      <c r="AY140" s="148" t="s">
        <v>159</v>
      </c>
    </row>
    <row r="141" spans="2:65" s="13" customFormat="1" ht="10.5">
      <c r="B141" s="154"/>
      <c r="D141" s="147" t="s">
        <v>167</v>
      </c>
      <c r="E141" s="155" t="s">
        <v>1</v>
      </c>
      <c r="F141" s="156" t="s">
        <v>174</v>
      </c>
      <c r="H141" s="157">
        <v>862</v>
      </c>
      <c r="I141" s="158"/>
      <c r="L141" s="154"/>
      <c r="M141" s="159"/>
      <c r="T141" s="160"/>
      <c r="AT141" s="155" t="s">
        <v>167</v>
      </c>
      <c r="AU141" s="155" t="s">
        <v>89</v>
      </c>
      <c r="AV141" s="13" t="s">
        <v>165</v>
      </c>
      <c r="AW141" s="13" t="s">
        <v>33</v>
      </c>
      <c r="AX141" s="13" t="s">
        <v>86</v>
      </c>
      <c r="AY141" s="155" t="s">
        <v>159</v>
      </c>
    </row>
    <row r="142" spans="2:65" s="1" customFormat="1" ht="24.25" customHeight="1">
      <c r="B142" s="31"/>
      <c r="C142" s="132" t="s">
        <v>198</v>
      </c>
      <c r="D142" s="132" t="s">
        <v>161</v>
      </c>
      <c r="E142" s="133" t="s">
        <v>1531</v>
      </c>
      <c r="F142" s="134" t="s">
        <v>1532</v>
      </c>
      <c r="G142" s="135" t="s">
        <v>219</v>
      </c>
      <c r="H142" s="136">
        <v>1036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43</v>
      </c>
      <c r="P142" s="142">
        <f>O142*H142</f>
        <v>0</v>
      </c>
      <c r="Q142" s="142">
        <v>0</v>
      </c>
      <c r="R142" s="142">
        <f>Q142*H142</f>
        <v>0</v>
      </c>
      <c r="S142" s="142">
        <v>0.22</v>
      </c>
      <c r="T142" s="143">
        <f>S142*H142</f>
        <v>227.92</v>
      </c>
      <c r="AR142" s="144" t="s">
        <v>165</v>
      </c>
      <c r="AT142" s="144" t="s">
        <v>161</v>
      </c>
      <c r="AU142" s="144" t="s">
        <v>89</v>
      </c>
      <c r="AY142" s="16" t="s">
        <v>159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86</v>
      </c>
      <c r="BK142" s="145">
        <f>ROUND(I142*H142,2)</f>
        <v>0</v>
      </c>
      <c r="BL142" s="16" t="s">
        <v>165</v>
      </c>
      <c r="BM142" s="144" t="s">
        <v>1533</v>
      </c>
    </row>
    <row r="143" spans="2:65" s="12" customFormat="1" ht="10.5">
      <c r="B143" s="146"/>
      <c r="D143" s="147" t="s">
        <v>167</v>
      </c>
      <c r="E143" s="148" t="s">
        <v>1</v>
      </c>
      <c r="F143" s="149" t="s">
        <v>1534</v>
      </c>
      <c r="H143" s="150">
        <v>518</v>
      </c>
      <c r="I143" s="151"/>
      <c r="L143" s="146"/>
      <c r="M143" s="152"/>
      <c r="T143" s="153"/>
      <c r="AT143" s="148" t="s">
        <v>167</v>
      </c>
      <c r="AU143" s="148" t="s">
        <v>89</v>
      </c>
      <c r="AV143" s="12" t="s">
        <v>89</v>
      </c>
      <c r="AW143" s="12" t="s">
        <v>33</v>
      </c>
      <c r="AX143" s="12" t="s">
        <v>78</v>
      </c>
      <c r="AY143" s="148" t="s">
        <v>159</v>
      </c>
    </row>
    <row r="144" spans="2:65" s="12" customFormat="1" ht="10.5">
      <c r="B144" s="146"/>
      <c r="D144" s="147" t="s">
        <v>167</v>
      </c>
      <c r="E144" s="148" t="s">
        <v>1</v>
      </c>
      <c r="F144" s="149" t="s">
        <v>1535</v>
      </c>
      <c r="H144" s="150">
        <v>518</v>
      </c>
      <c r="I144" s="151"/>
      <c r="L144" s="146"/>
      <c r="M144" s="152"/>
      <c r="T144" s="153"/>
      <c r="AT144" s="148" t="s">
        <v>167</v>
      </c>
      <c r="AU144" s="148" t="s">
        <v>89</v>
      </c>
      <c r="AV144" s="12" t="s">
        <v>89</v>
      </c>
      <c r="AW144" s="12" t="s">
        <v>33</v>
      </c>
      <c r="AX144" s="12" t="s">
        <v>78</v>
      </c>
      <c r="AY144" s="148" t="s">
        <v>159</v>
      </c>
    </row>
    <row r="145" spans="2:65" s="13" customFormat="1" ht="10.5">
      <c r="B145" s="154"/>
      <c r="D145" s="147" t="s">
        <v>167</v>
      </c>
      <c r="E145" s="155" t="s">
        <v>1</v>
      </c>
      <c r="F145" s="156" t="s">
        <v>174</v>
      </c>
      <c r="H145" s="157">
        <v>1036</v>
      </c>
      <c r="I145" s="158"/>
      <c r="L145" s="154"/>
      <c r="M145" s="159"/>
      <c r="T145" s="160"/>
      <c r="AT145" s="155" t="s">
        <v>167</v>
      </c>
      <c r="AU145" s="155" t="s">
        <v>89</v>
      </c>
      <c r="AV145" s="13" t="s">
        <v>165</v>
      </c>
      <c r="AW145" s="13" t="s">
        <v>33</v>
      </c>
      <c r="AX145" s="13" t="s">
        <v>86</v>
      </c>
      <c r="AY145" s="155" t="s">
        <v>159</v>
      </c>
    </row>
    <row r="146" spans="2:65" s="1" customFormat="1" ht="16.55" customHeight="1">
      <c r="B146" s="31"/>
      <c r="C146" s="132" t="s">
        <v>203</v>
      </c>
      <c r="D146" s="132" t="s">
        <v>161</v>
      </c>
      <c r="E146" s="133" t="s">
        <v>1536</v>
      </c>
      <c r="F146" s="134" t="s">
        <v>1537</v>
      </c>
      <c r="G146" s="135" t="s">
        <v>219</v>
      </c>
      <c r="H146" s="136">
        <v>95</v>
      </c>
      <c r="I146" s="137"/>
      <c r="J146" s="138">
        <f>ROUND(I146*H146,2)</f>
        <v>0</v>
      </c>
      <c r="K146" s="139"/>
      <c r="L146" s="31"/>
      <c r="M146" s="140" t="s">
        <v>1</v>
      </c>
      <c r="N146" s="141" t="s">
        <v>43</v>
      </c>
      <c r="P146" s="142">
        <f>O146*H146</f>
        <v>0</v>
      </c>
      <c r="Q146" s="142">
        <v>0</v>
      </c>
      <c r="R146" s="142">
        <f>Q146*H146</f>
        <v>0</v>
      </c>
      <c r="S146" s="142">
        <v>0.35499999999999998</v>
      </c>
      <c r="T146" s="143">
        <f>S146*H146</f>
        <v>33.725000000000001</v>
      </c>
      <c r="AR146" s="144" t="s">
        <v>165</v>
      </c>
      <c r="AT146" s="144" t="s">
        <v>161</v>
      </c>
      <c r="AU146" s="144" t="s">
        <v>89</v>
      </c>
      <c r="AY146" s="16" t="s">
        <v>159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6" t="s">
        <v>86</v>
      </c>
      <c r="BK146" s="145">
        <f>ROUND(I146*H146,2)</f>
        <v>0</v>
      </c>
      <c r="BL146" s="16" t="s">
        <v>165</v>
      </c>
      <c r="BM146" s="144" t="s">
        <v>1538</v>
      </c>
    </row>
    <row r="147" spans="2:65" s="1" customFormat="1" ht="16.55" customHeight="1">
      <c r="B147" s="31"/>
      <c r="C147" s="132" t="s">
        <v>209</v>
      </c>
      <c r="D147" s="132" t="s">
        <v>161</v>
      </c>
      <c r="E147" s="133" t="s">
        <v>1539</v>
      </c>
      <c r="F147" s="134" t="s">
        <v>1540</v>
      </c>
      <c r="G147" s="135" t="s">
        <v>249</v>
      </c>
      <c r="H147" s="136">
        <v>305</v>
      </c>
      <c r="I147" s="137"/>
      <c r="J147" s="138">
        <f>ROUND(I147*H147,2)</f>
        <v>0</v>
      </c>
      <c r="K147" s="139"/>
      <c r="L147" s="31"/>
      <c r="M147" s="140" t="s">
        <v>1</v>
      </c>
      <c r="N147" s="141" t="s">
        <v>43</v>
      </c>
      <c r="P147" s="142">
        <f>O147*H147</f>
        <v>0</v>
      </c>
      <c r="Q147" s="142">
        <v>0</v>
      </c>
      <c r="R147" s="142">
        <f>Q147*H147</f>
        <v>0</v>
      </c>
      <c r="S147" s="142">
        <v>0.28999999999999998</v>
      </c>
      <c r="T147" s="143">
        <f>S147*H147</f>
        <v>88.449999999999989</v>
      </c>
      <c r="AR147" s="144" t="s">
        <v>165</v>
      </c>
      <c r="AT147" s="144" t="s">
        <v>161</v>
      </c>
      <c r="AU147" s="144" t="s">
        <v>89</v>
      </c>
      <c r="AY147" s="16" t="s">
        <v>159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6" t="s">
        <v>86</v>
      </c>
      <c r="BK147" s="145">
        <f>ROUND(I147*H147,2)</f>
        <v>0</v>
      </c>
      <c r="BL147" s="16" t="s">
        <v>165</v>
      </c>
      <c r="BM147" s="144" t="s">
        <v>1541</v>
      </c>
    </row>
    <row r="148" spans="2:65" s="1" customFormat="1" ht="16.55" customHeight="1">
      <c r="B148" s="31"/>
      <c r="C148" s="132" t="s">
        <v>216</v>
      </c>
      <c r="D148" s="132" t="s">
        <v>161</v>
      </c>
      <c r="E148" s="133" t="s">
        <v>1542</v>
      </c>
      <c r="F148" s="134" t="s">
        <v>1543</v>
      </c>
      <c r="G148" s="135" t="s">
        <v>249</v>
      </c>
      <c r="H148" s="136">
        <v>363</v>
      </c>
      <c r="I148" s="137"/>
      <c r="J148" s="138">
        <f>ROUND(I148*H148,2)</f>
        <v>0</v>
      </c>
      <c r="K148" s="139"/>
      <c r="L148" s="31"/>
      <c r="M148" s="140" t="s">
        <v>1</v>
      </c>
      <c r="N148" s="141" t="s">
        <v>43</v>
      </c>
      <c r="P148" s="142">
        <f>O148*H148</f>
        <v>0</v>
      </c>
      <c r="Q148" s="142">
        <v>0</v>
      </c>
      <c r="R148" s="142">
        <f>Q148*H148</f>
        <v>0</v>
      </c>
      <c r="S148" s="142">
        <v>0.04</v>
      </c>
      <c r="T148" s="143">
        <f>S148*H148</f>
        <v>14.52</v>
      </c>
      <c r="AR148" s="144" t="s">
        <v>165</v>
      </c>
      <c r="AT148" s="144" t="s">
        <v>161</v>
      </c>
      <c r="AU148" s="144" t="s">
        <v>89</v>
      </c>
      <c r="AY148" s="16" t="s">
        <v>159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6" t="s">
        <v>86</v>
      </c>
      <c r="BK148" s="145">
        <f>ROUND(I148*H148,2)</f>
        <v>0</v>
      </c>
      <c r="BL148" s="16" t="s">
        <v>165</v>
      </c>
      <c r="BM148" s="144" t="s">
        <v>1544</v>
      </c>
    </row>
    <row r="149" spans="2:65" s="1" customFormat="1" ht="24.25" customHeight="1">
      <c r="B149" s="31"/>
      <c r="C149" s="132" t="s">
        <v>222</v>
      </c>
      <c r="D149" s="132" t="s">
        <v>161</v>
      </c>
      <c r="E149" s="133" t="s">
        <v>1545</v>
      </c>
      <c r="F149" s="134" t="s">
        <v>1546</v>
      </c>
      <c r="G149" s="135" t="s">
        <v>219</v>
      </c>
      <c r="H149" s="136">
        <v>1336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43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165</v>
      </c>
      <c r="AT149" s="144" t="s">
        <v>161</v>
      </c>
      <c r="AU149" s="144" t="s">
        <v>89</v>
      </c>
      <c r="AY149" s="16" t="s">
        <v>159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86</v>
      </c>
      <c r="BK149" s="145">
        <f>ROUND(I149*H149,2)</f>
        <v>0</v>
      </c>
      <c r="BL149" s="16" t="s">
        <v>165</v>
      </c>
      <c r="BM149" s="144" t="s">
        <v>1547</v>
      </c>
    </row>
    <row r="150" spans="2:65" s="11" customFormat="1" ht="22.75" customHeight="1">
      <c r="B150" s="120"/>
      <c r="D150" s="121" t="s">
        <v>77</v>
      </c>
      <c r="E150" s="130" t="s">
        <v>179</v>
      </c>
      <c r="F150" s="130" t="s">
        <v>542</v>
      </c>
      <c r="I150" s="123"/>
      <c r="J150" s="131">
        <f>BK150</f>
        <v>0</v>
      </c>
      <c r="L150" s="120"/>
      <c r="M150" s="125"/>
      <c r="P150" s="126">
        <f>P151</f>
        <v>0</v>
      </c>
      <c r="R150" s="126">
        <f>R151</f>
        <v>0</v>
      </c>
      <c r="T150" s="127">
        <f>T151</f>
        <v>7.1999999999999993</v>
      </c>
      <c r="AR150" s="121" t="s">
        <v>86</v>
      </c>
      <c r="AT150" s="128" t="s">
        <v>77</v>
      </c>
      <c r="AU150" s="128" t="s">
        <v>86</v>
      </c>
      <c r="AY150" s="121" t="s">
        <v>159</v>
      </c>
      <c r="BK150" s="129">
        <f>BK151</f>
        <v>0</v>
      </c>
    </row>
    <row r="151" spans="2:65" s="1" customFormat="1" ht="24.25" customHeight="1">
      <c r="B151" s="31"/>
      <c r="C151" s="132" t="s">
        <v>226</v>
      </c>
      <c r="D151" s="132" t="s">
        <v>161</v>
      </c>
      <c r="E151" s="133" t="s">
        <v>1548</v>
      </c>
      <c r="F151" s="134" t="s">
        <v>1549</v>
      </c>
      <c r="G151" s="135" t="s">
        <v>164</v>
      </c>
      <c r="H151" s="136">
        <v>3</v>
      </c>
      <c r="I151" s="137"/>
      <c r="J151" s="138">
        <f>ROUND(I151*H151,2)</f>
        <v>0</v>
      </c>
      <c r="K151" s="139"/>
      <c r="L151" s="31"/>
      <c r="M151" s="140" t="s">
        <v>1</v>
      </c>
      <c r="N151" s="141" t="s">
        <v>43</v>
      </c>
      <c r="P151" s="142">
        <f>O151*H151</f>
        <v>0</v>
      </c>
      <c r="Q151" s="142">
        <v>0</v>
      </c>
      <c r="R151" s="142">
        <f>Q151*H151</f>
        <v>0</v>
      </c>
      <c r="S151" s="142">
        <v>2.4</v>
      </c>
      <c r="T151" s="143">
        <f>S151*H151</f>
        <v>7.1999999999999993</v>
      </c>
      <c r="AR151" s="144" t="s">
        <v>165</v>
      </c>
      <c r="AT151" s="144" t="s">
        <v>161</v>
      </c>
      <c r="AU151" s="144" t="s">
        <v>89</v>
      </c>
      <c r="AY151" s="16" t="s">
        <v>159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86</v>
      </c>
      <c r="BK151" s="145">
        <f>ROUND(I151*H151,2)</f>
        <v>0</v>
      </c>
      <c r="BL151" s="16" t="s">
        <v>165</v>
      </c>
      <c r="BM151" s="144" t="s">
        <v>1550</v>
      </c>
    </row>
    <row r="152" spans="2:65" s="11" customFormat="1" ht="22.75" customHeight="1">
      <c r="B152" s="120"/>
      <c r="D152" s="121" t="s">
        <v>77</v>
      </c>
      <c r="E152" s="130" t="s">
        <v>209</v>
      </c>
      <c r="F152" s="130" t="s">
        <v>390</v>
      </c>
      <c r="I152" s="123"/>
      <c r="J152" s="131">
        <f>BK152</f>
        <v>0</v>
      </c>
      <c r="L152" s="120"/>
      <c r="M152" s="125"/>
      <c r="P152" s="126">
        <f>SUM(P153:P160)</f>
        <v>0</v>
      </c>
      <c r="R152" s="126">
        <f>SUM(R153:R160)</f>
        <v>8.2504922220000001</v>
      </c>
      <c r="T152" s="127">
        <f>SUM(T153:T160)</f>
        <v>165.48599999999999</v>
      </c>
      <c r="AR152" s="121" t="s">
        <v>86</v>
      </c>
      <c r="AT152" s="128" t="s">
        <v>77</v>
      </c>
      <c r="AU152" s="128" t="s">
        <v>86</v>
      </c>
      <c r="AY152" s="121" t="s">
        <v>159</v>
      </c>
      <c r="BK152" s="129">
        <f>SUM(BK153:BK160)</f>
        <v>0</v>
      </c>
    </row>
    <row r="153" spans="2:65" s="1" customFormat="1" ht="21.8" customHeight="1">
      <c r="B153" s="31"/>
      <c r="C153" s="132" t="s">
        <v>232</v>
      </c>
      <c r="D153" s="132" t="s">
        <v>161</v>
      </c>
      <c r="E153" s="133" t="s">
        <v>1551</v>
      </c>
      <c r="F153" s="134" t="s">
        <v>1552</v>
      </c>
      <c r="G153" s="135" t="s">
        <v>249</v>
      </c>
      <c r="H153" s="136">
        <v>10</v>
      </c>
      <c r="I153" s="137"/>
      <c r="J153" s="138">
        <f t="shared" ref="J153:J160" si="0">ROUND(I153*H153,2)</f>
        <v>0</v>
      </c>
      <c r="K153" s="139"/>
      <c r="L153" s="31"/>
      <c r="M153" s="140" t="s">
        <v>1</v>
      </c>
      <c r="N153" s="141" t="s">
        <v>43</v>
      </c>
      <c r="P153" s="142">
        <f t="shared" ref="P153:P160" si="1">O153*H153</f>
        <v>0</v>
      </c>
      <c r="Q153" s="142">
        <v>1.995E-6</v>
      </c>
      <c r="R153" s="142">
        <f t="shared" ref="R153:R160" si="2">Q153*H153</f>
        <v>1.995E-5</v>
      </c>
      <c r="S153" s="142">
        <v>0</v>
      </c>
      <c r="T153" s="143">
        <f t="shared" ref="T153:T160" si="3">S153*H153</f>
        <v>0</v>
      </c>
      <c r="AR153" s="144" t="s">
        <v>165</v>
      </c>
      <c r="AT153" s="144" t="s">
        <v>161</v>
      </c>
      <c r="AU153" s="144" t="s">
        <v>89</v>
      </c>
      <c r="AY153" s="16" t="s">
        <v>159</v>
      </c>
      <c r="BE153" s="145">
        <f t="shared" ref="BE153:BE160" si="4">IF(N153="základní",J153,0)</f>
        <v>0</v>
      </c>
      <c r="BF153" s="145">
        <f t="shared" ref="BF153:BF160" si="5">IF(N153="snížená",J153,0)</f>
        <v>0</v>
      </c>
      <c r="BG153" s="145">
        <f t="shared" ref="BG153:BG160" si="6">IF(N153="zákl. přenesená",J153,0)</f>
        <v>0</v>
      </c>
      <c r="BH153" s="145">
        <f t="shared" ref="BH153:BH160" si="7">IF(N153="sníž. přenesená",J153,0)</f>
        <v>0</v>
      </c>
      <c r="BI153" s="145">
        <f t="shared" ref="BI153:BI160" si="8">IF(N153="nulová",J153,0)</f>
        <v>0</v>
      </c>
      <c r="BJ153" s="16" t="s">
        <v>86</v>
      </c>
      <c r="BK153" s="145">
        <f t="shared" ref="BK153:BK160" si="9">ROUND(I153*H153,2)</f>
        <v>0</v>
      </c>
      <c r="BL153" s="16" t="s">
        <v>165</v>
      </c>
      <c r="BM153" s="144" t="s">
        <v>1553</v>
      </c>
    </row>
    <row r="154" spans="2:65" s="1" customFormat="1" ht="21.8" customHeight="1">
      <c r="B154" s="31"/>
      <c r="C154" s="132" t="s">
        <v>238</v>
      </c>
      <c r="D154" s="132" t="s">
        <v>161</v>
      </c>
      <c r="E154" s="133" t="s">
        <v>451</v>
      </c>
      <c r="F154" s="134" t="s">
        <v>1554</v>
      </c>
      <c r="G154" s="135" t="s">
        <v>249</v>
      </c>
      <c r="H154" s="136">
        <v>30</v>
      </c>
      <c r="I154" s="137"/>
      <c r="J154" s="138">
        <f t="shared" si="0"/>
        <v>0</v>
      </c>
      <c r="K154" s="139"/>
      <c r="L154" s="31"/>
      <c r="M154" s="140" t="s">
        <v>1</v>
      </c>
      <c r="N154" s="141" t="s">
        <v>43</v>
      </c>
      <c r="P154" s="142">
        <f t="shared" si="1"/>
        <v>0</v>
      </c>
      <c r="Q154" s="142">
        <v>1.0692E-4</v>
      </c>
      <c r="R154" s="142">
        <f t="shared" si="2"/>
        <v>3.2076000000000001E-3</v>
      </c>
      <c r="S154" s="142">
        <v>0</v>
      </c>
      <c r="T154" s="143">
        <f t="shared" si="3"/>
        <v>0</v>
      </c>
      <c r="AR154" s="144" t="s">
        <v>165</v>
      </c>
      <c r="AT154" s="144" t="s">
        <v>161</v>
      </c>
      <c r="AU154" s="144" t="s">
        <v>89</v>
      </c>
      <c r="AY154" s="16" t="s">
        <v>159</v>
      </c>
      <c r="BE154" s="145">
        <f t="shared" si="4"/>
        <v>0</v>
      </c>
      <c r="BF154" s="145">
        <f t="shared" si="5"/>
        <v>0</v>
      </c>
      <c r="BG154" s="145">
        <f t="shared" si="6"/>
        <v>0</v>
      </c>
      <c r="BH154" s="145">
        <f t="shared" si="7"/>
        <v>0</v>
      </c>
      <c r="BI154" s="145">
        <f t="shared" si="8"/>
        <v>0</v>
      </c>
      <c r="BJ154" s="16" t="s">
        <v>86</v>
      </c>
      <c r="BK154" s="145">
        <f t="shared" si="9"/>
        <v>0</v>
      </c>
      <c r="BL154" s="16" t="s">
        <v>165</v>
      </c>
      <c r="BM154" s="144" t="s">
        <v>1555</v>
      </c>
    </row>
    <row r="155" spans="2:65" s="1" customFormat="1" ht="16.55" customHeight="1">
      <c r="B155" s="31"/>
      <c r="C155" s="132" t="s">
        <v>8</v>
      </c>
      <c r="D155" s="132" t="s">
        <v>161</v>
      </c>
      <c r="E155" s="133" t="s">
        <v>1556</v>
      </c>
      <c r="F155" s="134" t="s">
        <v>1557</v>
      </c>
      <c r="G155" s="135" t="s">
        <v>164</v>
      </c>
      <c r="H155" s="136">
        <v>17</v>
      </c>
      <c r="I155" s="137"/>
      <c r="J155" s="138">
        <f t="shared" si="0"/>
        <v>0</v>
      </c>
      <c r="K155" s="139"/>
      <c r="L155" s="31"/>
      <c r="M155" s="140" t="s">
        <v>1</v>
      </c>
      <c r="N155" s="141" t="s">
        <v>43</v>
      </c>
      <c r="P155" s="142">
        <f t="shared" si="1"/>
        <v>0</v>
      </c>
      <c r="Q155" s="142">
        <v>0.12</v>
      </c>
      <c r="R155" s="142">
        <f t="shared" si="2"/>
        <v>2.04</v>
      </c>
      <c r="S155" s="142">
        <v>2.2000000000000002</v>
      </c>
      <c r="T155" s="143">
        <f t="shared" si="3"/>
        <v>37.400000000000006</v>
      </c>
      <c r="AR155" s="144" t="s">
        <v>165</v>
      </c>
      <c r="AT155" s="144" t="s">
        <v>161</v>
      </c>
      <c r="AU155" s="144" t="s">
        <v>89</v>
      </c>
      <c r="AY155" s="16" t="s">
        <v>159</v>
      </c>
      <c r="BE155" s="145">
        <f t="shared" si="4"/>
        <v>0</v>
      </c>
      <c r="BF155" s="145">
        <f t="shared" si="5"/>
        <v>0</v>
      </c>
      <c r="BG155" s="145">
        <f t="shared" si="6"/>
        <v>0</v>
      </c>
      <c r="BH155" s="145">
        <f t="shared" si="7"/>
        <v>0</v>
      </c>
      <c r="BI155" s="145">
        <f t="shared" si="8"/>
        <v>0</v>
      </c>
      <c r="BJ155" s="16" t="s">
        <v>86</v>
      </c>
      <c r="BK155" s="145">
        <f t="shared" si="9"/>
        <v>0</v>
      </c>
      <c r="BL155" s="16" t="s">
        <v>165</v>
      </c>
      <c r="BM155" s="144" t="s">
        <v>1558</v>
      </c>
    </row>
    <row r="156" spans="2:65" s="1" customFormat="1" ht="16.55" customHeight="1">
      <c r="B156" s="31"/>
      <c r="C156" s="132" t="s">
        <v>246</v>
      </c>
      <c r="D156" s="132" t="s">
        <v>161</v>
      </c>
      <c r="E156" s="133" t="s">
        <v>1559</v>
      </c>
      <c r="F156" s="134" t="s">
        <v>1560</v>
      </c>
      <c r="G156" s="135" t="s">
        <v>164</v>
      </c>
      <c r="H156" s="136">
        <v>51</v>
      </c>
      <c r="I156" s="137"/>
      <c r="J156" s="138">
        <f t="shared" si="0"/>
        <v>0</v>
      </c>
      <c r="K156" s="139"/>
      <c r="L156" s="31"/>
      <c r="M156" s="140" t="s">
        <v>1</v>
      </c>
      <c r="N156" s="141" t="s">
        <v>43</v>
      </c>
      <c r="P156" s="142">
        <f t="shared" si="1"/>
        <v>0</v>
      </c>
      <c r="Q156" s="142">
        <v>0.121711072</v>
      </c>
      <c r="R156" s="142">
        <f t="shared" si="2"/>
        <v>6.207264672</v>
      </c>
      <c r="S156" s="142">
        <v>2.4</v>
      </c>
      <c r="T156" s="143">
        <f t="shared" si="3"/>
        <v>122.39999999999999</v>
      </c>
      <c r="AR156" s="144" t="s">
        <v>165</v>
      </c>
      <c r="AT156" s="144" t="s">
        <v>161</v>
      </c>
      <c r="AU156" s="144" t="s">
        <v>89</v>
      </c>
      <c r="AY156" s="16" t="s">
        <v>159</v>
      </c>
      <c r="BE156" s="145">
        <f t="shared" si="4"/>
        <v>0</v>
      </c>
      <c r="BF156" s="145">
        <f t="shared" si="5"/>
        <v>0</v>
      </c>
      <c r="BG156" s="145">
        <f t="shared" si="6"/>
        <v>0</v>
      </c>
      <c r="BH156" s="145">
        <f t="shared" si="7"/>
        <v>0</v>
      </c>
      <c r="BI156" s="145">
        <f t="shared" si="8"/>
        <v>0</v>
      </c>
      <c r="BJ156" s="16" t="s">
        <v>86</v>
      </c>
      <c r="BK156" s="145">
        <f t="shared" si="9"/>
        <v>0</v>
      </c>
      <c r="BL156" s="16" t="s">
        <v>165</v>
      </c>
      <c r="BM156" s="144" t="s">
        <v>1561</v>
      </c>
    </row>
    <row r="157" spans="2:65" s="1" customFormat="1" ht="24.25" customHeight="1">
      <c r="B157" s="31"/>
      <c r="C157" s="132" t="s">
        <v>253</v>
      </c>
      <c r="D157" s="132" t="s">
        <v>161</v>
      </c>
      <c r="E157" s="133" t="s">
        <v>1562</v>
      </c>
      <c r="F157" s="134" t="s">
        <v>1563</v>
      </c>
      <c r="G157" s="135" t="s">
        <v>249</v>
      </c>
      <c r="H157" s="136">
        <v>36</v>
      </c>
      <c r="I157" s="137"/>
      <c r="J157" s="138">
        <f t="shared" si="0"/>
        <v>0</v>
      </c>
      <c r="K157" s="139"/>
      <c r="L157" s="31"/>
      <c r="M157" s="140" t="s">
        <v>1</v>
      </c>
      <c r="N157" s="141" t="s">
        <v>43</v>
      </c>
      <c r="P157" s="142">
        <f t="shared" si="1"/>
        <v>0</v>
      </c>
      <c r="Q157" s="142">
        <v>0</v>
      </c>
      <c r="R157" s="142">
        <f t="shared" si="2"/>
        <v>0</v>
      </c>
      <c r="S157" s="142">
        <v>3.5000000000000003E-2</v>
      </c>
      <c r="T157" s="143">
        <f t="shared" si="3"/>
        <v>1.2600000000000002</v>
      </c>
      <c r="AR157" s="144" t="s">
        <v>165</v>
      </c>
      <c r="AT157" s="144" t="s">
        <v>161</v>
      </c>
      <c r="AU157" s="144" t="s">
        <v>89</v>
      </c>
      <c r="AY157" s="16" t="s">
        <v>159</v>
      </c>
      <c r="BE157" s="145">
        <f t="shared" si="4"/>
        <v>0</v>
      </c>
      <c r="BF157" s="145">
        <f t="shared" si="5"/>
        <v>0</v>
      </c>
      <c r="BG157" s="145">
        <f t="shared" si="6"/>
        <v>0</v>
      </c>
      <c r="BH157" s="145">
        <f t="shared" si="7"/>
        <v>0</v>
      </c>
      <c r="BI157" s="145">
        <f t="shared" si="8"/>
        <v>0</v>
      </c>
      <c r="BJ157" s="16" t="s">
        <v>86</v>
      </c>
      <c r="BK157" s="145">
        <f t="shared" si="9"/>
        <v>0</v>
      </c>
      <c r="BL157" s="16" t="s">
        <v>165</v>
      </c>
      <c r="BM157" s="144" t="s">
        <v>1564</v>
      </c>
    </row>
    <row r="158" spans="2:65" s="1" customFormat="1" ht="24.25" customHeight="1">
      <c r="B158" s="31"/>
      <c r="C158" s="132" t="s">
        <v>258</v>
      </c>
      <c r="D158" s="132" t="s">
        <v>161</v>
      </c>
      <c r="E158" s="133" t="s">
        <v>1565</v>
      </c>
      <c r="F158" s="134" t="s">
        <v>1566</v>
      </c>
      <c r="G158" s="135" t="s">
        <v>363</v>
      </c>
      <c r="H158" s="136">
        <v>2</v>
      </c>
      <c r="I158" s="137"/>
      <c r="J158" s="138">
        <f t="shared" si="0"/>
        <v>0</v>
      </c>
      <c r="K158" s="139"/>
      <c r="L158" s="31"/>
      <c r="M158" s="140" t="s">
        <v>1</v>
      </c>
      <c r="N158" s="141" t="s">
        <v>43</v>
      </c>
      <c r="P158" s="142">
        <f t="shared" si="1"/>
        <v>0</v>
      </c>
      <c r="Q158" s="142">
        <v>0</v>
      </c>
      <c r="R158" s="142">
        <f t="shared" si="2"/>
        <v>0</v>
      </c>
      <c r="S158" s="142">
        <v>8.2000000000000003E-2</v>
      </c>
      <c r="T158" s="143">
        <f t="shared" si="3"/>
        <v>0.16400000000000001</v>
      </c>
      <c r="AR158" s="144" t="s">
        <v>165</v>
      </c>
      <c r="AT158" s="144" t="s">
        <v>161</v>
      </c>
      <c r="AU158" s="144" t="s">
        <v>89</v>
      </c>
      <c r="AY158" s="16" t="s">
        <v>159</v>
      </c>
      <c r="BE158" s="145">
        <f t="shared" si="4"/>
        <v>0</v>
      </c>
      <c r="BF158" s="145">
        <f t="shared" si="5"/>
        <v>0</v>
      </c>
      <c r="BG158" s="145">
        <f t="shared" si="6"/>
        <v>0</v>
      </c>
      <c r="BH158" s="145">
        <f t="shared" si="7"/>
        <v>0</v>
      </c>
      <c r="BI158" s="145">
        <f t="shared" si="8"/>
        <v>0</v>
      </c>
      <c r="BJ158" s="16" t="s">
        <v>86</v>
      </c>
      <c r="BK158" s="145">
        <f t="shared" si="9"/>
        <v>0</v>
      </c>
      <c r="BL158" s="16" t="s">
        <v>165</v>
      </c>
      <c r="BM158" s="144" t="s">
        <v>1567</v>
      </c>
    </row>
    <row r="159" spans="2:65" s="1" customFormat="1" ht="24.25" customHeight="1">
      <c r="B159" s="31"/>
      <c r="C159" s="132" t="s">
        <v>270</v>
      </c>
      <c r="D159" s="132" t="s">
        <v>161</v>
      </c>
      <c r="E159" s="133" t="s">
        <v>1568</v>
      </c>
      <c r="F159" s="134" t="s">
        <v>1569</v>
      </c>
      <c r="G159" s="135" t="s">
        <v>363</v>
      </c>
      <c r="H159" s="136">
        <v>3</v>
      </c>
      <c r="I159" s="137"/>
      <c r="J159" s="138">
        <f t="shared" si="0"/>
        <v>0</v>
      </c>
      <c r="K159" s="139"/>
      <c r="L159" s="31"/>
      <c r="M159" s="140" t="s">
        <v>1</v>
      </c>
      <c r="N159" s="141" t="s">
        <v>43</v>
      </c>
      <c r="P159" s="142">
        <f t="shared" si="1"/>
        <v>0</v>
      </c>
      <c r="Q159" s="142">
        <v>0</v>
      </c>
      <c r="R159" s="142">
        <f t="shared" si="2"/>
        <v>0</v>
      </c>
      <c r="S159" s="142">
        <v>4.0000000000000001E-3</v>
      </c>
      <c r="T159" s="143">
        <f t="shared" si="3"/>
        <v>1.2E-2</v>
      </c>
      <c r="AR159" s="144" t="s">
        <v>165</v>
      </c>
      <c r="AT159" s="144" t="s">
        <v>161</v>
      </c>
      <c r="AU159" s="144" t="s">
        <v>89</v>
      </c>
      <c r="AY159" s="16" t="s">
        <v>159</v>
      </c>
      <c r="BE159" s="145">
        <f t="shared" si="4"/>
        <v>0</v>
      </c>
      <c r="BF159" s="145">
        <f t="shared" si="5"/>
        <v>0</v>
      </c>
      <c r="BG159" s="145">
        <f t="shared" si="6"/>
        <v>0</v>
      </c>
      <c r="BH159" s="145">
        <f t="shared" si="7"/>
        <v>0</v>
      </c>
      <c r="BI159" s="145">
        <f t="shared" si="8"/>
        <v>0</v>
      </c>
      <c r="BJ159" s="16" t="s">
        <v>86</v>
      </c>
      <c r="BK159" s="145">
        <f t="shared" si="9"/>
        <v>0</v>
      </c>
      <c r="BL159" s="16" t="s">
        <v>165</v>
      </c>
      <c r="BM159" s="144" t="s">
        <v>1570</v>
      </c>
    </row>
    <row r="160" spans="2:65" s="1" customFormat="1" ht="24.25" customHeight="1">
      <c r="B160" s="31"/>
      <c r="C160" s="132" t="s">
        <v>275</v>
      </c>
      <c r="D160" s="132" t="s">
        <v>161</v>
      </c>
      <c r="E160" s="133" t="s">
        <v>1571</v>
      </c>
      <c r="F160" s="134" t="s">
        <v>1572</v>
      </c>
      <c r="G160" s="135" t="s">
        <v>249</v>
      </c>
      <c r="H160" s="136">
        <v>17</v>
      </c>
      <c r="I160" s="137"/>
      <c r="J160" s="138">
        <f t="shared" si="0"/>
        <v>0</v>
      </c>
      <c r="K160" s="139"/>
      <c r="L160" s="31"/>
      <c r="M160" s="140" t="s">
        <v>1</v>
      </c>
      <c r="N160" s="141" t="s">
        <v>43</v>
      </c>
      <c r="P160" s="142">
        <f t="shared" si="1"/>
        <v>0</v>
      </c>
      <c r="Q160" s="142">
        <v>0</v>
      </c>
      <c r="R160" s="142">
        <f t="shared" si="2"/>
        <v>0</v>
      </c>
      <c r="S160" s="142">
        <v>0.25</v>
      </c>
      <c r="T160" s="143">
        <f t="shared" si="3"/>
        <v>4.25</v>
      </c>
      <c r="AR160" s="144" t="s">
        <v>165</v>
      </c>
      <c r="AT160" s="144" t="s">
        <v>161</v>
      </c>
      <c r="AU160" s="144" t="s">
        <v>89</v>
      </c>
      <c r="AY160" s="16" t="s">
        <v>159</v>
      </c>
      <c r="BE160" s="145">
        <f t="shared" si="4"/>
        <v>0</v>
      </c>
      <c r="BF160" s="145">
        <f t="shared" si="5"/>
        <v>0</v>
      </c>
      <c r="BG160" s="145">
        <f t="shared" si="6"/>
        <v>0</v>
      </c>
      <c r="BH160" s="145">
        <f t="shared" si="7"/>
        <v>0</v>
      </c>
      <c r="BI160" s="145">
        <f t="shared" si="8"/>
        <v>0</v>
      </c>
      <c r="BJ160" s="16" t="s">
        <v>86</v>
      </c>
      <c r="BK160" s="145">
        <f t="shared" si="9"/>
        <v>0</v>
      </c>
      <c r="BL160" s="16" t="s">
        <v>165</v>
      </c>
      <c r="BM160" s="144" t="s">
        <v>1573</v>
      </c>
    </row>
    <row r="161" spans="2:65" s="11" customFormat="1" ht="22.75" customHeight="1">
      <c r="B161" s="120"/>
      <c r="D161" s="121" t="s">
        <v>77</v>
      </c>
      <c r="E161" s="130" t="s">
        <v>454</v>
      </c>
      <c r="F161" s="130" t="s">
        <v>455</v>
      </c>
      <c r="I161" s="123"/>
      <c r="J161" s="131">
        <f>BK161</f>
        <v>0</v>
      </c>
      <c r="L161" s="120"/>
      <c r="M161" s="125"/>
      <c r="P161" s="126">
        <f>SUM(P162:P181)</f>
        <v>0</v>
      </c>
      <c r="R161" s="126">
        <f>SUM(R162:R181)</f>
        <v>0</v>
      </c>
      <c r="T161" s="127">
        <f>SUM(T162:T181)</f>
        <v>0</v>
      </c>
      <c r="AR161" s="121" t="s">
        <v>86</v>
      </c>
      <c r="AT161" s="128" t="s">
        <v>77</v>
      </c>
      <c r="AU161" s="128" t="s">
        <v>86</v>
      </c>
      <c r="AY161" s="121" t="s">
        <v>159</v>
      </c>
      <c r="BK161" s="129">
        <f>SUM(BK162:BK181)</f>
        <v>0</v>
      </c>
    </row>
    <row r="162" spans="2:65" s="1" customFormat="1" ht="33.049999999999997" customHeight="1">
      <c r="B162" s="31"/>
      <c r="C162" s="132" t="s">
        <v>7</v>
      </c>
      <c r="D162" s="132" t="s">
        <v>161</v>
      </c>
      <c r="E162" s="133" t="s">
        <v>1574</v>
      </c>
      <c r="F162" s="134" t="s">
        <v>1575</v>
      </c>
      <c r="G162" s="135" t="s">
        <v>213</v>
      </c>
      <c r="H162" s="136">
        <v>1219.586</v>
      </c>
      <c r="I162" s="137"/>
      <c r="J162" s="138">
        <f>ROUND(I162*H162,2)</f>
        <v>0</v>
      </c>
      <c r="K162" s="139"/>
      <c r="L162" s="31"/>
      <c r="M162" s="140" t="s">
        <v>1</v>
      </c>
      <c r="N162" s="141" t="s">
        <v>43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165</v>
      </c>
      <c r="AT162" s="144" t="s">
        <v>161</v>
      </c>
      <c r="AU162" s="144" t="s">
        <v>89</v>
      </c>
      <c r="AY162" s="16" t="s">
        <v>159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6" t="s">
        <v>86</v>
      </c>
      <c r="BK162" s="145">
        <f>ROUND(I162*H162,2)</f>
        <v>0</v>
      </c>
      <c r="BL162" s="16" t="s">
        <v>165</v>
      </c>
      <c r="BM162" s="144" t="s">
        <v>1576</v>
      </c>
    </row>
    <row r="163" spans="2:65" s="1" customFormat="1" ht="21.8" customHeight="1">
      <c r="B163" s="31"/>
      <c r="C163" s="132" t="s">
        <v>290</v>
      </c>
      <c r="D163" s="132" t="s">
        <v>161</v>
      </c>
      <c r="E163" s="133" t="s">
        <v>1577</v>
      </c>
      <c r="F163" s="134" t="s">
        <v>1578</v>
      </c>
      <c r="G163" s="135" t="s">
        <v>213</v>
      </c>
      <c r="H163" s="136">
        <v>25611.306</v>
      </c>
      <c r="I163" s="137"/>
      <c r="J163" s="138">
        <f>ROUND(I163*H163,2)</f>
        <v>0</v>
      </c>
      <c r="K163" s="139"/>
      <c r="L163" s="31"/>
      <c r="M163" s="140" t="s">
        <v>1</v>
      </c>
      <c r="N163" s="141" t="s">
        <v>43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165</v>
      </c>
      <c r="AT163" s="144" t="s">
        <v>161</v>
      </c>
      <c r="AU163" s="144" t="s">
        <v>89</v>
      </c>
      <c r="AY163" s="16" t="s">
        <v>159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86</v>
      </c>
      <c r="BK163" s="145">
        <f>ROUND(I163*H163,2)</f>
        <v>0</v>
      </c>
      <c r="BL163" s="16" t="s">
        <v>165</v>
      </c>
      <c r="BM163" s="144" t="s">
        <v>1579</v>
      </c>
    </row>
    <row r="164" spans="2:65" s="12" customFormat="1" ht="10.5">
      <c r="B164" s="146"/>
      <c r="D164" s="147" t="s">
        <v>167</v>
      </c>
      <c r="E164" s="148" t="s">
        <v>1</v>
      </c>
      <c r="F164" s="149" t="s">
        <v>1580</v>
      </c>
      <c r="H164" s="150">
        <v>25611.306</v>
      </c>
      <c r="I164" s="151"/>
      <c r="L164" s="146"/>
      <c r="M164" s="152"/>
      <c r="T164" s="153"/>
      <c r="AT164" s="148" t="s">
        <v>167</v>
      </c>
      <c r="AU164" s="148" t="s">
        <v>89</v>
      </c>
      <c r="AV164" s="12" t="s">
        <v>89</v>
      </c>
      <c r="AW164" s="12" t="s">
        <v>33</v>
      </c>
      <c r="AX164" s="12" t="s">
        <v>78</v>
      </c>
      <c r="AY164" s="148" t="s">
        <v>159</v>
      </c>
    </row>
    <row r="165" spans="2:65" s="13" customFormat="1" ht="10.5">
      <c r="B165" s="154"/>
      <c r="D165" s="147" t="s">
        <v>167</v>
      </c>
      <c r="E165" s="155" t="s">
        <v>1</v>
      </c>
      <c r="F165" s="156" t="s">
        <v>174</v>
      </c>
      <c r="H165" s="157">
        <v>25611.306</v>
      </c>
      <c r="I165" s="158"/>
      <c r="L165" s="154"/>
      <c r="M165" s="159"/>
      <c r="T165" s="160"/>
      <c r="AT165" s="155" t="s">
        <v>167</v>
      </c>
      <c r="AU165" s="155" t="s">
        <v>89</v>
      </c>
      <c r="AV165" s="13" t="s">
        <v>165</v>
      </c>
      <c r="AW165" s="13" t="s">
        <v>33</v>
      </c>
      <c r="AX165" s="13" t="s">
        <v>86</v>
      </c>
      <c r="AY165" s="155" t="s">
        <v>159</v>
      </c>
    </row>
    <row r="166" spans="2:65" s="1" customFormat="1" ht="37.799999999999997" customHeight="1">
      <c r="B166" s="31"/>
      <c r="C166" s="132" t="s">
        <v>295</v>
      </c>
      <c r="D166" s="132" t="s">
        <v>161</v>
      </c>
      <c r="E166" s="133" t="s">
        <v>1581</v>
      </c>
      <c r="F166" s="134" t="s">
        <v>1582</v>
      </c>
      <c r="G166" s="135" t="s">
        <v>213</v>
      </c>
      <c r="H166" s="136">
        <v>233.78100000000001</v>
      </c>
      <c r="I166" s="137"/>
      <c r="J166" s="138">
        <f>ROUND(I166*H166,2)</f>
        <v>0</v>
      </c>
      <c r="K166" s="139"/>
      <c r="L166" s="31"/>
      <c r="M166" s="140" t="s">
        <v>1</v>
      </c>
      <c r="N166" s="141" t="s">
        <v>43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165</v>
      </c>
      <c r="AT166" s="144" t="s">
        <v>161</v>
      </c>
      <c r="AU166" s="144" t="s">
        <v>89</v>
      </c>
      <c r="AY166" s="16" t="s">
        <v>159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86</v>
      </c>
      <c r="BK166" s="145">
        <f>ROUND(I166*H166,2)</f>
        <v>0</v>
      </c>
      <c r="BL166" s="16" t="s">
        <v>165</v>
      </c>
      <c r="BM166" s="144" t="s">
        <v>1583</v>
      </c>
    </row>
    <row r="167" spans="2:65" s="12" customFormat="1" ht="10.5">
      <c r="B167" s="146"/>
      <c r="D167" s="147" t="s">
        <v>167</v>
      </c>
      <c r="E167" s="148" t="s">
        <v>1</v>
      </c>
      <c r="F167" s="149" t="s">
        <v>1584</v>
      </c>
      <c r="H167" s="150">
        <v>87.724999999999994</v>
      </c>
      <c r="I167" s="151"/>
      <c r="L167" s="146"/>
      <c r="M167" s="152"/>
      <c r="T167" s="153"/>
      <c r="AT167" s="148" t="s">
        <v>167</v>
      </c>
      <c r="AU167" s="148" t="s">
        <v>89</v>
      </c>
      <c r="AV167" s="12" t="s">
        <v>89</v>
      </c>
      <c r="AW167" s="12" t="s">
        <v>33</v>
      </c>
      <c r="AX167" s="12" t="s">
        <v>78</v>
      </c>
      <c r="AY167" s="148" t="s">
        <v>159</v>
      </c>
    </row>
    <row r="168" spans="2:65" s="12" customFormat="1" ht="10.5">
      <c r="B168" s="146"/>
      <c r="D168" s="147" t="s">
        <v>167</v>
      </c>
      <c r="E168" s="148" t="s">
        <v>1</v>
      </c>
      <c r="F168" s="149" t="s">
        <v>1585</v>
      </c>
      <c r="H168" s="150">
        <v>102.97</v>
      </c>
      <c r="I168" s="151"/>
      <c r="L168" s="146"/>
      <c r="M168" s="152"/>
      <c r="T168" s="153"/>
      <c r="AT168" s="148" t="s">
        <v>167</v>
      </c>
      <c r="AU168" s="148" t="s">
        <v>89</v>
      </c>
      <c r="AV168" s="12" t="s">
        <v>89</v>
      </c>
      <c r="AW168" s="12" t="s">
        <v>33</v>
      </c>
      <c r="AX168" s="12" t="s">
        <v>78</v>
      </c>
      <c r="AY168" s="148" t="s">
        <v>159</v>
      </c>
    </row>
    <row r="169" spans="2:65" s="12" customFormat="1" ht="10.5">
      <c r="B169" s="146"/>
      <c r="D169" s="147" t="s">
        <v>167</v>
      </c>
      <c r="E169" s="148" t="s">
        <v>1</v>
      </c>
      <c r="F169" s="149" t="s">
        <v>1586</v>
      </c>
      <c r="H169" s="150">
        <v>37.4</v>
      </c>
      <c r="I169" s="151"/>
      <c r="L169" s="146"/>
      <c r="M169" s="152"/>
      <c r="T169" s="153"/>
      <c r="AT169" s="148" t="s">
        <v>167</v>
      </c>
      <c r="AU169" s="148" t="s">
        <v>89</v>
      </c>
      <c r="AV169" s="12" t="s">
        <v>89</v>
      </c>
      <c r="AW169" s="12" t="s">
        <v>33</v>
      </c>
      <c r="AX169" s="12" t="s">
        <v>78</v>
      </c>
      <c r="AY169" s="148" t="s">
        <v>159</v>
      </c>
    </row>
    <row r="170" spans="2:65" s="12" customFormat="1" ht="10.5">
      <c r="B170" s="146"/>
      <c r="D170" s="147" t="s">
        <v>167</v>
      </c>
      <c r="E170" s="148" t="s">
        <v>1</v>
      </c>
      <c r="F170" s="149" t="s">
        <v>1587</v>
      </c>
      <c r="H170" s="150">
        <v>1.4359999999999999</v>
      </c>
      <c r="I170" s="151"/>
      <c r="L170" s="146"/>
      <c r="M170" s="152"/>
      <c r="T170" s="153"/>
      <c r="AT170" s="148" t="s">
        <v>167</v>
      </c>
      <c r="AU170" s="148" t="s">
        <v>89</v>
      </c>
      <c r="AV170" s="12" t="s">
        <v>89</v>
      </c>
      <c r="AW170" s="12" t="s">
        <v>33</v>
      </c>
      <c r="AX170" s="12" t="s">
        <v>78</v>
      </c>
      <c r="AY170" s="148" t="s">
        <v>159</v>
      </c>
    </row>
    <row r="171" spans="2:65" s="12" customFormat="1" ht="10.5">
      <c r="B171" s="146"/>
      <c r="D171" s="147" t="s">
        <v>167</v>
      </c>
      <c r="E171" s="148" t="s">
        <v>1</v>
      </c>
      <c r="F171" s="149" t="s">
        <v>1588</v>
      </c>
      <c r="H171" s="150">
        <v>4.25</v>
      </c>
      <c r="I171" s="151"/>
      <c r="L171" s="146"/>
      <c r="M171" s="152"/>
      <c r="T171" s="153"/>
      <c r="AT171" s="148" t="s">
        <v>167</v>
      </c>
      <c r="AU171" s="148" t="s">
        <v>89</v>
      </c>
      <c r="AV171" s="12" t="s">
        <v>89</v>
      </c>
      <c r="AW171" s="12" t="s">
        <v>33</v>
      </c>
      <c r="AX171" s="12" t="s">
        <v>78</v>
      </c>
      <c r="AY171" s="148" t="s">
        <v>159</v>
      </c>
    </row>
    <row r="172" spans="2:65" s="13" customFormat="1" ht="10.5">
      <c r="B172" s="154"/>
      <c r="D172" s="147" t="s">
        <v>167</v>
      </c>
      <c r="E172" s="155" t="s">
        <v>1</v>
      </c>
      <c r="F172" s="156" t="s">
        <v>174</v>
      </c>
      <c r="H172" s="157">
        <v>233.78100000000001</v>
      </c>
      <c r="I172" s="158"/>
      <c r="L172" s="154"/>
      <c r="M172" s="159"/>
      <c r="T172" s="160"/>
      <c r="AT172" s="155" t="s">
        <v>167</v>
      </c>
      <c r="AU172" s="155" t="s">
        <v>89</v>
      </c>
      <c r="AV172" s="13" t="s">
        <v>165</v>
      </c>
      <c r="AW172" s="13" t="s">
        <v>33</v>
      </c>
      <c r="AX172" s="13" t="s">
        <v>86</v>
      </c>
      <c r="AY172" s="155" t="s">
        <v>159</v>
      </c>
    </row>
    <row r="173" spans="2:65" s="1" customFormat="1" ht="37.799999999999997" customHeight="1">
      <c r="B173" s="31"/>
      <c r="C173" s="132" t="s">
        <v>301</v>
      </c>
      <c r="D173" s="132" t="s">
        <v>161</v>
      </c>
      <c r="E173" s="133" t="s">
        <v>1589</v>
      </c>
      <c r="F173" s="134" t="s">
        <v>1590</v>
      </c>
      <c r="G173" s="135" t="s">
        <v>213</v>
      </c>
      <c r="H173" s="136">
        <v>163.32499999999999</v>
      </c>
      <c r="I173" s="137"/>
      <c r="J173" s="138">
        <f>ROUND(I173*H173,2)</f>
        <v>0</v>
      </c>
      <c r="K173" s="139"/>
      <c r="L173" s="31"/>
      <c r="M173" s="140" t="s">
        <v>1</v>
      </c>
      <c r="N173" s="141" t="s">
        <v>43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165</v>
      </c>
      <c r="AT173" s="144" t="s">
        <v>161</v>
      </c>
      <c r="AU173" s="144" t="s">
        <v>89</v>
      </c>
      <c r="AY173" s="16" t="s">
        <v>159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86</v>
      </c>
      <c r="BK173" s="145">
        <f>ROUND(I173*H173,2)</f>
        <v>0</v>
      </c>
      <c r="BL173" s="16" t="s">
        <v>165</v>
      </c>
      <c r="BM173" s="144" t="s">
        <v>1591</v>
      </c>
    </row>
    <row r="174" spans="2:65" s="12" customFormat="1" ht="10.5">
      <c r="B174" s="146"/>
      <c r="D174" s="147" t="s">
        <v>167</v>
      </c>
      <c r="E174" s="148" t="s">
        <v>1</v>
      </c>
      <c r="F174" s="149" t="s">
        <v>1592</v>
      </c>
      <c r="H174" s="150">
        <v>163.32499999999999</v>
      </c>
      <c r="I174" s="151"/>
      <c r="L174" s="146"/>
      <c r="M174" s="152"/>
      <c r="T174" s="153"/>
      <c r="AT174" s="148" t="s">
        <v>167</v>
      </c>
      <c r="AU174" s="148" t="s">
        <v>89</v>
      </c>
      <c r="AV174" s="12" t="s">
        <v>89</v>
      </c>
      <c r="AW174" s="12" t="s">
        <v>33</v>
      </c>
      <c r="AX174" s="12" t="s">
        <v>78</v>
      </c>
      <c r="AY174" s="148" t="s">
        <v>159</v>
      </c>
    </row>
    <row r="175" spans="2:65" s="13" customFormat="1" ht="10.5">
      <c r="B175" s="154"/>
      <c r="D175" s="147" t="s">
        <v>167</v>
      </c>
      <c r="E175" s="155" t="s">
        <v>1</v>
      </c>
      <c r="F175" s="156" t="s">
        <v>174</v>
      </c>
      <c r="H175" s="157">
        <v>163.32499999999999</v>
      </c>
      <c r="I175" s="158"/>
      <c r="L175" s="154"/>
      <c r="M175" s="159"/>
      <c r="T175" s="160"/>
      <c r="AT175" s="155" t="s">
        <v>167</v>
      </c>
      <c r="AU175" s="155" t="s">
        <v>89</v>
      </c>
      <c r="AV175" s="13" t="s">
        <v>165</v>
      </c>
      <c r="AW175" s="13" t="s">
        <v>33</v>
      </c>
      <c r="AX175" s="13" t="s">
        <v>86</v>
      </c>
      <c r="AY175" s="155" t="s">
        <v>159</v>
      </c>
    </row>
    <row r="176" spans="2:65" s="1" customFormat="1" ht="44.2" customHeight="1">
      <c r="B176" s="31"/>
      <c r="C176" s="132" t="s">
        <v>306</v>
      </c>
      <c r="D176" s="132" t="s">
        <v>161</v>
      </c>
      <c r="E176" s="133" t="s">
        <v>457</v>
      </c>
      <c r="F176" s="134" t="s">
        <v>458</v>
      </c>
      <c r="G176" s="135" t="s">
        <v>213</v>
      </c>
      <c r="H176" s="136">
        <v>594.55999999999995</v>
      </c>
      <c r="I176" s="137"/>
      <c r="J176" s="138">
        <f>ROUND(I176*H176,2)</f>
        <v>0</v>
      </c>
      <c r="K176" s="139"/>
      <c r="L176" s="31"/>
      <c r="M176" s="140" t="s">
        <v>1</v>
      </c>
      <c r="N176" s="141" t="s">
        <v>43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165</v>
      </c>
      <c r="AT176" s="144" t="s">
        <v>161</v>
      </c>
      <c r="AU176" s="144" t="s">
        <v>89</v>
      </c>
      <c r="AY176" s="16" t="s">
        <v>159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6" t="s">
        <v>86</v>
      </c>
      <c r="BK176" s="145">
        <f>ROUND(I176*H176,2)</f>
        <v>0</v>
      </c>
      <c r="BL176" s="16" t="s">
        <v>165</v>
      </c>
      <c r="BM176" s="144" t="s">
        <v>1593</v>
      </c>
    </row>
    <row r="177" spans="2:65" s="12" customFormat="1" ht="10.5">
      <c r="B177" s="146"/>
      <c r="D177" s="147" t="s">
        <v>167</v>
      </c>
      <c r="E177" s="148" t="s">
        <v>1</v>
      </c>
      <c r="F177" s="149" t="s">
        <v>1594</v>
      </c>
      <c r="H177" s="150">
        <v>594.55999999999995</v>
      </c>
      <c r="I177" s="151"/>
      <c r="L177" s="146"/>
      <c r="M177" s="152"/>
      <c r="T177" s="153"/>
      <c r="AT177" s="148" t="s">
        <v>167</v>
      </c>
      <c r="AU177" s="148" t="s">
        <v>89</v>
      </c>
      <c r="AV177" s="12" t="s">
        <v>89</v>
      </c>
      <c r="AW177" s="12" t="s">
        <v>33</v>
      </c>
      <c r="AX177" s="12" t="s">
        <v>78</v>
      </c>
      <c r="AY177" s="148" t="s">
        <v>159</v>
      </c>
    </row>
    <row r="178" spans="2:65" s="13" customFormat="1" ht="10.5">
      <c r="B178" s="154"/>
      <c r="D178" s="147" t="s">
        <v>167</v>
      </c>
      <c r="E178" s="155" t="s">
        <v>1</v>
      </c>
      <c r="F178" s="156" t="s">
        <v>174</v>
      </c>
      <c r="H178" s="157">
        <v>594.55999999999995</v>
      </c>
      <c r="I178" s="158"/>
      <c r="L178" s="154"/>
      <c r="M178" s="159"/>
      <c r="T178" s="160"/>
      <c r="AT178" s="155" t="s">
        <v>167</v>
      </c>
      <c r="AU178" s="155" t="s">
        <v>89</v>
      </c>
      <c r="AV178" s="13" t="s">
        <v>165</v>
      </c>
      <c r="AW178" s="13" t="s">
        <v>33</v>
      </c>
      <c r="AX178" s="13" t="s">
        <v>86</v>
      </c>
      <c r="AY178" s="155" t="s">
        <v>159</v>
      </c>
    </row>
    <row r="179" spans="2:65" s="1" customFormat="1" ht="44.2" customHeight="1">
      <c r="B179" s="31"/>
      <c r="C179" s="132" t="s">
        <v>310</v>
      </c>
      <c r="D179" s="132" t="s">
        <v>161</v>
      </c>
      <c r="E179" s="133" t="s">
        <v>1595</v>
      </c>
      <c r="F179" s="134" t="s">
        <v>1596</v>
      </c>
      <c r="G179" s="135" t="s">
        <v>213</v>
      </c>
      <c r="H179" s="136">
        <v>227.92</v>
      </c>
      <c r="I179" s="137"/>
      <c r="J179" s="138">
        <f>ROUND(I179*H179,2)</f>
        <v>0</v>
      </c>
      <c r="K179" s="139"/>
      <c r="L179" s="31"/>
      <c r="M179" s="140" t="s">
        <v>1</v>
      </c>
      <c r="N179" s="141" t="s">
        <v>43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165</v>
      </c>
      <c r="AT179" s="144" t="s">
        <v>161</v>
      </c>
      <c r="AU179" s="144" t="s">
        <v>89</v>
      </c>
      <c r="AY179" s="16" t="s">
        <v>159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6" t="s">
        <v>86</v>
      </c>
      <c r="BK179" s="145">
        <f>ROUND(I179*H179,2)</f>
        <v>0</v>
      </c>
      <c r="BL179" s="16" t="s">
        <v>165</v>
      </c>
      <c r="BM179" s="144" t="s">
        <v>1597</v>
      </c>
    </row>
    <row r="180" spans="2:65" s="12" customFormat="1" ht="10.5">
      <c r="B180" s="146"/>
      <c r="D180" s="147" t="s">
        <v>167</v>
      </c>
      <c r="E180" s="148" t="s">
        <v>1</v>
      </c>
      <c r="F180" s="149" t="s">
        <v>1598</v>
      </c>
      <c r="H180" s="150">
        <v>227.92</v>
      </c>
      <c r="I180" s="151"/>
      <c r="L180" s="146"/>
      <c r="M180" s="152"/>
      <c r="T180" s="153"/>
      <c r="AT180" s="148" t="s">
        <v>167</v>
      </c>
      <c r="AU180" s="148" t="s">
        <v>89</v>
      </c>
      <c r="AV180" s="12" t="s">
        <v>89</v>
      </c>
      <c r="AW180" s="12" t="s">
        <v>33</v>
      </c>
      <c r="AX180" s="12" t="s">
        <v>78</v>
      </c>
      <c r="AY180" s="148" t="s">
        <v>159</v>
      </c>
    </row>
    <row r="181" spans="2:65" s="13" customFormat="1" ht="10.5">
      <c r="B181" s="154"/>
      <c r="D181" s="147" t="s">
        <v>167</v>
      </c>
      <c r="E181" s="155" t="s">
        <v>1</v>
      </c>
      <c r="F181" s="156" t="s">
        <v>174</v>
      </c>
      <c r="H181" s="157">
        <v>227.92</v>
      </c>
      <c r="I181" s="158"/>
      <c r="L181" s="154"/>
      <c r="M181" s="187"/>
      <c r="N181" s="188"/>
      <c r="O181" s="188"/>
      <c r="P181" s="188"/>
      <c r="Q181" s="188"/>
      <c r="R181" s="188"/>
      <c r="S181" s="188"/>
      <c r="T181" s="189"/>
      <c r="AT181" s="155" t="s">
        <v>167</v>
      </c>
      <c r="AU181" s="155" t="s">
        <v>89</v>
      </c>
      <c r="AV181" s="13" t="s">
        <v>165</v>
      </c>
      <c r="AW181" s="13" t="s">
        <v>33</v>
      </c>
      <c r="AX181" s="13" t="s">
        <v>86</v>
      </c>
      <c r="AY181" s="155" t="s">
        <v>159</v>
      </c>
    </row>
    <row r="182" spans="2:65" s="1" customFormat="1" ht="6.9" customHeight="1"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31"/>
    </row>
  </sheetData>
  <sheetProtection algorithmName="SHA-512" hashValue="eg1u2h+RYcorzxDalmFV/LP82F7TXbMzHgkNyRy0TkSIM2h1XhWO6mNs2jqLysQekdLvfFtnip0dk95TWOCXQA==" saltValue="iExIeXZnMR9HxGBZIWp4Xra1FXvYhUWuBKZJ4qSNoQbvEwy7Q8DiT51/fdDsOM4BUAMenNomjJkRGyXNOx3wiQ==" spinCount="100000" sheet="1" objects="1" scenarios="1" formatColumns="0" formatRows="0" autoFilter="0"/>
  <autoFilter ref="C120:K181" xr:uid="{00000000-0009-0000-0000-00000A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235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6" t="s">
        <v>118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125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8" t="str">
        <f>'Rekapitulace stavby'!K6</f>
        <v>Revitalizace veřejných ploch města Luby - ETAPA II</v>
      </c>
      <c r="F7" s="229"/>
      <c r="G7" s="229"/>
      <c r="H7" s="229"/>
      <c r="L7" s="19"/>
    </row>
    <row r="8" spans="2:46" s="1" customFormat="1" ht="11.95" customHeight="1">
      <c r="B8" s="31"/>
      <c r="D8" s="26" t="s">
        <v>126</v>
      </c>
      <c r="L8" s="31"/>
    </row>
    <row r="9" spans="2:46" s="1" customFormat="1" ht="16.55" customHeight="1">
      <c r="B9" s="31"/>
      <c r="E9" s="194" t="s">
        <v>1599</v>
      </c>
      <c r="F9" s="230"/>
      <c r="G9" s="230"/>
      <c r="H9" s="230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1" t="str">
        <f>'Rekapitulace stavby'!E14</f>
        <v>Vyplň údaj</v>
      </c>
      <c r="F18" s="200"/>
      <c r="G18" s="200"/>
      <c r="H18" s="200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5" t="s">
        <v>1</v>
      </c>
      <c r="F27" s="205"/>
      <c r="G27" s="205"/>
      <c r="H27" s="205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ROUND(J124,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ROUND((SUM(BE124:BE234)),  2)</f>
        <v>0</v>
      </c>
      <c r="I33" s="91">
        <v>0.21</v>
      </c>
      <c r="J33" s="90">
        <f>ROUND(((SUM(BE124:BE234))*I33),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ROUND((SUM(BF124:BF234)),  2)</f>
        <v>0</v>
      </c>
      <c r="I34" s="91">
        <v>0.15</v>
      </c>
      <c r="J34" s="90">
        <f>ROUND(((SUM(BF124:BF234))*I34),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ROUND((SUM(BG124:BG234)),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ROUND((SUM(BH124:BH234)),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ROUND((SUM(BI124:BI234)),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128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8" t="str">
        <f>E7</f>
        <v>Revitalizace veřejných ploch města Luby - ETAPA II</v>
      </c>
      <c r="F85" s="229"/>
      <c r="G85" s="229"/>
      <c r="H85" s="229"/>
      <c r="L85" s="31"/>
    </row>
    <row r="86" spans="2:47" s="1" customFormat="1" ht="11.95" customHeight="1">
      <c r="B86" s="31"/>
      <c r="C86" s="26" t="s">
        <v>126</v>
      </c>
      <c r="L86" s="31"/>
    </row>
    <row r="87" spans="2:47" s="1" customFormat="1" ht="16.55" customHeight="1">
      <c r="B87" s="31"/>
      <c r="E87" s="194" t="str">
        <f>E9</f>
        <v>SO 05 - Bezbariérové přístupy Etapa II</v>
      </c>
      <c r="F87" s="230"/>
      <c r="G87" s="230"/>
      <c r="H87" s="230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129</v>
      </c>
      <c r="D94" s="92"/>
      <c r="E94" s="92"/>
      <c r="F94" s="92"/>
      <c r="G94" s="92"/>
      <c r="H94" s="92"/>
      <c r="I94" s="92"/>
      <c r="J94" s="101" t="s">
        <v>130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131</v>
      </c>
      <c r="J96" s="65">
        <f>J124</f>
        <v>0</v>
      </c>
      <c r="L96" s="31"/>
      <c r="AU96" s="16" t="s">
        <v>132</v>
      </c>
    </row>
    <row r="97" spans="2:12" s="8" customFormat="1" ht="24.9" customHeight="1">
      <c r="B97" s="103"/>
      <c r="D97" s="104" t="s">
        <v>133</v>
      </c>
      <c r="E97" s="105"/>
      <c r="F97" s="105"/>
      <c r="G97" s="105"/>
      <c r="H97" s="105"/>
      <c r="I97" s="105"/>
      <c r="J97" s="106">
        <f>J125</f>
        <v>0</v>
      </c>
      <c r="L97" s="103"/>
    </row>
    <row r="98" spans="2:12" s="9" customFormat="1" ht="20" customHeight="1">
      <c r="B98" s="107"/>
      <c r="D98" s="108" t="s">
        <v>134</v>
      </c>
      <c r="E98" s="109"/>
      <c r="F98" s="109"/>
      <c r="G98" s="109"/>
      <c r="H98" s="109"/>
      <c r="I98" s="109"/>
      <c r="J98" s="110">
        <f>J126</f>
        <v>0</v>
      </c>
      <c r="L98" s="107"/>
    </row>
    <row r="99" spans="2:12" s="9" customFormat="1" ht="20" customHeight="1">
      <c r="B99" s="107"/>
      <c r="D99" s="108" t="s">
        <v>135</v>
      </c>
      <c r="E99" s="109"/>
      <c r="F99" s="109"/>
      <c r="G99" s="109"/>
      <c r="H99" s="109"/>
      <c r="I99" s="109"/>
      <c r="J99" s="110">
        <f>J150</f>
        <v>0</v>
      </c>
      <c r="L99" s="107"/>
    </row>
    <row r="100" spans="2:12" s="9" customFormat="1" ht="20" customHeight="1">
      <c r="B100" s="107"/>
      <c r="D100" s="108" t="s">
        <v>136</v>
      </c>
      <c r="E100" s="109"/>
      <c r="F100" s="109"/>
      <c r="G100" s="109"/>
      <c r="H100" s="109"/>
      <c r="I100" s="109"/>
      <c r="J100" s="110">
        <f>J172</f>
        <v>0</v>
      </c>
      <c r="L100" s="107"/>
    </row>
    <row r="101" spans="2:12" s="9" customFormat="1" ht="20" customHeight="1">
      <c r="B101" s="107"/>
      <c r="D101" s="108" t="s">
        <v>137</v>
      </c>
      <c r="E101" s="109"/>
      <c r="F101" s="109"/>
      <c r="G101" s="109"/>
      <c r="H101" s="109"/>
      <c r="I101" s="109"/>
      <c r="J101" s="110">
        <f>J180</f>
        <v>0</v>
      </c>
      <c r="L101" s="107"/>
    </row>
    <row r="102" spans="2:12" s="9" customFormat="1" ht="20" customHeight="1">
      <c r="B102" s="107"/>
      <c r="D102" s="108" t="s">
        <v>138</v>
      </c>
      <c r="E102" s="109"/>
      <c r="F102" s="109"/>
      <c r="G102" s="109"/>
      <c r="H102" s="109"/>
      <c r="I102" s="109"/>
      <c r="J102" s="110">
        <f>J183</f>
        <v>0</v>
      </c>
      <c r="L102" s="107"/>
    </row>
    <row r="103" spans="2:12" s="8" customFormat="1" ht="24.9" customHeight="1">
      <c r="B103" s="103"/>
      <c r="D103" s="104" t="s">
        <v>140</v>
      </c>
      <c r="E103" s="105"/>
      <c r="F103" s="105"/>
      <c r="G103" s="105"/>
      <c r="H103" s="105"/>
      <c r="I103" s="105"/>
      <c r="J103" s="106">
        <f>J198</f>
        <v>0</v>
      </c>
      <c r="L103" s="103"/>
    </row>
    <row r="104" spans="2:12" s="9" customFormat="1" ht="20" customHeight="1">
      <c r="B104" s="107"/>
      <c r="D104" s="108" t="s">
        <v>1305</v>
      </c>
      <c r="E104" s="109"/>
      <c r="F104" s="109"/>
      <c r="G104" s="109"/>
      <c r="H104" s="109"/>
      <c r="I104" s="109"/>
      <c r="J104" s="110">
        <f>J199</f>
        <v>0</v>
      </c>
      <c r="L104" s="107"/>
    </row>
    <row r="105" spans="2:12" s="1" customFormat="1" ht="21.8" customHeight="1">
      <c r="B105" s="31"/>
      <c r="L105" s="31"/>
    </row>
    <row r="106" spans="2:12" s="1" customFormat="1" ht="6.9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1"/>
    </row>
    <row r="110" spans="2:12" s="1" customFormat="1" ht="6.9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1"/>
    </row>
    <row r="111" spans="2:12" s="1" customFormat="1" ht="24.9" customHeight="1">
      <c r="B111" s="31"/>
      <c r="C111" s="20" t="s">
        <v>144</v>
      </c>
      <c r="L111" s="31"/>
    </row>
    <row r="112" spans="2:12" s="1" customFormat="1" ht="6.9" customHeight="1">
      <c r="B112" s="31"/>
      <c r="L112" s="31"/>
    </row>
    <row r="113" spans="2:65" s="1" customFormat="1" ht="11.95" customHeight="1">
      <c r="B113" s="31"/>
      <c r="C113" s="26" t="s">
        <v>16</v>
      </c>
      <c r="L113" s="31"/>
    </row>
    <row r="114" spans="2:65" s="1" customFormat="1" ht="16.55" customHeight="1">
      <c r="B114" s="31"/>
      <c r="E114" s="228" t="str">
        <f>E7</f>
        <v>Revitalizace veřejných ploch města Luby - ETAPA II</v>
      </c>
      <c r="F114" s="229"/>
      <c r="G114" s="229"/>
      <c r="H114" s="229"/>
      <c r="L114" s="31"/>
    </row>
    <row r="115" spans="2:65" s="1" customFormat="1" ht="11.95" customHeight="1">
      <c r="B115" s="31"/>
      <c r="C115" s="26" t="s">
        <v>126</v>
      </c>
      <c r="L115" s="31"/>
    </row>
    <row r="116" spans="2:65" s="1" customFormat="1" ht="16.55" customHeight="1">
      <c r="B116" s="31"/>
      <c r="E116" s="194" t="str">
        <f>E9</f>
        <v>SO 05 - Bezbariérové přístupy Etapa II</v>
      </c>
      <c r="F116" s="230"/>
      <c r="G116" s="230"/>
      <c r="H116" s="230"/>
      <c r="L116" s="31"/>
    </row>
    <row r="117" spans="2:65" s="1" customFormat="1" ht="6.9" customHeight="1">
      <c r="B117" s="31"/>
      <c r="L117" s="31"/>
    </row>
    <row r="118" spans="2:65" s="1" customFormat="1" ht="11.95" customHeight="1">
      <c r="B118" s="31"/>
      <c r="C118" s="26" t="s">
        <v>20</v>
      </c>
      <c r="F118" s="24" t="str">
        <f>F12</f>
        <v>Luby u Chebu</v>
      </c>
      <c r="I118" s="26" t="s">
        <v>22</v>
      </c>
      <c r="J118" s="51" t="str">
        <f>IF(J12="","",J12)</f>
        <v>Vyplň údaj</v>
      </c>
      <c r="L118" s="31"/>
    </row>
    <row r="119" spans="2:65" s="1" customFormat="1" ht="6.9" customHeight="1">
      <c r="B119" s="31"/>
      <c r="L119" s="31"/>
    </row>
    <row r="120" spans="2:65" s="1" customFormat="1" ht="15.25" customHeight="1">
      <c r="B120" s="31"/>
      <c r="C120" s="26" t="s">
        <v>23</v>
      </c>
      <c r="F120" s="24" t="str">
        <f>E15</f>
        <v>Město Luby</v>
      </c>
      <c r="I120" s="26" t="s">
        <v>30</v>
      </c>
      <c r="J120" s="29" t="str">
        <f>E21</f>
        <v>A69 - Architekti s.r.o.</v>
      </c>
      <c r="L120" s="31"/>
    </row>
    <row r="121" spans="2:65" s="1" customFormat="1" ht="15.25" customHeight="1">
      <c r="B121" s="31"/>
      <c r="C121" s="26" t="s">
        <v>28</v>
      </c>
      <c r="F121" s="24" t="str">
        <f>IF(E18="","",E18)</f>
        <v>Vyplň údaj</v>
      </c>
      <c r="I121" s="26" t="s">
        <v>34</v>
      </c>
      <c r="J121" s="29" t="str">
        <f>E24</f>
        <v>Ing. Pavel Šturc</v>
      </c>
      <c r="L121" s="31"/>
    </row>
    <row r="122" spans="2:65" s="1" customFormat="1" ht="10.35" customHeight="1">
      <c r="B122" s="31"/>
      <c r="L122" s="31"/>
    </row>
    <row r="123" spans="2:65" s="10" customFormat="1" ht="29.3" customHeight="1">
      <c r="B123" s="111"/>
      <c r="C123" s="112" t="s">
        <v>145</v>
      </c>
      <c r="D123" s="113" t="s">
        <v>63</v>
      </c>
      <c r="E123" s="113" t="s">
        <v>59</v>
      </c>
      <c r="F123" s="113" t="s">
        <v>60</v>
      </c>
      <c r="G123" s="113" t="s">
        <v>146</v>
      </c>
      <c r="H123" s="113" t="s">
        <v>147</v>
      </c>
      <c r="I123" s="113" t="s">
        <v>148</v>
      </c>
      <c r="J123" s="114" t="s">
        <v>130</v>
      </c>
      <c r="K123" s="115" t="s">
        <v>149</v>
      </c>
      <c r="L123" s="111"/>
      <c r="M123" s="58" t="s">
        <v>1</v>
      </c>
      <c r="N123" s="59" t="s">
        <v>42</v>
      </c>
      <c r="O123" s="59" t="s">
        <v>150</v>
      </c>
      <c r="P123" s="59" t="s">
        <v>151</v>
      </c>
      <c r="Q123" s="59" t="s">
        <v>152</v>
      </c>
      <c r="R123" s="59" t="s">
        <v>153</v>
      </c>
      <c r="S123" s="59" t="s">
        <v>154</v>
      </c>
      <c r="T123" s="60" t="s">
        <v>155</v>
      </c>
    </row>
    <row r="124" spans="2:65" s="1" customFormat="1" ht="22.75" customHeight="1">
      <c r="B124" s="31"/>
      <c r="C124" s="63" t="s">
        <v>156</v>
      </c>
      <c r="J124" s="116">
        <f>BK124</f>
        <v>0</v>
      </c>
      <c r="L124" s="31"/>
      <c r="M124" s="61"/>
      <c r="N124" s="52"/>
      <c r="O124" s="52"/>
      <c r="P124" s="117">
        <f>P125+P198</f>
        <v>0</v>
      </c>
      <c r="Q124" s="52"/>
      <c r="R124" s="117">
        <f>R125+R198</f>
        <v>151.27827441912001</v>
      </c>
      <c r="S124" s="52"/>
      <c r="T124" s="118">
        <f>T125+T198</f>
        <v>0</v>
      </c>
      <c r="AT124" s="16" t="s">
        <v>77</v>
      </c>
      <c r="AU124" s="16" t="s">
        <v>132</v>
      </c>
      <c r="BK124" s="119">
        <f>BK125+BK198</f>
        <v>0</v>
      </c>
    </row>
    <row r="125" spans="2:65" s="11" customFormat="1" ht="25.85" customHeight="1">
      <c r="B125" s="120"/>
      <c r="D125" s="121" t="s">
        <v>77</v>
      </c>
      <c r="E125" s="122" t="s">
        <v>157</v>
      </c>
      <c r="F125" s="122" t="s">
        <v>158</v>
      </c>
      <c r="I125" s="123"/>
      <c r="J125" s="124">
        <f>BK125</f>
        <v>0</v>
      </c>
      <c r="L125" s="120"/>
      <c r="M125" s="125"/>
      <c r="P125" s="126">
        <f>P126+P150+P172+P180+P183</f>
        <v>0</v>
      </c>
      <c r="R125" s="126">
        <f>R126+R150+R172+R180+R183</f>
        <v>150.79642548152</v>
      </c>
      <c r="T125" s="127">
        <f>T126+T150+T172+T180+T183</f>
        <v>0</v>
      </c>
      <c r="AR125" s="121" t="s">
        <v>86</v>
      </c>
      <c r="AT125" s="128" t="s">
        <v>77</v>
      </c>
      <c r="AU125" s="128" t="s">
        <v>78</v>
      </c>
      <c r="AY125" s="121" t="s">
        <v>159</v>
      </c>
      <c r="BK125" s="129">
        <f>BK126+BK150+BK172+BK180+BK183</f>
        <v>0</v>
      </c>
    </row>
    <row r="126" spans="2:65" s="11" customFormat="1" ht="22.75" customHeight="1">
      <c r="B126" s="120"/>
      <c r="D126" s="121" t="s">
        <v>77</v>
      </c>
      <c r="E126" s="130" t="s">
        <v>86</v>
      </c>
      <c r="F126" s="130" t="s">
        <v>160</v>
      </c>
      <c r="I126" s="123"/>
      <c r="J126" s="131">
        <f>BK126</f>
        <v>0</v>
      </c>
      <c r="L126" s="120"/>
      <c r="M126" s="125"/>
      <c r="P126" s="126">
        <f>SUM(P127:P149)</f>
        <v>0</v>
      </c>
      <c r="R126" s="126">
        <f>SUM(R127:R149)</f>
        <v>57.561</v>
      </c>
      <c r="T126" s="127">
        <f>SUM(T127:T149)</f>
        <v>0</v>
      </c>
      <c r="AR126" s="121" t="s">
        <v>86</v>
      </c>
      <c r="AT126" s="128" t="s">
        <v>77</v>
      </c>
      <c r="AU126" s="128" t="s">
        <v>86</v>
      </c>
      <c r="AY126" s="121" t="s">
        <v>159</v>
      </c>
      <c r="BK126" s="129">
        <f>SUM(BK127:BK149)</f>
        <v>0</v>
      </c>
    </row>
    <row r="127" spans="2:65" s="1" customFormat="1" ht="33.049999999999997" customHeight="1">
      <c r="B127" s="31"/>
      <c r="C127" s="132" t="s">
        <v>86</v>
      </c>
      <c r="D127" s="132" t="s">
        <v>161</v>
      </c>
      <c r="E127" s="133" t="s">
        <v>507</v>
      </c>
      <c r="F127" s="134" t="s">
        <v>508</v>
      </c>
      <c r="G127" s="135" t="s">
        <v>164</v>
      </c>
      <c r="H127" s="136">
        <v>27.03</v>
      </c>
      <c r="I127" s="137"/>
      <c r="J127" s="138">
        <f>ROUND(I127*H127,2)</f>
        <v>0</v>
      </c>
      <c r="K127" s="139"/>
      <c r="L127" s="31"/>
      <c r="M127" s="140" t="s">
        <v>1</v>
      </c>
      <c r="N127" s="141" t="s">
        <v>43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165</v>
      </c>
      <c r="AT127" s="144" t="s">
        <v>161</v>
      </c>
      <c r="AU127" s="144" t="s">
        <v>89</v>
      </c>
      <c r="AY127" s="16" t="s">
        <v>159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6" t="s">
        <v>86</v>
      </c>
      <c r="BK127" s="145">
        <f>ROUND(I127*H127,2)</f>
        <v>0</v>
      </c>
      <c r="BL127" s="16" t="s">
        <v>165</v>
      </c>
      <c r="BM127" s="144" t="s">
        <v>1600</v>
      </c>
    </row>
    <row r="128" spans="2:65" s="12" customFormat="1" ht="10.5">
      <c r="B128" s="146"/>
      <c r="D128" s="147" t="s">
        <v>167</v>
      </c>
      <c r="E128" s="148" t="s">
        <v>1</v>
      </c>
      <c r="F128" s="149" t="s">
        <v>1601</v>
      </c>
      <c r="H128" s="150">
        <v>12.6</v>
      </c>
      <c r="I128" s="151"/>
      <c r="L128" s="146"/>
      <c r="M128" s="152"/>
      <c r="T128" s="153"/>
      <c r="AT128" s="148" t="s">
        <v>167</v>
      </c>
      <c r="AU128" s="148" t="s">
        <v>89</v>
      </c>
      <c r="AV128" s="12" t="s">
        <v>89</v>
      </c>
      <c r="AW128" s="12" t="s">
        <v>33</v>
      </c>
      <c r="AX128" s="12" t="s">
        <v>78</v>
      </c>
      <c r="AY128" s="148" t="s">
        <v>159</v>
      </c>
    </row>
    <row r="129" spans="2:65" s="12" customFormat="1" ht="10.5">
      <c r="B129" s="146"/>
      <c r="D129" s="147" t="s">
        <v>167</v>
      </c>
      <c r="E129" s="148" t="s">
        <v>1</v>
      </c>
      <c r="F129" s="149" t="s">
        <v>1602</v>
      </c>
      <c r="H129" s="150">
        <v>13.08</v>
      </c>
      <c r="I129" s="151"/>
      <c r="L129" s="146"/>
      <c r="M129" s="152"/>
      <c r="T129" s="153"/>
      <c r="AT129" s="148" t="s">
        <v>167</v>
      </c>
      <c r="AU129" s="148" t="s">
        <v>89</v>
      </c>
      <c r="AV129" s="12" t="s">
        <v>89</v>
      </c>
      <c r="AW129" s="12" t="s">
        <v>33</v>
      </c>
      <c r="AX129" s="12" t="s">
        <v>78</v>
      </c>
      <c r="AY129" s="148" t="s">
        <v>159</v>
      </c>
    </row>
    <row r="130" spans="2:65" s="12" customFormat="1" ht="10.5">
      <c r="B130" s="146"/>
      <c r="D130" s="147" t="s">
        <v>167</v>
      </c>
      <c r="E130" s="148" t="s">
        <v>1</v>
      </c>
      <c r="F130" s="149" t="s">
        <v>1603</v>
      </c>
      <c r="H130" s="150">
        <v>1.35</v>
      </c>
      <c r="I130" s="151"/>
      <c r="L130" s="146"/>
      <c r="M130" s="152"/>
      <c r="T130" s="153"/>
      <c r="AT130" s="148" t="s">
        <v>167</v>
      </c>
      <c r="AU130" s="148" t="s">
        <v>89</v>
      </c>
      <c r="AV130" s="12" t="s">
        <v>89</v>
      </c>
      <c r="AW130" s="12" t="s">
        <v>33</v>
      </c>
      <c r="AX130" s="12" t="s">
        <v>78</v>
      </c>
      <c r="AY130" s="148" t="s">
        <v>159</v>
      </c>
    </row>
    <row r="131" spans="2:65" s="13" customFormat="1" ht="10.5">
      <c r="B131" s="154"/>
      <c r="D131" s="147" t="s">
        <v>167</v>
      </c>
      <c r="E131" s="155" t="s">
        <v>1</v>
      </c>
      <c r="F131" s="156" t="s">
        <v>174</v>
      </c>
      <c r="H131" s="157">
        <v>27.03</v>
      </c>
      <c r="I131" s="158"/>
      <c r="L131" s="154"/>
      <c r="M131" s="159"/>
      <c r="T131" s="160"/>
      <c r="AT131" s="155" t="s">
        <v>167</v>
      </c>
      <c r="AU131" s="155" t="s">
        <v>89</v>
      </c>
      <c r="AV131" s="13" t="s">
        <v>165</v>
      </c>
      <c r="AW131" s="13" t="s">
        <v>33</v>
      </c>
      <c r="AX131" s="13" t="s">
        <v>86</v>
      </c>
      <c r="AY131" s="155" t="s">
        <v>159</v>
      </c>
    </row>
    <row r="132" spans="2:65" s="1" customFormat="1" ht="33.049999999999997" customHeight="1">
      <c r="B132" s="31"/>
      <c r="C132" s="132" t="s">
        <v>89</v>
      </c>
      <c r="D132" s="132" t="s">
        <v>161</v>
      </c>
      <c r="E132" s="133" t="s">
        <v>194</v>
      </c>
      <c r="F132" s="134" t="s">
        <v>195</v>
      </c>
      <c r="G132" s="135" t="s">
        <v>164</v>
      </c>
      <c r="H132" s="136">
        <v>27.03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43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165</v>
      </c>
      <c r="AT132" s="144" t="s">
        <v>161</v>
      </c>
      <c r="AU132" s="144" t="s">
        <v>89</v>
      </c>
      <c r="AY132" s="16" t="s">
        <v>159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86</v>
      </c>
      <c r="BK132" s="145">
        <f>ROUND(I132*H132,2)</f>
        <v>0</v>
      </c>
      <c r="BL132" s="16" t="s">
        <v>165</v>
      </c>
      <c r="BM132" s="144" t="s">
        <v>1604</v>
      </c>
    </row>
    <row r="133" spans="2:65" s="12" customFormat="1" ht="10.5">
      <c r="B133" s="146"/>
      <c r="D133" s="147" t="s">
        <v>167</v>
      </c>
      <c r="E133" s="148" t="s">
        <v>1</v>
      </c>
      <c r="F133" s="149" t="s">
        <v>1605</v>
      </c>
      <c r="H133" s="150">
        <v>27.03</v>
      </c>
      <c r="I133" s="151"/>
      <c r="L133" s="146"/>
      <c r="M133" s="152"/>
      <c r="T133" s="153"/>
      <c r="AT133" s="148" t="s">
        <v>167</v>
      </c>
      <c r="AU133" s="148" t="s">
        <v>89</v>
      </c>
      <c r="AV133" s="12" t="s">
        <v>89</v>
      </c>
      <c r="AW133" s="12" t="s">
        <v>33</v>
      </c>
      <c r="AX133" s="12" t="s">
        <v>78</v>
      </c>
      <c r="AY133" s="148" t="s">
        <v>159</v>
      </c>
    </row>
    <row r="134" spans="2:65" s="13" customFormat="1" ht="10.5">
      <c r="B134" s="154"/>
      <c r="D134" s="147" t="s">
        <v>167</v>
      </c>
      <c r="E134" s="155" t="s">
        <v>1</v>
      </c>
      <c r="F134" s="156" t="s">
        <v>174</v>
      </c>
      <c r="H134" s="157">
        <v>27.03</v>
      </c>
      <c r="I134" s="158"/>
      <c r="L134" s="154"/>
      <c r="M134" s="159"/>
      <c r="T134" s="160"/>
      <c r="AT134" s="155" t="s">
        <v>167</v>
      </c>
      <c r="AU134" s="155" t="s">
        <v>89</v>
      </c>
      <c r="AV134" s="13" t="s">
        <v>165</v>
      </c>
      <c r="AW134" s="13" t="s">
        <v>33</v>
      </c>
      <c r="AX134" s="13" t="s">
        <v>86</v>
      </c>
      <c r="AY134" s="155" t="s">
        <v>159</v>
      </c>
    </row>
    <row r="135" spans="2:65" s="1" customFormat="1" ht="37.799999999999997" customHeight="1">
      <c r="B135" s="31"/>
      <c r="C135" s="132" t="s">
        <v>179</v>
      </c>
      <c r="D135" s="132" t="s">
        <v>161</v>
      </c>
      <c r="E135" s="133" t="s">
        <v>199</v>
      </c>
      <c r="F135" s="134" t="s">
        <v>200</v>
      </c>
      <c r="G135" s="135" t="s">
        <v>164</v>
      </c>
      <c r="H135" s="136">
        <v>324.36</v>
      </c>
      <c r="I135" s="137"/>
      <c r="J135" s="138">
        <f>ROUND(I135*H135,2)</f>
        <v>0</v>
      </c>
      <c r="K135" s="139"/>
      <c r="L135" s="31"/>
      <c r="M135" s="140" t="s">
        <v>1</v>
      </c>
      <c r="N135" s="141" t="s">
        <v>43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165</v>
      </c>
      <c r="AT135" s="144" t="s">
        <v>161</v>
      </c>
      <c r="AU135" s="144" t="s">
        <v>89</v>
      </c>
      <c r="AY135" s="16" t="s">
        <v>159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6" t="s">
        <v>86</v>
      </c>
      <c r="BK135" s="145">
        <f>ROUND(I135*H135,2)</f>
        <v>0</v>
      </c>
      <c r="BL135" s="16" t="s">
        <v>165</v>
      </c>
      <c r="BM135" s="144" t="s">
        <v>1606</v>
      </c>
    </row>
    <row r="136" spans="2:65" s="12" customFormat="1" ht="10.5">
      <c r="B136" s="146"/>
      <c r="D136" s="147" t="s">
        <v>167</v>
      </c>
      <c r="E136" s="148" t="s">
        <v>1</v>
      </c>
      <c r="F136" s="149" t="s">
        <v>1607</v>
      </c>
      <c r="H136" s="150">
        <v>324.36</v>
      </c>
      <c r="I136" s="151"/>
      <c r="L136" s="146"/>
      <c r="M136" s="152"/>
      <c r="T136" s="153"/>
      <c r="AT136" s="148" t="s">
        <v>167</v>
      </c>
      <c r="AU136" s="148" t="s">
        <v>89</v>
      </c>
      <c r="AV136" s="12" t="s">
        <v>89</v>
      </c>
      <c r="AW136" s="12" t="s">
        <v>33</v>
      </c>
      <c r="AX136" s="12" t="s">
        <v>78</v>
      </c>
      <c r="AY136" s="148" t="s">
        <v>159</v>
      </c>
    </row>
    <row r="137" spans="2:65" s="13" customFormat="1" ht="10.5">
      <c r="B137" s="154"/>
      <c r="D137" s="147" t="s">
        <v>167</v>
      </c>
      <c r="E137" s="155" t="s">
        <v>1</v>
      </c>
      <c r="F137" s="156" t="s">
        <v>174</v>
      </c>
      <c r="H137" s="157">
        <v>324.36</v>
      </c>
      <c r="I137" s="158"/>
      <c r="L137" s="154"/>
      <c r="M137" s="159"/>
      <c r="T137" s="160"/>
      <c r="AT137" s="155" t="s">
        <v>167</v>
      </c>
      <c r="AU137" s="155" t="s">
        <v>89</v>
      </c>
      <c r="AV137" s="13" t="s">
        <v>165</v>
      </c>
      <c r="AW137" s="13" t="s">
        <v>33</v>
      </c>
      <c r="AX137" s="13" t="s">
        <v>86</v>
      </c>
      <c r="AY137" s="155" t="s">
        <v>159</v>
      </c>
    </row>
    <row r="138" spans="2:65" s="1" customFormat="1" ht="33.049999999999997" customHeight="1">
      <c r="B138" s="31"/>
      <c r="C138" s="132" t="s">
        <v>165</v>
      </c>
      <c r="D138" s="132" t="s">
        <v>161</v>
      </c>
      <c r="E138" s="133" t="s">
        <v>519</v>
      </c>
      <c r="F138" s="134" t="s">
        <v>520</v>
      </c>
      <c r="G138" s="135" t="s">
        <v>213</v>
      </c>
      <c r="H138" s="136">
        <v>56.762999999999998</v>
      </c>
      <c r="I138" s="137"/>
      <c r="J138" s="138">
        <f>ROUND(I138*H138,2)</f>
        <v>0</v>
      </c>
      <c r="K138" s="139"/>
      <c r="L138" s="31"/>
      <c r="M138" s="140" t="s">
        <v>1</v>
      </c>
      <c r="N138" s="141" t="s">
        <v>43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165</v>
      </c>
      <c r="AT138" s="144" t="s">
        <v>161</v>
      </c>
      <c r="AU138" s="144" t="s">
        <v>89</v>
      </c>
      <c r="AY138" s="16" t="s">
        <v>159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86</v>
      </c>
      <c r="BK138" s="145">
        <f>ROUND(I138*H138,2)</f>
        <v>0</v>
      </c>
      <c r="BL138" s="16" t="s">
        <v>165</v>
      </c>
      <c r="BM138" s="144" t="s">
        <v>1608</v>
      </c>
    </row>
    <row r="139" spans="2:65" s="12" customFormat="1" ht="10.5">
      <c r="B139" s="146"/>
      <c r="D139" s="147" t="s">
        <v>167</v>
      </c>
      <c r="E139" s="148" t="s">
        <v>1</v>
      </c>
      <c r="F139" s="149" t="s">
        <v>1609</v>
      </c>
      <c r="H139" s="150">
        <v>56.762999999999998</v>
      </c>
      <c r="I139" s="151"/>
      <c r="L139" s="146"/>
      <c r="M139" s="152"/>
      <c r="T139" s="153"/>
      <c r="AT139" s="148" t="s">
        <v>167</v>
      </c>
      <c r="AU139" s="148" t="s">
        <v>89</v>
      </c>
      <c r="AV139" s="12" t="s">
        <v>89</v>
      </c>
      <c r="AW139" s="12" t="s">
        <v>33</v>
      </c>
      <c r="AX139" s="12" t="s">
        <v>78</v>
      </c>
      <c r="AY139" s="148" t="s">
        <v>159</v>
      </c>
    </row>
    <row r="140" spans="2:65" s="13" customFormat="1" ht="10.5">
      <c r="B140" s="154"/>
      <c r="D140" s="147" t="s">
        <v>167</v>
      </c>
      <c r="E140" s="155" t="s">
        <v>1</v>
      </c>
      <c r="F140" s="156" t="s">
        <v>174</v>
      </c>
      <c r="H140" s="157">
        <v>56.762999999999998</v>
      </c>
      <c r="I140" s="158"/>
      <c r="L140" s="154"/>
      <c r="M140" s="159"/>
      <c r="T140" s="160"/>
      <c r="AT140" s="155" t="s">
        <v>167</v>
      </c>
      <c r="AU140" s="155" t="s">
        <v>89</v>
      </c>
      <c r="AV140" s="13" t="s">
        <v>165</v>
      </c>
      <c r="AW140" s="13" t="s">
        <v>33</v>
      </c>
      <c r="AX140" s="13" t="s">
        <v>86</v>
      </c>
      <c r="AY140" s="155" t="s">
        <v>159</v>
      </c>
    </row>
    <row r="141" spans="2:65" s="1" customFormat="1" ht="24.25" customHeight="1">
      <c r="B141" s="31"/>
      <c r="C141" s="132" t="s">
        <v>188</v>
      </c>
      <c r="D141" s="132" t="s">
        <v>161</v>
      </c>
      <c r="E141" s="133" t="s">
        <v>1327</v>
      </c>
      <c r="F141" s="134" t="s">
        <v>1328</v>
      </c>
      <c r="G141" s="135" t="s">
        <v>164</v>
      </c>
      <c r="H141" s="136">
        <v>30.295000000000002</v>
      </c>
      <c r="I141" s="137"/>
      <c r="J141" s="138">
        <f>ROUND(I141*H141,2)</f>
        <v>0</v>
      </c>
      <c r="K141" s="139"/>
      <c r="L141" s="31"/>
      <c r="M141" s="140" t="s">
        <v>1</v>
      </c>
      <c r="N141" s="141" t="s">
        <v>43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165</v>
      </c>
      <c r="AT141" s="144" t="s">
        <v>161</v>
      </c>
      <c r="AU141" s="144" t="s">
        <v>89</v>
      </c>
      <c r="AY141" s="16" t="s">
        <v>159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6" t="s">
        <v>86</v>
      </c>
      <c r="BK141" s="145">
        <f>ROUND(I141*H141,2)</f>
        <v>0</v>
      </c>
      <c r="BL141" s="16" t="s">
        <v>165</v>
      </c>
      <c r="BM141" s="144" t="s">
        <v>1610</v>
      </c>
    </row>
    <row r="142" spans="2:65" s="12" customFormat="1" ht="10.5">
      <c r="B142" s="146"/>
      <c r="D142" s="147" t="s">
        <v>167</v>
      </c>
      <c r="E142" s="148" t="s">
        <v>1</v>
      </c>
      <c r="F142" s="149" t="s">
        <v>1611</v>
      </c>
      <c r="H142" s="150">
        <v>8.06</v>
      </c>
      <c r="I142" s="151"/>
      <c r="L142" s="146"/>
      <c r="M142" s="152"/>
      <c r="T142" s="153"/>
      <c r="AT142" s="148" t="s">
        <v>167</v>
      </c>
      <c r="AU142" s="148" t="s">
        <v>89</v>
      </c>
      <c r="AV142" s="12" t="s">
        <v>89</v>
      </c>
      <c r="AW142" s="12" t="s">
        <v>33</v>
      </c>
      <c r="AX142" s="12" t="s">
        <v>78</v>
      </c>
      <c r="AY142" s="148" t="s">
        <v>159</v>
      </c>
    </row>
    <row r="143" spans="2:65" s="12" customFormat="1" ht="10.5">
      <c r="B143" s="146"/>
      <c r="D143" s="147" t="s">
        <v>167</v>
      </c>
      <c r="E143" s="148" t="s">
        <v>1</v>
      </c>
      <c r="F143" s="149" t="s">
        <v>1612</v>
      </c>
      <c r="H143" s="150">
        <v>8.4</v>
      </c>
      <c r="I143" s="151"/>
      <c r="L143" s="146"/>
      <c r="M143" s="152"/>
      <c r="T143" s="153"/>
      <c r="AT143" s="148" t="s">
        <v>167</v>
      </c>
      <c r="AU143" s="148" t="s">
        <v>89</v>
      </c>
      <c r="AV143" s="12" t="s">
        <v>89</v>
      </c>
      <c r="AW143" s="12" t="s">
        <v>33</v>
      </c>
      <c r="AX143" s="12" t="s">
        <v>78</v>
      </c>
      <c r="AY143" s="148" t="s">
        <v>159</v>
      </c>
    </row>
    <row r="144" spans="2:65" s="12" customFormat="1" ht="10.5">
      <c r="B144" s="146"/>
      <c r="D144" s="147" t="s">
        <v>167</v>
      </c>
      <c r="E144" s="148" t="s">
        <v>1</v>
      </c>
      <c r="F144" s="149" t="s">
        <v>1613</v>
      </c>
      <c r="H144" s="150">
        <v>5.1150000000000002</v>
      </c>
      <c r="I144" s="151"/>
      <c r="L144" s="146"/>
      <c r="M144" s="152"/>
      <c r="T144" s="153"/>
      <c r="AT144" s="148" t="s">
        <v>167</v>
      </c>
      <c r="AU144" s="148" t="s">
        <v>89</v>
      </c>
      <c r="AV144" s="12" t="s">
        <v>89</v>
      </c>
      <c r="AW144" s="12" t="s">
        <v>33</v>
      </c>
      <c r="AX144" s="12" t="s">
        <v>78</v>
      </c>
      <c r="AY144" s="148" t="s">
        <v>159</v>
      </c>
    </row>
    <row r="145" spans="2:65" s="12" customFormat="1" ht="10.5">
      <c r="B145" s="146"/>
      <c r="D145" s="147" t="s">
        <v>167</v>
      </c>
      <c r="E145" s="148" t="s">
        <v>1</v>
      </c>
      <c r="F145" s="149" t="s">
        <v>1614</v>
      </c>
      <c r="H145" s="150">
        <v>8.7200000000000006</v>
      </c>
      <c r="I145" s="151"/>
      <c r="L145" s="146"/>
      <c r="M145" s="152"/>
      <c r="T145" s="153"/>
      <c r="AT145" s="148" t="s">
        <v>167</v>
      </c>
      <c r="AU145" s="148" t="s">
        <v>89</v>
      </c>
      <c r="AV145" s="12" t="s">
        <v>89</v>
      </c>
      <c r="AW145" s="12" t="s">
        <v>33</v>
      </c>
      <c r="AX145" s="12" t="s">
        <v>78</v>
      </c>
      <c r="AY145" s="148" t="s">
        <v>159</v>
      </c>
    </row>
    <row r="146" spans="2:65" s="13" customFormat="1" ht="10.5">
      <c r="B146" s="154"/>
      <c r="D146" s="147" t="s">
        <v>167</v>
      </c>
      <c r="E146" s="155" t="s">
        <v>1</v>
      </c>
      <c r="F146" s="156" t="s">
        <v>174</v>
      </c>
      <c r="H146" s="157">
        <v>30.295000000000002</v>
      </c>
      <c r="I146" s="158"/>
      <c r="L146" s="154"/>
      <c r="M146" s="159"/>
      <c r="T146" s="160"/>
      <c r="AT146" s="155" t="s">
        <v>167</v>
      </c>
      <c r="AU146" s="155" t="s">
        <v>89</v>
      </c>
      <c r="AV146" s="13" t="s">
        <v>165</v>
      </c>
      <c r="AW146" s="13" t="s">
        <v>33</v>
      </c>
      <c r="AX146" s="13" t="s">
        <v>86</v>
      </c>
      <c r="AY146" s="155" t="s">
        <v>159</v>
      </c>
    </row>
    <row r="147" spans="2:65" s="1" customFormat="1" ht="16.55" customHeight="1">
      <c r="B147" s="31"/>
      <c r="C147" s="161" t="s">
        <v>193</v>
      </c>
      <c r="D147" s="161" t="s">
        <v>210</v>
      </c>
      <c r="E147" s="162" t="s">
        <v>784</v>
      </c>
      <c r="F147" s="163" t="s">
        <v>1615</v>
      </c>
      <c r="G147" s="164" t="s">
        <v>213</v>
      </c>
      <c r="H147" s="165">
        <v>57.561</v>
      </c>
      <c r="I147" s="166"/>
      <c r="J147" s="167">
        <f>ROUND(I147*H147,2)</f>
        <v>0</v>
      </c>
      <c r="K147" s="168"/>
      <c r="L147" s="169"/>
      <c r="M147" s="170" t="s">
        <v>1</v>
      </c>
      <c r="N147" s="171" t="s">
        <v>43</v>
      </c>
      <c r="P147" s="142">
        <f>O147*H147</f>
        <v>0</v>
      </c>
      <c r="Q147" s="142">
        <v>1</v>
      </c>
      <c r="R147" s="142">
        <f>Q147*H147</f>
        <v>57.561</v>
      </c>
      <c r="S147" s="142">
        <v>0</v>
      </c>
      <c r="T147" s="143">
        <f>S147*H147</f>
        <v>0</v>
      </c>
      <c r="AR147" s="144" t="s">
        <v>203</v>
      </c>
      <c r="AT147" s="144" t="s">
        <v>210</v>
      </c>
      <c r="AU147" s="144" t="s">
        <v>89</v>
      </c>
      <c r="AY147" s="16" t="s">
        <v>159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6" t="s">
        <v>86</v>
      </c>
      <c r="BK147" s="145">
        <f>ROUND(I147*H147,2)</f>
        <v>0</v>
      </c>
      <c r="BL147" s="16" t="s">
        <v>165</v>
      </c>
      <c r="BM147" s="144" t="s">
        <v>1616</v>
      </c>
    </row>
    <row r="148" spans="2:65" s="12" customFormat="1" ht="10.5">
      <c r="B148" s="146"/>
      <c r="D148" s="147" t="s">
        <v>167</v>
      </c>
      <c r="E148" s="148" t="s">
        <v>1</v>
      </c>
      <c r="F148" s="149" t="s">
        <v>1617</v>
      </c>
      <c r="H148" s="150">
        <v>57.561</v>
      </c>
      <c r="I148" s="151"/>
      <c r="L148" s="146"/>
      <c r="M148" s="152"/>
      <c r="T148" s="153"/>
      <c r="AT148" s="148" t="s">
        <v>167</v>
      </c>
      <c r="AU148" s="148" t="s">
        <v>89</v>
      </c>
      <c r="AV148" s="12" t="s">
        <v>89</v>
      </c>
      <c r="AW148" s="12" t="s">
        <v>33</v>
      </c>
      <c r="AX148" s="12" t="s">
        <v>78</v>
      </c>
      <c r="AY148" s="148" t="s">
        <v>159</v>
      </c>
    </row>
    <row r="149" spans="2:65" s="13" customFormat="1" ht="10.5">
      <c r="B149" s="154"/>
      <c r="D149" s="147" t="s">
        <v>167</v>
      </c>
      <c r="E149" s="155" t="s">
        <v>1</v>
      </c>
      <c r="F149" s="156" t="s">
        <v>174</v>
      </c>
      <c r="H149" s="157">
        <v>57.561</v>
      </c>
      <c r="I149" s="158"/>
      <c r="L149" s="154"/>
      <c r="M149" s="159"/>
      <c r="T149" s="160"/>
      <c r="AT149" s="155" t="s">
        <v>167</v>
      </c>
      <c r="AU149" s="155" t="s">
        <v>89</v>
      </c>
      <c r="AV149" s="13" t="s">
        <v>165</v>
      </c>
      <c r="AW149" s="13" t="s">
        <v>33</v>
      </c>
      <c r="AX149" s="13" t="s">
        <v>86</v>
      </c>
      <c r="AY149" s="155" t="s">
        <v>159</v>
      </c>
    </row>
    <row r="150" spans="2:65" s="11" customFormat="1" ht="22.75" customHeight="1">
      <c r="B150" s="120"/>
      <c r="D150" s="121" t="s">
        <v>77</v>
      </c>
      <c r="E150" s="130" t="s">
        <v>89</v>
      </c>
      <c r="F150" s="130" t="s">
        <v>237</v>
      </c>
      <c r="I150" s="123"/>
      <c r="J150" s="131">
        <f>BK150</f>
        <v>0</v>
      </c>
      <c r="L150" s="120"/>
      <c r="M150" s="125"/>
      <c r="P150" s="126">
        <f>SUM(P151:P171)</f>
        <v>0</v>
      </c>
      <c r="R150" s="126">
        <f>SUM(R151:R171)</f>
        <v>73.447273057519993</v>
      </c>
      <c r="T150" s="127">
        <f>SUM(T151:T171)</f>
        <v>0</v>
      </c>
      <c r="AR150" s="121" t="s">
        <v>86</v>
      </c>
      <c r="AT150" s="128" t="s">
        <v>77</v>
      </c>
      <c r="AU150" s="128" t="s">
        <v>86</v>
      </c>
      <c r="AY150" s="121" t="s">
        <v>159</v>
      </c>
      <c r="BK150" s="129">
        <f>SUM(BK151:BK171)</f>
        <v>0</v>
      </c>
    </row>
    <row r="151" spans="2:65" s="1" customFormat="1" ht="24.25" customHeight="1">
      <c r="B151" s="31"/>
      <c r="C151" s="132" t="s">
        <v>198</v>
      </c>
      <c r="D151" s="132" t="s">
        <v>161</v>
      </c>
      <c r="E151" s="133" t="s">
        <v>239</v>
      </c>
      <c r="F151" s="134" t="s">
        <v>240</v>
      </c>
      <c r="G151" s="135" t="s">
        <v>219</v>
      </c>
      <c r="H151" s="136">
        <v>22.5</v>
      </c>
      <c r="I151" s="137"/>
      <c r="J151" s="138">
        <f>ROUND(I151*H151,2)</f>
        <v>0</v>
      </c>
      <c r="K151" s="139"/>
      <c r="L151" s="31"/>
      <c r="M151" s="140" t="s">
        <v>1</v>
      </c>
      <c r="N151" s="141" t="s">
        <v>43</v>
      </c>
      <c r="P151" s="142">
        <f>O151*H151</f>
        <v>0</v>
      </c>
      <c r="Q151" s="142">
        <v>1.6694E-4</v>
      </c>
      <c r="R151" s="142">
        <f>Q151*H151</f>
        <v>3.7561499999999998E-3</v>
      </c>
      <c r="S151" s="142">
        <v>0</v>
      </c>
      <c r="T151" s="143">
        <f>S151*H151</f>
        <v>0</v>
      </c>
      <c r="AR151" s="144" t="s">
        <v>165</v>
      </c>
      <c r="AT151" s="144" t="s">
        <v>161</v>
      </c>
      <c r="AU151" s="144" t="s">
        <v>89</v>
      </c>
      <c r="AY151" s="16" t="s">
        <v>159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86</v>
      </c>
      <c r="BK151" s="145">
        <f>ROUND(I151*H151,2)</f>
        <v>0</v>
      </c>
      <c r="BL151" s="16" t="s">
        <v>165</v>
      </c>
      <c r="BM151" s="144" t="s">
        <v>1618</v>
      </c>
    </row>
    <row r="152" spans="2:65" s="12" customFormat="1" ht="10.5">
      <c r="B152" s="146"/>
      <c r="D152" s="147" t="s">
        <v>167</v>
      </c>
      <c r="E152" s="148" t="s">
        <v>1</v>
      </c>
      <c r="F152" s="149" t="s">
        <v>1619</v>
      </c>
      <c r="H152" s="150">
        <v>22.5</v>
      </c>
      <c r="I152" s="151"/>
      <c r="L152" s="146"/>
      <c r="M152" s="152"/>
      <c r="T152" s="153"/>
      <c r="AT152" s="148" t="s">
        <v>167</v>
      </c>
      <c r="AU152" s="148" t="s">
        <v>89</v>
      </c>
      <c r="AV152" s="12" t="s">
        <v>89</v>
      </c>
      <c r="AW152" s="12" t="s">
        <v>33</v>
      </c>
      <c r="AX152" s="12" t="s">
        <v>78</v>
      </c>
      <c r="AY152" s="148" t="s">
        <v>159</v>
      </c>
    </row>
    <row r="153" spans="2:65" s="13" customFormat="1" ht="10.5">
      <c r="B153" s="154"/>
      <c r="D153" s="147" t="s">
        <v>167</v>
      </c>
      <c r="E153" s="155" t="s">
        <v>1</v>
      </c>
      <c r="F153" s="156" t="s">
        <v>174</v>
      </c>
      <c r="H153" s="157">
        <v>22.5</v>
      </c>
      <c r="I153" s="158"/>
      <c r="L153" s="154"/>
      <c r="M153" s="159"/>
      <c r="T153" s="160"/>
      <c r="AT153" s="155" t="s">
        <v>167</v>
      </c>
      <c r="AU153" s="155" t="s">
        <v>89</v>
      </c>
      <c r="AV153" s="13" t="s">
        <v>165</v>
      </c>
      <c r="AW153" s="13" t="s">
        <v>33</v>
      </c>
      <c r="AX153" s="13" t="s">
        <v>86</v>
      </c>
      <c r="AY153" s="155" t="s">
        <v>159</v>
      </c>
    </row>
    <row r="154" spans="2:65" s="1" customFormat="1" ht="24.25" customHeight="1">
      <c r="B154" s="31"/>
      <c r="C154" s="161" t="s">
        <v>203</v>
      </c>
      <c r="D154" s="161" t="s">
        <v>210</v>
      </c>
      <c r="E154" s="162" t="s">
        <v>1620</v>
      </c>
      <c r="F154" s="163" t="s">
        <v>1621</v>
      </c>
      <c r="G154" s="164" t="s">
        <v>219</v>
      </c>
      <c r="H154" s="165">
        <v>22.5</v>
      </c>
      <c r="I154" s="166"/>
      <c r="J154" s="167">
        <f>ROUND(I154*H154,2)</f>
        <v>0</v>
      </c>
      <c r="K154" s="168"/>
      <c r="L154" s="169"/>
      <c r="M154" s="170" t="s">
        <v>1</v>
      </c>
      <c r="N154" s="171" t="s">
        <v>43</v>
      </c>
      <c r="P154" s="142">
        <f>O154*H154</f>
        <v>0</v>
      </c>
      <c r="Q154" s="142">
        <v>1E-4</v>
      </c>
      <c r="R154" s="142">
        <f>Q154*H154</f>
        <v>2.2500000000000003E-3</v>
      </c>
      <c r="S154" s="142">
        <v>0</v>
      </c>
      <c r="T154" s="143">
        <f>S154*H154</f>
        <v>0</v>
      </c>
      <c r="AR154" s="144" t="s">
        <v>203</v>
      </c>
      <c r="AT154" s="144" t="s">
        <v>210</v>
      </c>
      <c r="AU154" s="144" t="s">
        <v>89</v>
      </c>
      <c r="AY154" s="16" t="s">
        <v>159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6" t="s">
        <v>86</v>
      </c>
      <c r="BK154" s="145">
        <f>ROUND(I154*H154,2)</f>
        <v>0</v>
      </c>
      <c r="BL154" s="16" t="s">
        <v>165</v>
      </c>
      <c r="BM154" s="144" t="s">
        <v>1622</v>
      </c>
    </row>
    <row r="155" spans="2:65" s="1" customFormat="1" ht="37.799999999999997" customHeight="1">
      <c r="B155" s="31"/>
      <c r="C155" s="132" t="s">
        <v>209</v>
      </c>
      <c r="D155" s="132" t="s">
        <v>161</v>
      </c>
      <c r="E155" s="133" t="s">
        <v>247</v>
      </c>
      <c r="F155" s="134" t="s">
        <v>248</v>
      </c>
      <c r="G155" s="135" t="s">
        <v>249</v>
      </c>
      <c r="H155" s="136">
        <v>15</v>
      </c>
      <c r="I155" s="137"/>
      <c r="J155" s="138">
        <f>ROUND(I155*H155,2)</f>
        <v>0</v>
      </c>
      <c r="K155" s="139"/>
      <c r="L155" s="31"/>
      <c r="M155" s="140" t="s">
        <v>1</v>
      </c>
      <c r="N155" s="141" t="s">
        <v>43</v>
      </c>
      <c r="P155" s="142">
        <f>O155*H155</f>
        <v>0</v>
      </c>
      <c r="Q155" s="142">
        <v>0.2046936</v>
      </c>
      <c r="R155" s="142">
        <f>Q155*H155</f>
        <v>3.0704039999999999</v>
      </c>
      <c r="S155" s="142">
        <v>0</v>
      </c>
      <c r="T155" s="143">
        <f>S155*H155</f>
        <v>0</v>
      </c>
      <c r="AR155" s="144" t="s">
        <v>165</v>
      </c>
      <c r="AT155" s="144" t="s">
        <v>161</v>
      </c>
      <c r="AU155" s="144" t="s">
        <v>89</v>
      </c>
      <c r="AY155" s="16" t="s">
        <v>159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86</v>
      </c>
      <c r="BK155" s="145">
        <f>ROUND(I155*H155,2)</f>
        <v>0</v>
      </c>
      <c r="BL155" s="16" t="s">
        <v>165</v>
      </c>
      <c r="BM155" s="144" t="s">
        <v>1623</v>
      </c>
    </row>
    <row r="156" spans="2:65" s="1" customFormat="1" ht="16.55" customHeight="1">
      <c r="B156" s="31"/>
      <c r="C156" s="132" t="s">
        <v>216</v>
      </c>
      <c r="D156" s="132" t="s">
        <v>161</v>
      </c>
      <c r="E156" s="133" t="s">
        <v>1624</v>
      </c>
      <c r="F156" s="134" t="s">
        <v>1625</v>
      </c>
      <c r="G156" s="135" t="s">
        <v>164</v>
      </c>
      <c r="H156" s="136">
        <v>15.7</v>
      </c>
      <c r="I156" s="137"/>
      <c r="J156" s="138">
        <f>ROUND(I156*H156,2)</f>
        <v>0</v>
      </c>
      <c r="K156" s="139"/>
      <c r="L156" s="31"/>
      <c r="M156" s="140" t="s">
        <v>1</v>
      </c>
      <c r="N156" s="141" t="s">
        <v>43</v>
      </c>
      <c r="P156" s="142">
        <f>O156*H156</f>
        <v>0</v>
      </c>
      <c r="Q156" s="142">
        <v>2.550538</v>
      </c>
      <c r="R156" s="142">
        <f>Q156*H156</f>
        <v>40.043446599999996</v>
      </c>
      <c r="S156" s="142">
        <v>0</v>
      </c>
      <c r="T156" s="143">
        <f>S156*H156</f>
        <v>0</v>
      </c>
      <c r="AR156" s="144" t="s">
        <v>165</v>
      </c>
      <c r="AT156" s="144" t="s">
        <v>161</v>
      </c>
      <c r="AU156" s="144" t="s">
        <v>89</v>
      </c>
      <c r="AY156" s="16" t="s">
        <v>159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6" t="s">
        <v>86</v>
      </c>
      <c r="BK156" s="145">
        <f>ROUND(I156*H156,2)</f>
        <v>0</v>
      </c>
      <c r="BL156" s="16" t="s">
        <v>165</v>
      </c>
      <c r="BM156" s="144" t="s">
        <v>1626</v>
      </c>
    </row>
    <row r="157" spans="2:65" s="12" customFormat="1" ht="10.5">
      <c r="B157" s="146"/>
      <c r="D157" s="147" t="s">
        <v>167</v>
      </c>
      <c r="E157" s="148" t="s">
        <v>1</v>
      </c>
      <c r="F157" s="149" t="s">
        <v>1627</v>
      </c>
      <c r="H157" s="150">
        <v>8</v>
      </c>
      <c r="I157" s="151"/>
      <c r="L157" s="146"/>
      <c r="M157" s="152"/>
      <c r="T157" s="153"/>
      <c r="AT157" s="148" t="s">
        <v>167</v>
      </c>
      <c r="AU157" s="148" t="s">
        <v>89</v>
      </c>
      <c r="AV157" s="12" t="s">
        <v>89</v>
      </c>
      <c r="AW157" s="12" t="s">
        <v>33</v>
      </c>
      <c r="AX157" s="12" t="s">
        <v>78</v>
      </c>
      <c r="AY157" s="148" t="s">
        <v>159</v>
      </c>
    </row>
    <row r="158" spans="2:65" s="12" customFormat="1" ht="10.5">
      <c r="B158" s="146"/>
      <c r="D158" s="147" t="s">
        <v>167</v>
      </c>
      <c r="E158" s="148" t="s">
        <v>1</v>
      </c>
      <c r="F158" s="149" t="s">
        <v>1628</v>
      </c>
      <c r="H158" s="150">
        <v>7.7</v>
      </c>
      <c r="I158" s="151"/>
      <c r="L158" s="146"/>
      <c r="M158" s="152"/>
      <c r="T158" s="153"/>
      <c r="AT158" s="148" t="s">
        <v>167</v>
      </c>
      <c r="AU158" s="148" t="s">
        <v>89</v>
      </c>
      <c r="AV158" s="12" t="s">
        <v>89</v>
      </c>
      <c r="AW158" s="12" t="s">
        <v>33</v>
      </c>
      <c r="AX158" s="12" t="s">
        <v>78</v>
      </c>
      <c r="AY158" s="148" t="s">
        <v>159</v>
      </c>
    </row>
    <row r="159" spans="2:65" s="13" customFormat="1" ht="10.5">
      <c r="B159" s="154"/>
      <c r="D159" s="147" t="s">
        <v>167</v>
      </c>
      <c r="E159" s="155" t="s">
        <v>1</v>
      </c>
      <c r="F159" s="156" t="s">
        <v>174</v>
      </c>
      <c r="H159" s="157">
        <v>15.7</v>
      </c>
      <c r="I159" s="158"/>
      <c r="L159" s="154"/>
      <c r="M159" s="159"/>
      <c r="T159" s="160"/>
      <c r="AT159" s="155" t="s">
        <v>167</v>
      </c>
      <c r="AU159" s="155" t="s">
        <v>89</v>
      </c>
      <c r="AV159" s="13" t="s">
        <v>165</v>
      </c>
      <c r="AW159" s="13" t="s">
        <v>33</v>
      </c>
      <c r="AX159" s="13" t="s">
        <v>86</v>
      </c>
      <c r="AY159" s="155" t="s">
        <v>159</v>
      </c>
    </row>
    <row r="160" spans="2:65" s="1" customFormat="1" ht="24.25" customHeight="1">
      <c r="B160" s="31"/>
      <c r="C160" s="132" t="s">
        <v>222</v>
      </c>
      <c r="D160" s="132" t="s">
        <v>161</v>
      </c>
      <c r="E160" s="133" t="s">
        <v>1629</v>
      </c>
      <c r="F160" s="134" t="s">
        <v>1630</v>
      </c>
      <c r="G160" s="135" t="s">
        <v>213</v>
      </c>
      <c r="H160" s="136">
        <v>0.71299999999999997</v>
      </c>
      <c r="I160" s="137"/>
      <c r="J160" s="138">
        <f>ROUND(I160*H160,2)</f>
        <v>0</v>
      </c>
      <c r="K160" s="139"/>
      <c r="L160" s="31"/>
      <c r="M160" s="140" t="s">
        <v>1</v>
      </c>
      <c r="N160" s="141" t="s">
        <v>43</v>
      </c>
      <c r="P160" s="142">
        <f>O160*H160</f>
        <v>0</v>
      </c>
      <c r="Q160" s="142">
        <v>1.0597380000000001</v>
      </c>
      <c r="R160" s="142">
        <f>Q160*H160</f>
        <v>0.75559319400000002</v>
      </c>
      <c r="S160" s="142">
        <v>0</v>
      </c>
      <c r="T160" s="143">
        <f>S160*H160</f>
        <v>0</v>
      </c>
      <c r="AR160" s="144" t="s">
        <v>165</v>
      </c>
      <c r="AT160" s="144" t="s">
        <v>161</v>
      </c>
      <c r="AU160" s="144" t="s">
        <v>89</v>
      </c>
      <c r="AY160" s="16" t="s">
        <v>159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6" t="s">
        <v>86</v>
      </c>
      <c r="BK160" s="145">
        <f>ROUND(I160*H160,2)</f>
        <v>0</v>
      </c>
      <c r="BL160" s="16" t="s">
        <v>165</v>
      </c>
      <c r="BM160" s="144" t="s">
        <v>1631</v>
      </c>
    </row>
    <row r="161" spans="2:65" s="12" customFormat="1" ht="10.5">
      <c r="B161" s="146"/>
      <c r="D161" s="147" t="s">
        <v>167</v>
      </c>
      <c r="E161" s="148" t="s">
        <v>1</v>
      </c>
      <c r="F161" s="149" t="s">
        <v>1632</v>
      </c>
      <c r="H161" s="150">
        <v>0.36299999999999999</v>
      </c>
      <c r="I161" s="151"/>
      <c r="L161" s="146"/>
      <c r="M161" s="152"/>
      <c r="T161" s="153"/>
      <c r="AT161" s="148" t="s">
        <v>167</v>
      </c>
      <c r="AU161" s="148" t="s">
        <v>89</v>
      </c>
      <c r="AV161" s="12" t="s">
        <v>89</v>
      </c>
      <c r="AW161" s="12" t="s">
        <v>33</v>
      </c>
      <c r="AX161" s="12" t="s">
        <v>78</v>
      </c>
      <c r="AY161" s="148" t="s">
        <v>159</v>
      </c>
    </row>
    <row r="162" spans="2:65" s="12" customFormat="1" ht="10.5">
      <c r="B162" s="146"/>
      <c r="D162" s="147" t="s">
        <v>167</v>
      </c>
      <c r="E162" s="148" t="s">
        <v>1</v>
      </c>
      <c r="F162" s="149" t="s">
        <v>1633</v>
      </c>
      <c r="H162" s="150">
        <v>0.35</v>
      </c>
      <c r="I162" s="151"/>
      <c r="L162" s="146"/>
      <c r="M162" s="152"/>
      <c r="T162" s="153"/>
      <c r="AT162" s="148" t="s">
        <v>167</v>
      </c>
      <c r="AU162" s="148" t="s">
        <v>89</v>
      </c>
      <c r="AV162" s="12" t="s">
        <v>89</v>
      </c>
      <c r="AW162" s="12" t="s">
        <v>33</v>
      </c>
      <c r="AX162" s="12" t="s">
        <v>78</v>
      </c>
      <c r="AY162" s="148" t="s">
        <v>159</v>
      </c>
    </row>
    <row r="163" spans="2:65" s="13" customFormat="1" ht="10.5">
      <c r="B163" s="154"/>
      <c r="D163" s="147" t="s">
        <v>167</v>
      </c>
      <c r="E163" s="155" t="s">
        <v>1</v>
      </c>
      <c r="F163" s="156" t="s">
        <v>174</v>
      </c>
      <c r="H163" s="157">
        <v>0.71299999999999997</v>
      </c>
      <c r="I163" s="158"/>
      <c r="L163" s="154"/>
      <c r="M163" s="159"/>
      <c r="T163" s="160"/>
      <c r="AT163" s="155" t="s">
        <v>167</v>
      </c>
      <c r="AU163" s="155" t="s">
        <v>89</v>
      </c>
      <c r="AV163" s="13" t="s">
        <v>165</v>
      </c>
      <c r="AW163" s="13" t="s">
        <v>33</v>
      </c>
      <c r="AX163" s="13" t="s">
        <v>86</v>
      </c>
      <c r="AY163" s="155" t="s">
        <v>159</v>
      </c>
    </row>
    <row r="164" spans="2:65" s="1" customFormat="1" ht="33.049999999999997" customHeight="1">
      <c r="B164" s="31"/>
      <c r="C164" s="132" t="s">
        <v>226</v>
      </c>
      <c r="D164" s="132" t="s">
        <v>161</v>
      </c>
      <c r="E164" s="133" t="s">
        <v>1634</v>
      </c>
      <c r="F164" s="134" t="s">
        <v>1635</v>
      </c>
      <c r="G164" s="135" t="s">
        <v>219</v>
      </c>
      <c r="H164" s="136">
        <v>68</v>
      </c>
      <c r="I164" s="137"/>
      <c r="J164" s="138">
        <f>ROUND(I164*H164,2)</f>
        <v>0</v>
      </c>
      <c r="K164" s="139"/>
      <c r="L164" s="31"/>
      <c r="M164" s="140" t="s">
        <v>1</v>
      </c>
      <c r="N164" s="141" t="s">
        <v>43</v>
      </c>
      <c r="P164" s="142">
        <f>O164*H164</f>
        <v>0</v>
      </c>
      <c r="Q164" s="142">
        <v>0.4283208</v>
      </c>
      <c r="R164" s="142">
        <f>Q164*H164</f>
        <v>29.125814399999999</v>
      </c>
      <c r="S164" s="142">
        <v>0</v>
      </c>
      <c r="T164" s="143">
        <f>S164*H164</f>
        <v>0</v>
      </c>
      <c r="AR164" s="144" t="s">
        <v>165</v>
      </c>
      <c r="AT164" s="144" t="s">
        <v>161</v>
      </c>
      <c r="AU164" s="144" t="s">
        <v>89</v>
      </c>
      <c r="AY164" s="16" t="s">
        <v>159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86</v>
      </c>
      <c r="BK164" s="145">
        <f>ROUND(I164*H164,2)</f>
        <v>0</v>
      </c>
      <c r="BL164" s="16" t="s">
        <v>165</v>
      </c>
      <c r="BM164" s="144" t="s">
        <v>1636</v>
      </c>
    </row>
    <row r="165" spans="2:65" s="12" customFormat="1" ht="10.5">
      <c r="B165" s="146"/>
      <c r="D165" s="147" t="s">
        <v>167</v>
      </c>
      <c r="E165" s="148" t="s">
        <v>1</v>
      </c>
      <c r="F165" s="149" t="s">
        <v>1637</v>
      </c>
      <c r="H165" s="150">
        <v>32</v>
      </c>
      <c r="I165" s="151"/>
      <c r="L165" s="146"/>
      <c r="M165" s="152"/>
      <c r="T165" s="153"/>
      <c r="AT165" s="148" t="s">
        <v>167</v>
      </c>
      <c r="AU165" s="148" t="s">
        <v>89</v>
      </c>
      <c r="AV165" s="12" t="s">
        <v>89</v>
      </c>
      <c r="AW165" s="12" t="s">
        <v>33</v>
      </c>
      <c r="AX165" s="12" t="s">
        <v>78</v>
      </c>
      <c r="AY165" s="148" t="s">
        <v>159</v>
      </c>
    </row>
    <row r="166" spans="2:65" s="12" customFormat="1" ht="10.5">
      <c r="B166" s="146"/>
      <c r="D166" s="147" t="s">
        <v>167</v>
      </c>
      <c r="E166" s="148" t="s">
        <v>1</v>
      </c>
      <c r="F166" s="149" t="s">
        <v>1638</v>
      </c>
      <c r="H166" s="150">
        <v>36</v>
      </c>
      <c r="I166" s="151"/>
      <c r="L166" s="146"/>
      <c r="M166" s="152"/>
      <c r="T166" s="153"/>
      <c r="AT166" s="148" t="s">
        <v>167</v>
      </c>
      <c r="AU166" s="148" t="s">
        <v>89</v>
      </c>
      <c r="AV166" s="12" t="s">
        <v>89</v>
      </c>
      <c r="AW166" s="12" t="s">
        <v>33</v>
      </c>
      <c r="AX166" s="12" t="s">
        <v>78</v>
      </c>
      <c r="AY166" s="148" t="s">
        <v>159</v>
      </c>
    </row>
    <row r="167" spans="2:65" s="13" customFormat="1" ht="10.5">
      <c r="B167" s="154"/>
      <c r="D167" s="147" t="s">
        <v>167</v>
      </c>
      <c r="E167" s="155" t="s">
        <v>1</v>
      </c>
      <c r="F167" s="156" t="s">
        <v>174</v>
      </c>
      <c r="H167" s="157">
        <v>68</v>
      </c>
      <c r="I167" s="158"/>
      <c r="L167" s="154"/>
      <c r="M167" s="159"/>
      <c r="T167" s="160"/>
      <c r="AT167" s="155" t="s">
        <v>167</v>
      </c>
      <c r="AU167" s="155" t="s">
        <v>89</v>
      </c>
      <c r="AV167" s="13" t="s">
        <v>165</v>
      </c>
      <c r="AW167" s="13" t="s">
        <v>33</v>
      </c>
      <c r="AX167" s="13" t="s">
        <v>86</v>
      </c>
      <c r="AY167" s="155" t="s">
        <v>159</v>
      </c>
    </row>
    <row r="168" spans="2:65" s="1" customFormat="1" ht="24.25" customHeight="1">
      <c r="B168" s="31"/>
      <c r="C168" s="132" t="s">
        <v>232</v>
      </c>
      <c r="D168" s="132" t="s">
        <v>161</v>
      </c>
      <c r="E168" s="133" t="s">
        <v>1639</v>
      </c>
      <c r="F168" s="134" t="s">
        <v>1640</v>
      </c>
      <c r="G168" s="135" t="s">
        <v>213</v>
      </c>
      <c r="H168" s="136">
        <v>0.42099999999999999</v>
      </c>
      <c r="I168" s="137"/>
      <c r="J168" s="138">
        <f>ROUND(I168*H168,2)</f>
        <v>0</v>
      </c>
      <c r="K168" s="139"/>
      <c r="L168" s="31"/>
      <c r="M168" s="140" t="s">
        <v>1</v>
      </c>
      <c r="N168" s="141" t="s">
        <v>43</v>
      </c>
      <c r="P168" s="142">
        <f>O168*H168</f>
        <v>0</v>
      </c>
      <c r="Q168" s="142">
        <v>1.05940312</v>
      </c>
      <c r="R168" s="142">
        <f>Q168*H168</f>
        <v>0.44600871351999999</v>
      </c>
      <c r="S168" s="142">
        <v>0</v>
      </c>
      <c r="T168" s="143">
        <f>S168*H168</f>
        <v>0</v>
      </c>
      <c r="AR168" s="144" t="s">
        <v>165</v>
      </c>
      <c r="AT168" s="144" t="s">
        <v>161</v>
      </c>
      <c r="AU168" s="144" t="s">
        <v>89</v>
      </c>
      <c r="AY168" s="16" t="s">
        <v>159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6" t="s">
        <v>86</v>
      </c>
      <c r="BK168" s="145">
        <f>ROUND(I168*H168,2)</f>
        <v>0</v>
      </c>
      <c r="BL168" s="16" t="s">
        <v>165</v>
      </c>
      <c r="BM168" s="144" t="s">
        <v>1641</v>
      </c>
    </row>
    <row r="169" spans="2:65" s="12" customFormat="1" ht="10.5">
      <c r="B169" s="146"/>
      <c r="D169" s="147" t="s">
        <v>167</v>
      </c>
      <c r="E169" s="148" t="s">
        <v>1</v>
      </c>
      <c r="F169" s="149" t="s">
        <v>1642</v>
      </c>
      <c r="H169" s="150">
        <v>0.19800000000000001</v>
      </c>
      <c r="I169" s="151"/>
      <c r="L169" s="146"/>
      <c r="M169" s="152"/>
      <c r="T169" s="153"/>
      <c r="AT169" s="148" t="s">
        <v>167</v>
      </c>
      <c r="AU169" s="148" t="s">
        <v>89</v>
      </c>
      <c r="AV169" s="12" t="s">
        <v>89</v>
      </c>
      <c r="AW169" s="12" t="s">
        <v>33</v>
      </c>
      <c r="AX169" s="12" t="s">
        <v>78</v>
      </c>
      <c r="AY169" s="148" t="s">
        <v>159</v>
      </c>
    </row>
    <row r="170" spans="2:65" s="12" customFormat="1" ht="10.5">
      <c r="B170" s="146"/>
      <c r="D170" s="147" t="s">
        <v>167</v>
      </c>
      <c r="E170" s="148" t="s">
        <v>1</v>
      </c>
      <c r="F170" s="149" t="s">
        <v>1643</v>
      </c>
      <c r="H170" s="150">
        <v>0.223</v>
      </c>
      <c r="I170" s="151"/>
      <c r="L170" s="146"/>
      <c r="M170" s="152"/>
      <c r="T170" s="153"/>
      <c r="AT170" s="148" t="s">
        <v>167</v>
      </c>
      <c r="AU170" s="148" t="s">
        <v>89</v>
      </c>
      <c r="AV170" s="12" t="s">
        <v>89</v>
      </c>
      <c r="AW170" s="12" t="s">
        <v>33</v>
      </c>
      <c r="AX170" s="12" t="s">
        <v>78</v>
      </c>
      <c r="AY170" s="148" t="s">
        <v>159</v>
      </c>
    </row>
    <row r="171" spans="2:65" s="13" customFormat="1" ht="10.5">
      <c r="B171" s="154"/>
      <c r="D171" s="147" t="s">
        <v>167</v>
      </c>
      <c r="E171" s="155" t="s">
        <v>1</v>
      </c>
      <c r="F171" s="156" t="s">
        <v>174</v>
      </c>
      <c r="H171" s="157">
        <v>0.42100000000000004</v>
      </c>
      <c r="I171" s="158"/>
      <c r="L171" s="154"/>
      <c r="M171" s="159"/>
      <c r="T171" s="160"/>
      <c r="AT171" s="155" t="s">
        <v>167</v>
      </c>
      <c r="AU171" s="155" t="s">
        <v>89</v>
      </c>
      <c r="AV171" s="13" t="s">
        <v>165</v>
      </c>
      <c r="AW171" s="13" t="s">
        <v>33</v>
      </c>
      <c r="AX171" s="13" t="s">
        <v>86</v>
      </c>
      <c r="AY171" s="155" t="s">
        <v>159</v>
      </c>
    </row>
    <row r="172" spans="2:65" s="11" customFormat="1" ht="22.75" customHeight="1">
      <c r="B172" s="120"/>
      <c r="D172" s="121" t="s">
        <v>77</v>
      </c>
      <c r="E172" s="130" t="s">
        <v>188</v>
      </c>
      <c r="F172" s="130" t="s">
        <v>252</v>
      </c>
      <c r="I172" s="123"/>
      <c r="J172" s="131">
        <f>BK172</f>
        <v>0</v>
      </c>
      <c r="L172" s="120"/>
      <c r="M172" s="125"/>
      <c r="P172" s="126">
        <f>SUM(P173:P179)</f>
        <v>0</v>
      </c>
      <c r="R172" s="126">
        <f>SUM(R173:R179)</f>
        <v>19.6721</v>
      </c>
      <c r="T172" s="127">
        <f>SUM(T173:T179)</f>
        <v>0</v>
      </c>
      <c r="AR172" s="121" t="s">
        <v>86</v>
      </c>
      <c r="AT172" s="128" t="s">
        <v>77</v>
      </c>
      <c r="AU172" s="128" t="s">
        <v>86</v>
      </c>
      <c r="AY172" s="121" t="s">
        <v>159</v>
      </c>
      <c r="BK172" s="129">
        <f>SUM(BK173:BK179)</f>
        <v>0</v>
      </c>
    </row>
    <row r="173" spans="2:65" s="1" customFormat="1" ht="33.049999999999997" customHeight="1">
      <c r="B173" s="31"/>
      <c r="C173" s="132" t="s">
        <v>238</v>
      </c>
      <c r="D173" s="132" t="s">
        <v>161</v>
      </c>
      <c r="E173" s="133" t="s">
        <v>346</v>
      </c>
      <c r="F173" s="134" t="s">
        <v>347</v>
      </c>
      <c r="G173" s="135" t="s">
        <v>219</v>
      </c>
      <c r="H173" s="136">
        <v>70</v>
      </c>
      <c r="I173" s="137"/>
      <c r="J173" s="138">
        <f>ROUND(I173*H173,2)</f>
        <v>0</v>
      </c>
      <c r="K173" s="139"/>
      <c r="L173" s="31"/>
      <c r="M173" s="140" t="s">
        <v>1</v>
      </c>
      <c r="N173" s="141" t="s">
        <v>43</v>
      </c>
      <c r="P173" s="142">
        <f>O173*H173</f>
        <v>0</v>
      </c>
      <c r="Q173" s="142">
        <v>0.14610000000000001</v>
      </c>
      <c r="R173" s="142">
        <f>Q173*H173</f>
        <v>10.227</v>
      </c>
      <c r="S173" s="142">
        <v>0</v>
      </c>
      <c r="T173" s="143">
        <f>S173*H173</f>
        <v>0</v>
      </c>
      <c r="AR173" s="144" t="s">
        <v>165</v>
      </c>
      <c r="AT173" s="144" t="s">
        <v>161</v>
      </c>
      <c r="AU173" s="144" t="s">
        <v>89</v>
      </c>
      <c r="AY173" s="16" t="s">
        <v>159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86</v>
      </c>
      <c r="BK173" s="145">
        <f>ROUND(I173*H173,2)</f>
        <v>0</v>
      </c>
      <c r="BL173" s="16" t="s">
        <v>165</v>
      </c>
      <c r="BM173" s="144" t="s">
        <v>1644</v>
      </c>
    </row>
    <row r="174" spans="2:65" s="12" customFormat="1" ht="10.5">
      <c r="B174" s="146"/>
      <c r="D174" s="147" t="s">
        <v>167</v>
      </c>
      <c r="E174" s="148" t="s">
        <v>1</v>
      </c>
      <c r="F174" s="149" t="s">
        <v>1645</v>
      </c>
      <c r="H174" s="150">
        <v>35</v>
      </c>
      <c r="I174" s="151"/>
      <c r="L174" s="146"/>
      <c r="M174" s="152"/>
      <c r="T174" s="153"/>
      <c r="AT174" s="148" t="s">
        <v>167</v>
      </c>
      <c r="AU174" s="148" t="s">
        <v>89</v>
      </c>
      <c r="AV174" s="12" t="s">
        <v>89</v>
      </c>
      <c r="AW174" s="12" t="s">
        <v>33</v>
      </c>
      <c r="AX174" s="12" t="s">
        <v>78</v>
      </c>
      <c r="AY174" s="148" t="s">
        <v>159</v>
      </c>
    </row>
    <row r="175" spans="2:65" s="12" customFormat="1" ht="10.5">
      <c r="B175" s="146"/>
      <c r="D175" s="147" t="s">
        <v>167</v>
      </c>
      <c r="E175" s="148" t="s">
        <v>1</v>
      </c>
      <c r="F175" s="149" t="s">
        <v>1646</v>
      </c>
      <c r="H175" s="150">
        <v>35</v>
      </c>
      <c r="I175" s="151"/>
      <c r="L175" s="146"/>
      <c r="M175" s="152"/>
      <c r="T175" s="153"/>
      <c r="AT175" s="148" t="s">
        <v>167</v>
      </c>
      <c r="AU175" s="148" t="s">
        <v>89</v>
      </c>
      <c r="AV175" s="12" t="s">
        <v>89</v>
      </c>
      <c r="AW175" s="12" t="s">
        <v>33</v>
      </c>
      <c r="AX175" s="12" t="s">
        <v>78</v>
      </c>
      <c r="AY175" s="148" t="s">
        <v>159</v>
      </c>
    </row>
    <row r="176" spans="2:65" s="13" customFormat="1" ht="10.5">
      <c r="B176" s="154"/>
      <c r="D176" s="147" t="s">
        <v>167</v>
      </c>
      <c r="E176" s="155" t="s">
        <v>1</v>
      </c>
      <c r="F176" s="156" t="s">
        <v>174</v>
      </c>
      <c r="H176" s="157">
        <v>70</v>
      </c>
      <c r="I176" s="158"/>
      <c r="L176" s="154"/>
      <c r="M176" s="159"/>
      <c r="T176" s="160"/>
      <c r="AT176" s="155" t="s">
        <v>167</v>
      </c>
      <c r="AU176" s="155" t="s">
        <v>89</v>
      </c>
      <c r="AV176" s="13" t="s">
        <v>165</v>
      </c>
      <c r="AW176" s="13" t="s">
        <v>33</v>
      </c>
      <c r="AX176" s="13" t="s">
        <v>86</v>
      </c>
      <c r="AY176" s="155" t="s">
        <v>159</v>
      </c>
    </row>
    <row r="177" spans="2:65" s="1" customFormat="1" ht="21.8" customHeight="1">
      <c r="B177" s="31"/>
      <c r="C177" s="161" t="s">
        <v>8</v>
      </c>
      <c r="D177" s="161" t="s">
        <v>210</v>
      </c>
      <c r="E177" s="162" t="s">
        <v>1647</v>
      </c>
      <c r="F177" s="163" t="s">
        <v>1648</v>
      </c>
      <c r="G177" s="164" t="s">
        <v>219</v>
      </c>
      <c r="H177" s="165">
        <v>72.099999999999994</v>
      </c>
      <c r="I177" s="166"/>
      <c r="J177" s="167">
        <f>ROUND(I177*H177,2)</f>
        <v>0</v>
      </c>
      <c r="K177" s="168"/>
      <c r="L177" s="169"/>
      <c r="M177" s="170" t="s">
        <v>1</v>
      </c>
      <c r="N177" s="171" t="s">
        <v>43</v>
      </c>
      <c r="P177" s="142">
        <f>O177*H177</f>
        <v>0</v>
      </c>
      <c r="Q177" s="142">
        <v>0.13100000000000001</v>
      </c>
      <c r="R177" s="142">
        <f>Q177*H177</f>
        <v>9.4451000000000001</v>
      </c>
      <c r="S177" s="142">
        <v>0</v>
      </c>
      <c r="T177" s="143">
        <f>S177*H177</f>
        <v>0</v>
      </c>
      <c r="AR177" s="144" t="s">
        <v>203</v>
      </c>
      <c r="AT177" s="144" t="s">
        <v>210</v>
      </c>
      <c r="AU177" s="144" t="s">
        <v>89</v>
      </c>
      <c r="AY177" s="16" t="s">
        <v>159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6" t="s">
        <v>86</v>
      </c>
      <c r="BK177" s="145">
        <f>ROUND(I177*H177,2)</f>
        <v>0</v>
      </c>
      <c r="BL177" s="16" t="s">
        <v>165</v>
      </c>
      <c r="BM177" s="144" t="s">
        <v>1649</v>
      </c>
    </row>
    <row r="178" spans="2:65" s="12" customFormat="1" ht="10.5">
      <c r="B178" s="146"/>
      <c r="D178" s="147" t="s">
        <v>167</v>
      </c>
      <c r="E178" s="148" t="s">
        <v>1</v>
      </c>
      <c r="F178" s="149" t="s">
        <v>1650</v>
      </c>
      <c r="H178" s="150">
        <v>72.099999999999994</v>
      </c>
      <c r="I178" s="151"/>
      <c r="L178" s="146"/>
      <c r="M178" s="152"/>
      <c r="T178" s="153"/>
      <c r="AT178" s="148" t="s">
        <v>167</v>
      </c>
      <c r="AU178" s="148" t="s">
        <v>89</v>
      </c>
      <c r="AV178" s="12" t="s">
        <v>89</v>
      </c>
      <c r="AW178" s="12" t="s">
        <v>33</v>
      </c>
      <c r="AX178" s="12" t="s">
        <v>78</v>
      </c>
      <c r="AY178" s="148" t="s">
        <v>159</v>
      </c>
    </row>
    <row r="179" spans="2:65" s="13" customFormat="1" ht="10.5">
      <c r="B179" s="154"/>
      <c r="D179" s="147" t="s">
        <v>167</v>
      </c>
      <c r="E179" s="155" t="s">
        <v>1</v>
      </c>
      <c r="F179" s="156" t="s">
        <v>174</v>
      </c>
      <c r="H179" s="157">
        <v>72.099999999999994</v>
      </c>
      <c r="I179" s="158"/>
      <c r="L179" s="154"/>
      <c r="M179" s="159"/>
      <c r="T179" s="160"/>
      <c r="AT179" s="155" t="s">
        <v>167</v>
      </c>
      <c r="AU179" s="155" t="s">
        <v>89</v>
      </c>
      <c r="AV179" s="13" t="s">
        <v>165</v>
      </c>
      <c r="AW179" s="13" t="s">
        <v>33</v>
      </c>
      <c r="AX179" s="13" t="s">
        <v>86</v>
      </c>
      <c r="AY179" s="155" t="s">
        <v>159</v>
      </c>
    </row>
    <row r="180" spans="2:65" s="11" customFormat="1" ht="22.75" customHeight="1">
      <c r="B180" s="120"/>
      <c r="D180" s="121" t="s">
        <v>77</v>
      </c>
      <c r="E180" s="130" t="s">
        <v>203</v>
      </c>
      <c r="F180" s="130" t="s">
        <v>359</v>
      </c>
      <c r="I180" s="123"/>
      <c r="J180" s="131">
        <f>BK180</f>
        <v>0</v>
      </c>
      <c r="L180" s="120"/>
      <c r="M180" s="125"/>
      <c r="P180" s="126">
        <f>SUM(P181:P182)</f>
        <v>0</v>
      </c>
      <c r="R180" s="126">
        <f>SUM(R181:R182)</f>
        <v>2.4479999999999998E-2</v>
      </c>
      <c r="T180" s="127">
        <f>SUM(T181:T182)</f>
        <v>0</v>
      </c>
      <c r="AR180" s="121" t="s">
        <v>86</v>
      </c>
      <c r="AT180" s="128" t="s">
        <v>77</v>
      </c>
      <c r="AU180" s="128" t="s">
        <v>86</v>
      </c>
      <c r="AY180" s="121" t="s">
        <v>159</v>
      </c>
      <c r="BK180" s="129">
        <f>SUM(BK181:BK182)</f>
        <v>0</v>
      </c>
    </row>
    <row r="181" spans="2:65" s="1" customFormat="1" ht="24.25" customHeight="1">
      <c r="B181" s="31"/>
      <c r="C181" s="132" t="s">
        <v>246</v>
      </c>
      <c r="D181" s="132" t="s">
        <v>161</v>
      </c>
      <c r="E181" s="133" t="s">
        <v>1651</v>
      </c>
      <c r="F181" s="134" t="s">
        <v>1652</v>
      </c>
      <c r="G181" s="135" t="s">
        <v>363</v>
      </c>
      <c r="H181" s="136">
        <v>2</v>
      </c>
      <c r="I181" s="137"/>
      <c r="J181" s="138">
        <f>ROUND(I181*H181,2)</f>
        <v>0</v>
      </c>
      <c r="K181" s="139"/>
      <c r="L181" s="31"/>
      <c r="M181" s="140" t="s">
        <v>1</v>
      </c>
      <c r="N181" s="141" t="s">
        <v>43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165</v>
      </c>
      <c r="AT181" s="144" t="s">
        <v>161</v>
      </c>
      <c r="AU181" s="144" t="s">
        <v>89</v>
      </c>
      <c r="AY181" s="16" t="s">
        <v>159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6" t="s">
        <v>86</v>
      </c>
      <c r="BK181" s="145">
        <f>ROUND(I181*H181,2)</f>
        <v>0</v>
      </c>
      <c r="BL181" s="16" t="s">
        <v>165</v>
      </c>
      <c r="BM181" s="144" t="s">
        <v>1653</v>
      </c>
    </row>
    <row r="182" spans="2:65" s="1" customFormat="1" ht="16.55" customHeight="1">
      <c r="B182" s="31"/>
      <c r="C182" s="161" t="s">
        <v>253</v>
      </c>
      <c r="D182" s="161" t="s">
        <v>210</v>
      </c>
      <c r="E182" s="162" t="s">
        <v>1654</v>
      </c>
      <c r="F182" s="163" t="s">
        <v>1655</v>
      </c>
      <c r="G182" s="164" t="s">
        <v>363</v>
      </c>
      <c r="H182" s="165">
        <v>2</v>
      </c>
      <c r="I182" s="166"/>
      <c r="J182" s="167">
        <f>ROUND(I182*H182,2)</f>
        <v>0</v>
      </c>
      <c r="K182" s="168"/>
      <c r="L182" s="169"/>
      <c r="M182" s="170" t="s">
        <v>1</v>
      </c>
      <c r="N182" s="171" t="s">
        <v>43</v>
      </c>
      <c r="P182" s="142">
        <f>O182*H182</f>
        <v>0</v>
      </c>
      <c r="Q182" s="142">
        <v>1.2239999999999999E-2</v>
      </c>
      <c r="R182" s="142">
        <f>Q182*H182</f>
        <v>2.4479999999999998E-2</v>
      </c>
      <c r="S182" s="142">
        <v>0</v>
      </c>
      <c r="T182" s="143">
        <f>S182*H182</f>
        <v>0</v>
      </c>
      <c r="AR182" s="144" t="s">
        <v>203</v>
      </c>
      <c r="AT182" s="144" t="s">
        <v>210</v>
      </c>
      <c r="AU182" s="144" t="s">
        <v>89</v>
      </c>
      <c r="AY182" s="16" t="s">
        <v>159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6" t="s">
        <v>86</v>
      </c>
      <c r="BK182" s="145">
        <f>ROUND(I182*H182,2)</f>
        <v>0</v>
      </c>
      <c r="BL182" s="16" t="s">
        <v>165</v>
      </c>
      <c r="BM182" s="144" t="s">
        <v>1656</v>
      </c>
    </row>
    <row r="183" spans="2:65" s="11" customFormat="1" ht="22.75" customHeight="1">
      <c r="B183" s="120"/>
      <c r="D183" s="121" t="s">
        <v>77</v>
      </c>
      <c r="E183" s="130" t="s">
        <v>209</v>
      </c>
      <c r="F183" s="130" t="s">
        <v>390</v>
      </c>
      <c r="I183" s="123"/>
      <c r="J183" s="131">
        <f>BK183</f>
        <v>0</v>
      </c>
      <c r="L183" s="120"/>
      <c r="M183" s="125"/>
      <c r="P183" s="126">
        <f>SUM(P184:P197)</f>
        <v>0</v>
      </c>
      <c r="R183" s="126">
        <f>SUM(R184:R197)</f>
        <v>9.1572423999999999E-2</v>
      </c>
      <c r="T183" s="127">
        <f>SUM(T184:T197)</f>
        <v>0</v>
      </c>
      <c r="AR183" s="121" t="s">
        <v>86</v>
      </c>
      <c r="AT183" s="128" t="s">
        <v>77</v>
      </c>
      <c r="AU183" s="128" t="s">
        <v>86</v>
      </c>
      <c r="AY183" s="121" t="s">
        <v>159</v>
      </c>
      <c r="BK183" s="129">
        <f>SUM(BK184:BK197)</f>
        <v>0</v>
      </c>
    </row>
    <row r="184" spans="2:65" s="1" customFormat="1" ht="16.55" customHeight="1">
      <c r="B184" s="31"/>
      <c r="C184" s="132" t="s">
        <v>258</v>
      </c>
      <c r="D184" s="132" t="s">
        <v>161</v>
      </c>
      <c r="E184" s="133" t="s">
        <v>1657</v>
      </c>
      <c r="F184" s="134" t="s">
        <v>1658</v>
      </c>
      <c r="G184" s="135" t="s">
        <v>219</v>
      </c>
      <c r="H184" s="136">
        <v>4.7249999999999996</v>
      </c>
      <c r="I184" s="137"/>
      <c r="J184" s="138">
        <f>ROUND(I184*H184,2)</f>
        <v>0</v>
      </c>
      <c r="K184" s="139"/>
      <c r="L184" s="31"/>
      <c r="M184" s="140" t="s">
        <v>1</v>
      </c>
      <c r="N184" s="141" t="s">
        <v>43</v>
      </c>
      <c r="P184" s="142">
        <f>O184*H184</f>
        <v>0</v>
      </c>
      <c r="Q184" s="142">
        <v>6.5846400000000001E-3</v>
      </c>
      <c r="R184" s="142">
        <f>Q184*H184</f>
        <v>3.1112424E-2</v>
      </c>
      <c r="S184" s="142">
        <v>0</v>
      </c>
      <c r="T184" s="143">
        <f>S184*H184</f>
        <v>0</v>
      </c>
      <c r="AR184" s="144" t="s">
        <v>165</v>
      </c>
      <c r="AT184" s="144" t="s">
        <v>161</v>
      </c>
      <c r="AU184" s="144" t="s">
        <v>89</v>
      </c>
      <c r="AY184" s="16" t="s">
        <v>159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6" t="s">
        <v>86</v>
      </c>
      <c r="BK184" s="145">
        <f>ROUND(I184*H184,2)</f>
        <v>0</v>
      </c>
      <c r="BL184" s="16" t="s">
        <v>165</v>
      </c>
      <c r="BM184" s="144" t="s">
        <v>1659</v>
      </c>
    </row>
    <row r="185" spans="2:65" s="12" customFormat="1" ht="10.5">
      <c r="B185" s="146"/>
      <c r="D185" s="147" t="s">
        <v>167</v>
      </c>
      <c r="E185" s="148" t="s">
        <v>1</v>
      </c>
      <c r="F185" s="149" t="s">
        <v>1660</v>
      </c>
      <c r="H185" s="150">
        <v>2.625</v>
      </c>
      <c r="I185" s="151"/>
      <c r="L185" s="146"/>
      <c r="M185" s="152"/>
      <c r="T185" s="153"/>
      <c r="AT185" s="148" t="s">
        <v>167</v>
      </c>
      <c r="AU185" s="148" t="s">
        <v>89</v>
      </c>
      <c r="AV185" s="12" t="s">
        <v>89</v>
      </c>
      <c r="AW185" s="12" t="s">
        <v>33</v>
      </c>
      <c r="AX185" s="12" t="s">
        <v>78</v>
      </c>
      <c r="AY185" s="148" t="s">
        <v>159</v>
      </c>
    </row>
    <row r="186" spans="2:65" s="12" customFormat="1" ht="10.5">
      <c r="B186" s="146"/>
      <c r="D186" s="147" t="s">
        <v>167</v>
      </c>
      <c r="E186" s="148" t="s">
        <v>1</v>
      </c>
      <c r="F186" s="149" t="s">
        <v>1661</v>
      </c>
      <c r="H186" s="150">
        <v>2.1</v>
      </c>
      <c r="I186" s="151"/>
      <c r="L186" s="146"/>
      <c r="M186" s="152"/>
      <c r="T186" s="153"/>
      <c r="AT186" s="148" t="s">
        <v>167</v>
      </c>
      <c r="AU186" s="148" t="s">
        <v>89</v>
      </c>
      <c r="AV186" s="12" t="s">
        <v>89</v>
      </c>
      <c r="AW186" s="12" t="s">
        <v>33</v>
      </c>
      <c r="AX186" s="12" t="s">
        <v>78</v>
      </c>
      <c r="AY186" s="148" t="s">
        <v>159</v>
      </c>
    </row>
    <row r="187" spans="2:65" s="13" customFormat="1" ht="10.5">
      <c r="B187" s="154"/>
      <c r="D187" s="147" t="s">
        <v>167</v>
      </c>
      <c r="E187" s="155" t="s">
        <v>1</v>
      </c>
      <c r="F187" s="156" t="s">
        <v>174</v>
      </c>
      <c r="H187" s="157">
        <v>4.7249999999999996</v>
      </c>
      <c r="I187" s="158"/>
      <c r="L187" s="154"/>
      <c r="M187" s="159"/>
      <c r="T187" s="160"/>
      <c r="AT187" s="155" t="s">
        <v>167</v>
      </c>
      <c r="AU187" s="155" t="s">
        <v>89</v>
      </c>
      <c r="AV187" s="13" t="s">
        <v>165</v>
      </c>
      <c r="AW187" s="13" t="s">
        <v>33</v>
      </c>
      <c r="AX187" s="13" t="s">
        <v>86</v>
      </c>
      <c r="AY187" s="155" t="s">
        <v>159</v>
      </c>
    </row>
    <row r="188" spans="2:65" s="1" customFormat="1" ht="16.55" customHeight="1">
      <c r="B188" s="31"/>
      <c r="C188" s="132" t="s">
        <v>270</v>
      </c>
      <c r="D188" s="132" t="s">
        <v>161</v>
      </c>
      <c r="E188" s="133" t="s">
        <v>1662</v>
      </c>
      <c r="F188" s="134" t="s">
        <v>1663</v>
      </c>
      <c r="G188" s="135" t="s">
        <v>219</v>
      </c>
      <c r="H188" s="136">
        <v>4.7249999999999996</v>
      </c>
      <c r="I188" s="137"/>
      <c r="J188" s="138">
        <f>ROUND(I188*H188,2)</f>
        <v>0</v>
      </c>
      <c r="K188" s="139"/>
      <c r="L188" s="31"/>
      <c r="M188" s="140" t="s">
        <v>1</v>
      </c>
      <c r="N188" s="141" t="s">
        <v>43</v>
      </c>
      <c r="P188" s="142">
        <f>O188*H188</f>
        <v>0</v>
      </c>
      <c r="Q188" s="142">
        <v>0</v>
      </c>
      <c r="R188" s="142">
        <f>Q188*H188</f>
        <v>0</v>
      </c>
      <c r="S188" s="142">
        <v>0</v>
      </c>
      <c r="T188" s="143">
        <f>S188*H188</f>
        <v>0</v>
      </c>
      <c r="AR188" s="144" t="s">
        <v>165</v>
      </c>
      <c r="AT188" s="144" t="s">
        <v>161</v>
      </c>
      <c r="AU188" s="144" t="s">
        <v>89</v>
      </c>
      <c r="AY188" s="16" t="s">
        <v>159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6" t="s">
        <v>86</v>
      </c>
      <c r="BK188" s="145">
        <f>ROUND(I188*H188,2)</f>
        <v>0</v>
      </c>
      <c r="BL188" s="16" t="s">
        <v>165</v>
      </c>
      <c r="BM188" s="144" t="s">
        <v>1664</v>
      </c>
    </row>
    <row r="189" spans="2:65" s="1" customFormat="1" ht="21.8" customHeight="1">
      <c r="B189" s="31"/>
      <c r="C189" s="132" t="s">
        <v>275</v>
      </c>
      <c r="D189" s="132" t="s">
        <v>161</v>
      </c>
      <c r="E189" s="133" t="s">
        <v>1665</v>
      </c>
      <c r="F189" s="134" t="s">
        <v>1666</v>
      </c>
      <c r="G189" s="135" t="s">
        <v>219</v>
      </c>
      <c r="H189" s="136">
        <v>20</v>
      </c>
      <c r="I189" s="137"/>
      <c r="J189" s="138">
        <f>ROUND(I189*H189,2)</f>
        <v>0</v>
      </c>
      <c r="K189" s="139"/>
      <c r="L189" s="31"/>
      <c r="M189" s="140" t="s">
        <v>1</v>
      </c>
      <c r="N189" s="141" t="s">
        <v>43</v>
      </c>
      <c r="P189" s="142">
        <f>O189*H189</f>
        <v>0</v>
      </c>
      <c r="Q189" s="142">
        <v>3.0230000000000001E-3</v>
      </c>
      <c r="R189" s="142">
        <f>Q189*H189</f>
        <v>6.046E-2</v>
      </c>
      <c r="S189" s="142">
        <v>0</v>
      </c>
      <c r="T189" s="143">
        <f>S189*H189</f>
        <v>0</v>
      </c>
      <c r="AR189" s="144" t="s">
        <v>165</v>
      </c>
      <c r="AT189" s="144" t="s">
        <v>161</v>
      </c>
      <c r="AU189" s="144" t="s">
        <v>89</v>
      </c>
      <c r="AY189" s="16" t="s">
        <v>159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6" t="s">
        <v>86</v>
      </c>
      <c r="BK189" s="145">
        <f>ROUND(I189*H189,2)</f>
        <v>0</v>
      </c>
      <c r="BL189" s="16" t="s">
        <v>165</v>
      </c>
      <c r="BM189" s="144" t="s">
        <v>1667</v>
      </c>
    </row>
    <row r="190" spans="2:65" s="12" customFormat="1" ht="10.5">
      <c r="B190" s="146"/>
      <c r="D190" s="147" t="s">
        <v>167</v>
      </c>
      <c r="E190" s="148" t="s">
        <v>1</v>
      </c>
      <c r="F190" s="149" t="s">
        <v>1668</v>
      </c>
      <c r="H190" s="150">
        <v>11</v>
      </c>
      <c r="I190" s="151"/>
      <c r="L190" s="146"/>
      <c r="M190" s="152"/>
      <c r="T190" s="153"/>
      <c r="AT190" s="148" t="s">
        <v>167</v>
      </c>
      <c r="AU190" s="148" t="s">
        <v>89</v>
      </c>
      <c r="AV190" s="12" t="s">
        <v>89</v>
      </c>
      <c r="AW190" s="12" t="s">
        <v>33</v>
      </c>
      <c r="AX190" s="12" t="s">
        <v>78</v>
      </c>
      <c r="AY190" s="148" t="s">
        <v>159</v>
      </c>
    </row>
    <row r="191" spans="2:65" s="12" customFormat="1" ht="10.5">
      <c r="B191" s="146"/>
      <c r="D191" s="147" t="s">
        <v>167</v>
      </c>
      <c r="E191" s="148" t="s">
        <v>1</v>
      </c>
      <c r="F191" s="149" t="s">
        <v>1669</v>
      </c>
      <c r="H191" s="150">
        <v>9</v>
      </c>
      <c r="I191" s="151"/>
      <c r="L191" s="146"/>
      <c r="M191" s="152"/>
      <c r="T191" s="153"/>
      <c r="AT191" s="148" t="s">
        <v>167</v>
      </c>
      <c r="AU191" s="148" t="s">
        <v>89</v>
      </c>
      <c r="AV191" s="12" t="s">
        <v>89</v>
      </c>
      <c r="AW191" s="12" t="s">
        <v>33</v>
      </c>
      <c r="AX191" s="12" t="s">
        <v>78</v>
      </c>
      <c r="AY191" s="148" t="s">
        <v>159</v>
      </c>
    </row>
    <row r="192" spans="2:65" s="13" customFormat="1" ht="10.5">
      <c r="B192" s="154"/>
      <c r="D192" s="147" t="s">
        <v>167</v>
      </c>
      <c r="E192" s="155" t="s">
        <v>1</v>
      </c>
      <c r="F192" s="156" t="s">
        <v>174</v>
      </c>
      <c r="H192" s="157">
        <v>20</v>
      </c>
      <c r="I192" s="158"/>
      <c r="L192" s="154"/>
      <c r="M192" s="159"/>
      <c r="T192" s="160"/>
      <c r="AT192" s="155" t="s">
        <v>167</v>
      </c>
      <c r="AU192" s="155" t="s">
        <v>89</v>
      </c>
      <c r="AV192" s="13" t="s">
        <v>165</v>
      </c>
      <c r="AW192" s="13" t="s">
        <v>33</v>
      </c>
      <c r="AX192" s="13" t="s">
        <v>86</v>
      </c>
      <c r="AY192" s="155" t="s">
        <v>159</v>
      </c>
    </row>
    <row r="193" spans="2:65" s="1" customFormat="1" ht="16.55" customHeight="1">
      <c r="B193" s="31"/>
      <c r="C193" s="132" t="s">
        <v>7</v>
      </c>
      <c r="D193" s="132" t="s">
        <v>161</v>
      </c>
      <c r="E193" s="133" t="s">
        <v>1670</v>
      </c>
      <c r="F193" s="134" t="s">
        <v>1671</v>
      </c>
      <c r="G193" s="135" t="s">
        <v>1005</v>
      </c>
      <c r="H193" s="136">
        <v>4</v>
      </c>
      <c r="I193" s="137"/>
      <c r="J193" s="138">
        <f>ROUND(I193*H193,2)</f>
        <v>0</v>
      </c>
      <c r="K193" s="139"/>
      <c r="L193" s="31"/>
      <c r="M193" s="140" t="s">
        <v>1</v>
      </c>
      <c r="N193" s="141" t="s">
        <v>43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165</v>
      </c>
      <c r="AT193" s="144" t="s">
        <v>161</v>
      </c>
      <c r="AU193" s="144" t="s">
        <v>89</v>
      </c>
      <c r="AY193" s="16" t="s">
        <v>159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6" t="s">
        <v>86</v>
      </c>
      <c r="BK193" s="145">
        <f>ROUND(I193*H193,2)</f>
        <v>0</v>
      </c>
      <c r="BL193" s="16" t="s">
        <v>165</v>
      </c>
      <c r="BM193" s="144" t="s">
        <v>1672</v>
      </c>
    </row>
    <row r="194" spans="2:65" s="1" customFormat="1" ht="21.8" customHeight="1">
      <c r="B194" s="31"/>
      <c r="C194" s="132" t="s">
        <v>290</v>
      </c>
      <c r="D194" s="132" t="s">
        <v>161</v>
      </c>
      <c r="E194" s="133" t="s">
        <v>1673</v>
      </c>
      <c r="F194" s="134" t="s">
        <v>1674</v>
      </c>
      <c r="G194" s="135" t="s">
        <v>1005</v>
      </c>
      <c r="H194" s="136">
        <v>14</v>
      </c>
      <c r="I194" s="137"/>
      <c r="J194" s="138">
        <f>ROUND(I194*H194,2)</f>
        <v>0</v>
      </c>
      <c r="K194" s="139"/>
      <c r="L194" s="31"/>
      <c r="M194" s="140" t="s">
        <v>1</v>
      </c>
      <c r="N194" s="141" t="s">
        <v>43</v>
      </c>
      <c r="P194" s="142">
        <f>O194*H194</f>
        <v>0</v>
      </c>
      <c r="Q194" s="142">
        <v>0</v>
      </c>
      <c r="R194" s="142">
        <f>Q194*H194</f>
        <v>0</v>
      </c>
      <c r="S194" s="142">
        <v>0</v>
      </c>
      <c r="T194" s="143">
        <f>S194*H194</f>
        <v>0</v>
      </c>
      <c r="AR194" s="144" t="s">
        <v>165</v>
      </c>
      <c r="AT194" s="144" t="s">
        <v>161</v>
      </c>
      <c r="AU194" s="144" t="s">
        <v>89</v>
      </c>
      <c r="AY194" s="16" t="s">
        <v>159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6" t="s">
        <v>86</v>
      </c>
      <c r="BK194" s="145">
        <f>ROUND(I194*H194,2)</f>
        <v>0</v>
      </c>
      <c r="BL194" s="16" t="s">
        <v>165</v>
      </c>
      <c r="BM194" s="144" t="s">
        <v>1675</v>
      </c>
    </row>
    <row r="195" spans="2:65" s="12" customFormat="1" ht="10.5">
      <c r="B195" s="146"/>
      <c r="D195" s="147" t="s">
        <v>167</v>
      </c>
      <c r="E195" s="148" t="s">
        <v>1</v>
      </c>
      <c r="F195" s="149" t="s">
        <v>1676</v>
      </c>
      <c r="H195" s="150">
        <v>8</v>
      </c>
      <c r="I195" s="151"/>
      <c r="L195" s="146"/>
      <c r="M195" s="152"/>
      <c r="T195" s="153"/>
      <c r="AT195" s="148" t="s">
        <v>167</v>
      </c>
      <c r="AU195" s="148" t="s">
        <v>89</v>
      </c>
      <c r="AV195" s="12" t="s">
        <v>89</v>
      </c>
      <c r="AW195" s="12" t="s">
        <v>33</v>
      </c>
      <c r="AX195" s="12" t="s">
        <v>78</v>
      </c>
      <c r="AY195" s="148" t="s">
        <v>159</v>
      </c>
    </row>
    <row r="196" spans="2:65" s="12" customFormat="1" ht="10.5">
      <c r="B196" s="146"/>
      <c r="D196" s="147" t="s">
        <v>167</v>
      </c>
      <c r="E196" s="148" t="s">
        <v>1</v>
      </c>
      <c r="F196" s="149" t="s">
        <v>1677</v>
      </c>
      <c r="H196" s="150">
        <v>6</v>
      </c>
      <c r="I196" s="151"/>
      <c r="L196" s="146"/>
      <c r="M196" s="152"/>
      <c r="T196" s="153"/>
      <c r="AT196" s="148" t="s">
        <v>167</v>
      </c>
      <c r="AU196" s="148" t="s">
        <v>89</v>
      </c>
      <c r="AV196" s="12" t="s">
        <v>89</v>
      </c>
      <c r="AW196" s="12" t="s">
        <v>33</v>
      </c>
      <c r="AX196" s="12" t="s">
        <v>78</v>
      </c>
      <c r="AY196" s="148" t="s">
        <v>159</v>
      </c>
    </row>
    <row r="197" spans="2:65" s="13" customFormat="1" ht="10.5">
      <c r="B197" s="154"/>
      <c r="D197" s="147" t="s">
        <v>167</v>
      </c>
      <c r="E197" s="155" t="s">
        <v>1</v>
      </c>
      <c r="F197" s="156" t="s">
        <v>174</v>
      </c>
      <c r="H197" s="157">
        <v>14</v>
      </c>
      <c r="I197" s="158"/>
      <c r="L197" s="154"/>
      <c r="M197" s="159"/>
      <c r="T197" s="160"/>
      <c r="AT197" s="155" t="s">
        <v>167</v>
      </c>
      <c r="AU197" s="155" t="s">
        <v>89</v>
      </c>
      <c r="AV197" s="13" t="s">
        <v>165</v>
      </c>
      <c r="AW197" s="13" t="s">
        <v>33</v>
      </c>
      <c r="AX197" s="13" t="s">
        <v>86</v>
      </c>
      <c r="AY197" s="155" t="s">
        <v>159</v>
      </c>
    </row>
    <row r="198" spans="2:65" s="11" customFormat="1" ht="25.85" customHeight="1">
      <c r="B198" s="120"/>
      <c r="D198" s="121" t="s">
        <v>77</v>
      </c>
      <c r="E198" s="122" t="s">
        <v>461</v>
      </c>
      <c r="F198" s="122" t="s">
        <v>462</v>
      </c>
      <c r="I198" s="123"/>
      <c r="J198" s="124">
        <f>BK198</f>
        <v>0</v>
      </c>
      <c r="L198" s="120"/>
      <c r="M198" s="125"/>
      <c r="P198" s="126">
        <f>P199</f>
        <v>0</v>
      </c>
      <c r="R198" s="126">
        <f>R199</f>
        <v>0.48184893760000003</v>
      </c>
      <c r="T198" s="127">
        <f>T199</f>
        <v>0</v>
      </c>
      <c r="AR198" s="121" t="s">
        <v>89</v>
      </c>
      <c r="AT198" s="128" t="s">
        <v>77</v>
      </c>
      <c r="AU198" s="128" t="s">
        <v>78</v>
      </c>
      <c r="AY198" s="121" t="s">
        <v>159</v>
      </c>
      <c r="BK198" s="129">
        <f>BK199</f>
        <v>0</v>
      </c>
    </row>
    <row r="199" spans="2:65" s="11" customFormat="1" ht="22.75" customHeight="1">
      <c r="B199" s="120"/>
      <c r="D199" s="121" t="s">
        <v>77</v>
      </c>
      <c r="E199" s="130" t="s">
        <v>676</v>
      </c>
      <c r="F199" s="130" t="s">
        <v>677</v>
      </c>
      <c r="I199" s="123"/>
      <c r="J199" s="131">
        <f>BK199</f>
        <v>0</v>
      </c>
      <c r="L199" s="120"/>
      <c r="M199" s="125"/>
      <c r="P199" s="126">
        <f>SUM(P200:P234)</f>
        <v>0</v>
      </c>
      <c r="R199" s="126">
        <f>SUM(R200:R234)</f>
        <v>0.48184893760000003</v>
      </c>
      <c r="T199" s="127">
        <f>SUM(T200:T234)</f>
        <v>0</v>
      </c>
      <c r="AR199" s="121" t="s">
        <v>89</v>
      </c>
      <c r="AT199" s="128" t="s">
        <v>77</v>
      </c>
      <c r="AU199" s="128" t="s">
        <v>86</v>
      </c>
      <c r="AY199" s="121" t="s">
        <v>159</v>
      </c>
      <c r="BK199" s="129">
        <f>SUM(BK200:BK234)</f>
        <v>0</v>
      </c>
    </row>
    <row r="200" spans="2:65" s="1" customFormat="1" ht="21.8" customHeight="1">
      <c r="B200" s="31"/>
      <c r="C200" s="132" t="s">
        <v>295</v>
      </c>
      <c r="D200" s="132" t="s">
        <v>161</v>
      </c>
      <c r="E200" s="133" t="s">
        <v>678</v>
      </c>
      <c r="F200" s="134" t="s">
        <v>679</v>
      </c>
      <c r="G200" s="135" t="s">
        <v>249</v>
      </c>
      <c r="H200" s="136">
        <v>36.164000000000001</v>
      </c>
      <c r="I200" s="137"/>
      <c r="J200" s="138">
        <f>ROUND(I200*H200,2)</f>
        <v>0</v>
      </c>
      <c r="K200" s="139"/>
      <c r="L200" s="31"/>
      <c r="M200" s="140" t="s">
        <v>1</v>
      </c>
      <c r="N200" s="141" t="s">
        <v>43</v>
      </c>
      <c r="P200" s="142">
        <f>O200*H200</f>
        <v>0</v>
      </c>
      <c r="Q200" s="142">
        <v>5.6400000000000002E-5</v>
      </c>
      <c r="R200" s="142">
        <f>Q200*H200</f>
        <v>2.0396496000000004E-3</v>
      </c>
      <c r="S200" s="142">
        <v>0</v>
      </c>
      <c r="T200" s="143">
        <f>S200*H200</f>
        <v>0</v>
      </c>
      <c r="AR200" s="144" t="s">
        <v>246</v>
      </c>
      <c r="AT200" s="144" t="s">
        <v>161</v>
      </c>
      <c r="AU200" s="144" t="s">
        <v>89</v>
      </c>
      <c r="AY200" s="16" t="s">
        <v>159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6" t="s">
        <v>86</v>
      </c>
      <c r="BK200" s="145">
        <f>ROUND(I200*H200,2)</f>
        <v>0</v>
      </c>
      <c r="BL200" s="16" t="s">
        <v>246</v>
      </c>
      <c r="BM200" s="144" t="s">
        <v>1678</v>
      </c>
    </row>
    <row r="201" spans="2:65" s="14" customFormat="1" ht="10.5">
      <c r="B201" s="177"/>
      <c r="D201" s="147" t="s">
        <v>167</v>
      </c>
      <c r="E201" s="178" t="s">
        <v>1</v>
      </c>
      <c r="F201" s="179" t="s">
        <v>1679</v>
      </c>
      <c r="H201" s="178" t="s">
        <v>1</v>
      </c>
      <c r="I201" s="180"/>
      <c r="L201" s="177"/>
      <c r="M201" s="181"/>
      <c r="T201" s="182"/>
      <c r="AT201" s="178" t="s">
        <v>167</v>
      </c>
      <c r="AU201" s="178" t="s">
        <v>89</v>
      </c>
      <c r="AV201" s="14" t="s">
        <v>86</v>
      </c>
      <c r="AW201" s="14" t="s">
        <v>33</v>
      </c>
      <c r="AX201" s="14" t="s">
        <v>78</v>
      </c>
      <c r="AY201" s="178" t="s">
        <v>159</v>
      </c>
    </row>
    <row r="202" spans="2:65" s="12" customFormat="1" ht="10.5">
      <c r="B202" s="146"/>
      <c r="D202" s="147" t="s">
        <v>167</v>
      </c>
      <c r="E202" s="148" t="s">
        <v>1</v>
      </c>
      <c r="F202" s="149" t="s">
        <v>1680</v>
      </c>
      <c r="H202" s="150">
        <v>19.728000000000002</v>
      </c>
      <c r="I202" s="151"/>
      <c r="L202" s="146"/>
      <c r="M202" s="152"/>
      <c r="T202" s="153"/>
      <c r="AT202" s="148" t="s">
        <v>167</v>
      </c>
      <c r="AU202" s="148" t="s">
        <v>89</v>
      </c>
      <c r="AV202" s="12" t="s">
        <v>89</v>
      </c>
      <c r="AW202" s="12" t="s">
        <v>33</v>
      </c>
      <c r="AX202" s="12" t="s">
        <v>78</v>
      </c>
      <c r="AY202" s="148" t="s">
        <v>159</v>
      </c>
    </row>
    <row r="203" spans="2:65" s="14" customFormat="1" ht="10.5">
      <c r="B203" s="177"/>
      <c r="D203" s="147" t="s">
        <v>167</v>
      </c>
      <c r="E203" s="178" t="s">
        <v>1</v>
      </c>
      <c r="F203" s="179" t="s">
        <v>1681</v>
      </c>
      <c r="H203" s="178" t="s">
        <v>1</v>
      </c>
      <c r="I203" s="180"/>
      <c r="L203" s="177"/>
      <c r="M203" s="181"/>
      <c r="T203" s="182"/>
      <c r="AT203" s="178" t="s">
        <v>167</v>
      </c>
      <c r="AU203" s="178" t="s">
        <v>89</v>
      </c>
      <c r="AV203" s="14" t="s">
        <v>86</v>
      </c>
      <c r="AW203" s="14" t="s">
        <v>33</v>
      </c>
      <c r="AX203" s="14" t="s">
        <v>78</v>
      </c>
      <c r="AY203" s="178" t="s">
        <v>159</v>
      </c>
    </row>
    <row r="204" spans="2:65" s="12" customFormat="1" ht="10.5">
      <c r="B204" s="146"/>
      <c r="D204" s="147" t="s">
        <v>167</v>
      </c>
      <c r="E204" s="148" t="s">
        <v>1</v>
      </c>
      <c r="F204" s="149" t="s">
        <v>1682</v>
      </c>
      <c r="H204" s="150">
        <v>16.436</v>
      </c>
      <c r="I204" s="151"/>
      <c r="L204" s="146"/>
      <c r="M204" s="152"/>
      <c r="T204" s="153"/>
      <c r="AT204" s="148" t="s">
        <v>167</v>
      </c>
      <c r="AU204" s="148" t="s">
        <v>89</v>
      </c>
      <c r="AV204" s="12" t="s">
        <v>89</v>
      </c>
      <c r="AW204" s="12" t="s">
        <v>33</v>
      </c>
      <c r="AX204" s="12" t="s">
        <v>78</v>
      </c>
      <c r="AY204" s="148" t="s">
        <v>159</v>
      </c>
    </row>
    <row r="205" spans="2:65" s="13" customFormat="1" ht="10.5">
      <c r="B205" s="154"/>
      <c r="D205" s="147" t="s">
        <v>167</v>
      </c>
      <c r="E205" s="155" t="s">
        <v>1</v>
      </c>
      <c r="F205" s="156" t="s">
        <v>174</v>
      </c>
      <c r="H205" s="157">
        <v>36.164000000000001</v>
      </c>
      <c r="I205" s="158"/>
      <c r="L205" s="154"/>
      <c r="M205" s="159"/>
      <c r="T205" s="160"/>
      <c r="AT205" s="155" t="s">
        <v>167</v>
      </c>
      <c r="AU205" s="155" t="s">
        <v>89</v>
      </c>
      <c r="AV205" s="13" t="s">
        <v>165</v>
      </c>
      <c r="AW205" s="13" t="s">
        <v>33</v>
      </c>
      <c r="AX205" s="13" t="s">
        <v>86</v>
      </c>
      <c r="AY205" s="155" t="s">
        <v>159</v>
      </c>
    </row>
    <row r="206" spans="2:65" s="1" customFormat="1" ht="24.25" customHeight="1">
      <c r="B206" s="31"/>
      <c r="C206" s="161" t="s">
        <v>301</v>
      </c>
      <c r="D206" s="161" t="s">
        <v>210</v>
      </c>
      <c r="E206" s="162" t="s">
        <v>691</v>
      </c>
      <c r="F206" s="163" t="s">
        <v>1683</v>
      </c>
      <c r="G206" s="164" t="s">
        <v>249</v>
      </c>
      <c r="H206" s="165">
        <v>36.164000000000001</v>
      </c>
      <c r="I206" s="166"/>
      <c r="J206" s="167">
        <f>ROUND(I206*H206,2)</f>
        <v>0</v>
      </c>
      <c r="K206" s="168"/>
      <c r="L206" s="169"/>
      <c r="M206" s="170" t="s">
        <v>1</v>
      </c>
      <c r="N206" s="171" t="s">
        <v>43</v>
      </c>
      <c r="P206" s="142">
        <f>O206*H206</f>
        <v>0</v>
      </c>
      <c r="Q206" s="142">
        <v>6.1999999999999998E-3</v>
      </c>
      <c r="R206" s="142">
        <f>Q206*H206</f>
        <v>0.22421679999999999</v>
      </c>
      <c r="S206" s="142">
        <v>0</v>
      </c>
      <c r="T206" s="143">
        <f>S206*H206</f>
        <v>0</v>
      </c>
      <c r="AR206" s="144" t="s">
        <v>345</v>
      </c>
      <c r="AT206" s="144" t="s">
        <v>210</v>
      </c>
      <c r="AU206" s="144" t="s">
        <v>89</v>
      </c>
      <c r="AY206" s="16" t="s">
        <v>159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6" t="s">
        <v>86</v>
      </c>
      <c r="BK206" s="145">
        <f>ROUND(I206*H206,2)</f>
        <v>0</v>
      </c>
      <c r="BL206" s="16" t="s">
        <v>246</v>
      </c>
      <c r="BM206" s="144" t="s">
        <v>1684</v>
      </c>
    </row>
    <row r="207" spans="2:65" s="14" customFormat="1" ht="10.5">
      <c r="B207" s="177"/>
      <c r="D207" s="147" t="s">
        <v>167</v>
      </c>
      <c r="E207" s="178" t="s">
        <v>1</v>
      </c>
      <c r="F207" s="179" t="s">
        <v>1679</v>
      </c>
      <c r="H207" s="178" t="s">
        <v>1</v>
      </c>
      <c r="I207" s="180"/>
      <c r="L207" s="177"/>
      <c r="M207" s="181"/>
      <c r="T207" s="182"/>
      <c r="AT207" s="178" t="s">
        <v>167</v>
      </c>
      <c r="AU207" s="178" t="s">
        <v>89</v>
      </c>
      <c r="AV207" s="14" t="s">
        <v>86</v>
      </c>
      <c r="AW207" s="14" t="s">
        <v>33</v>
      </c>
      <c r="AX207" s="14" t="s">
        <v>78</v>
      </c>
      <c r="AY207" s="178" t="s">
        <v>159</v>
      </c>
    </row>
    <row r="208" spans="2:65" s="12" customFormat="1" ht="10.5">
      <c r="B208" s="146"/>
      <c r="D208" s="147" t="s">
        <v>167</v>
      </c>
      <c r="E208" s="148" t="s">
        <v>1</v>
      </c>
      <c r="F208" s="149" t="s">
        <v>1680</v>
      </c>
      <c r="H208" s="150">
        <v>19.728000000000002</v>
      </c>
      <c r="I208" s="151"/>
      <c r="L208" s="146"/>
      <c r="M208" s="152"/>
      <c r="T208" s="153"/>
      <c r="AT208" s="148" t="s">
        <v>167</v>
      </c>
      <c r="AU208" s="148" t="s">
        <v>89</v>
      </c>
      <c r="AV208" s="12" t="s">
        <v>89</v>
      </c>
      <c r="AW208" s="12" t="s">
        <v>33</v>
      </c>
      <c r="AX208" s="12" t="s">
        <v>78</v>
      </c>
      <c r="AY208" s="148" t="s">
        <v>159</v>
      </c>
    </row>
    <row r="209" spans="2:65" s="14" customFormat="1" ht="10.5">
      <c r="B209" s="177"/>
      <c r="D209" s="147" t="s">
        <v>167</v>
      </c>
      <c r="E209" s="178" t="s">
        <v>1</v>
      </c>
      <c r="F209" s="179" t="s">
        <v>1681</v>
      </c>
      <c r="H209" s="178" t="s">
        <v>1</v>
      </c>
      <c r="I209" s="180"/>
      <c r="L209" s="177"/>
      <c r="M209" s="181"/>
      <c r="T209" s="182"/>
      <c r="AT209" s="178" t="s">
        <v>167</v>
      </c>
      <c r="AU209" s="178" t="s">
        <v>89</v>
      </c>
      <c r="AV209" s="14" t="s">
        <v>86</v>
      </c>
      <c r="AW209" s="14" t="s">
        <v>33</v>
      </c>
      <c r="AX209" s="14" t="s">
        <v>78</v>
      </c>
      <c r="AY209" s="178" t="s">
        <v>159</v>
      </c>
    </row>
    <row r="210" spans="2:65" s="12" customFormat="1" ht="10.5">
      <c r="B210" s="146"/>
      <c r="D210" s="147" t="s">
        <v>167</v>
      </c>
      <c r="E210" s="148" t="s">
        <v>1</v>
      </c>
      <c r="F210" s="149" t="s">
        <v>1682</v>
      </c>
      <c r="H210" s="150">
        <v>16.436</v>
      </c>
      <c r="I210" s="151"/>
      <c r="L210" s="146"/>
      <c r="M210" s="152"/>
      <c r="T210" s="153"/>
      <c r="AT210" s="148" t="s">
        <v>167</v>
      </c>
      <c r="AU210" s="148" t="s">
        <v>89</v>
      </c>
      <c r="AV210" s="12" t="s">
        <v>89</v>
      </c>
      <c r="AW210" s="12" t="s">
        <v>33</v>
      </c>
      <c r="AX210" s="12" t="s">
        <v>78</v>
      </c>
      <c r="AY210" s="148" t="s">
        <v>159</v>
      </c>
    </row>
    <row r="211" spans="2:65" s="13" customFormat="1" ht="10.5">
      <c r="B211" s="154"/>
      <c r="D211" s="147" t="s">
        <v>167</v>
      </c>
      <c r="E211" s="155" t="s">
        <v>1</v>
      </c>
      <c r="F211" s="156" t="s">
        <v>174</v>
      </c>
      <c r="H211" s="157">
        <v>36.164000000000001</v>
      </c>
      <c r="I211" s="158"/>
      <c r="L211" s="154"/>
      <c r="M211" s="159"/>
      <c r="T211" s="160"/>
      <c r="AT211" s="155" t="s">
        <v>167</v>
      </c>
      <c r="AU211" s="155" t="s">
        <v>89</v>
      </c>
      <c r="AV211" s="13" t="s">
        <v>165</v>
      </c>
      <c r="AW211" s="13" t="s">
        <v>33</v>
      </c>
      <c r="AX211" s="13" t="s">
        <v>86</v>
      </c>
      <c r="AY211" s="155" t="s">
        <v>159</v>
      </c>
    </row>
    <row r="212" spans="2:65" s="1" customFormat="1" ht="24.25" customHeight="1">
      <c r="B212" s="31"/>
      <c r="C212" s="132" t="s">
        <v>306</v>
      </c>
      <c r="D212" s="132" t="s">
        <v>161</v>
      </c>
      <c r="E212" s="133" t="s">
        <v>710</v>
      </c>
      <c r="F212" s="134" t="s">
        <v>711</v>
      </c>
      <c r="G212" s="135" t="s">
        <v>249</v>
      </c>
      <c r="H212" s="136">
        <v>41.328000000000003</v>
      </c>
      <c r="I212" s="137"/>
      <c r="J212" s="138">
        <f>ROUND(I212*H212,2)</f>
        <v>0</v>
      </c>
      <c r="K212" s="139"/>
      <c r="L212" s="31"/>
      <c r="M212" s="140" t="s">
        <v>1</v>
      </c>
      <c r="N212" s="141" t="s">
        <v>43</v>
      </c>
      <c r="P212" s="142">
        <f>O212*H212</f>
        <v>0</v>
      </c>
      <c r="Q212" s="142">
        <v>3.9599999999999998E-4</v>
      </c>
      <c r="R212" s="142">
        <f>Q212*H212</f>
        <v>1.6365887999999999E-2</v>
      </c>
      <c r="S212" s="142">
        <v>0</v>
      </c>
      <c r="T212" s="143">
        <f>S212*H212</f>
        <v>0</v>
      </c>
      <c r="AR212" s="144" t="s">
        <v>246</v>
      </c>
      <c r="AT212" s="144" t="s">
        <v>161</v>
      </c>
      <c r="AU212" s="144" t="s">
        <v>89</v>
      </c>
      <c r="AY212" s="16" t="s">
        <v>159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6" t="s">
        <v>86</v>
      </c>
      <c r="BK212" s="145">
        <f>ROUND(I212*H212,2)</f>
        <v>0</v>
      </c>
      <c r="BL212" s="16" t="s">
        <v>246</v>
      </c>
      <c r="BM212" s="144" t="s">
        <v>1685</v>
      </c>
    </row>
    <row r="213" spans="2:65" s="14" customFormat="1" ht="10.5">
      <c r="B213" s="177"/>
      <c r="D213" s="147" t="s">
        <v>167</v>
      </c>
      <c r="E213" s="178" t="s">
        <v>1</v>
      </c>
      <c r="F213" s="179" t="s">
        <v>1679</v>
      </c>
      <c r="H213" s="178" t="s">
        <v>1</v>
      </c>
      <c r="I213" s="180"/>
      <c r="L213" s="177"/>
      <c r="M213" s="181"/>
      <c r="T213" s="182"/>
      <c r="AT213" s="178" t="s">
        <v>167</v>
      </c>
      <c r="AU213" s="178" t="s">
        <v>89</v>
      </c>
      <c r="AV213" s="14" t="s">
        <v>86</v>
      </c>
      <c r="AW213" s="14" t="s">
        <v>33</v>
      </c>
      <c r="AX213" s="14" t="s">
        <v>78</v>
      </c>
      <c r="AY213" s="178" t="s">
        <v>159</v>
      </c>
    </row>
    <row r="214" spans="2:65" s="12" customFormat="1" ht="10.5">
      <c r="B214" s="146"/>
      <c r="D214" s="147" t="s">
        <v>167</v>
      </c>
      <c r="E214" s="148" t="s">
        <v>1</v>
      </c>
      <c r="F214" s="149" t="s">
        <v>1686</v>
      </c>
      <c r="H214" s="150">
        <v>18.908000000000001</v>
      </c>
      <c r="I214" s="151"/>
      <c r="L214" s="146"/>
      <c r="M214" s="152"/>
      <c r="T214" s="153"/>
      <c r="AT214" s="148" t="s">
        <v>167</v>
      </c>
      <c r="AU214" s="148" t="s">
        <v>89</v>
      </c>
      <c r="AV214" s="12" t="s">
        <v>89</v>
      </c>
      <c r="AW214" s="12" t="s">
        <v>33</v>
      </c>
      <c r="AX214" s="12" t="s">
        <v>78</v>
      </c>
      <c r="AY214" s="148" t="s">
        <v>159</v>
      </c>
    </row>
    <row r="215" spans="2:65" s="14" customFormat="1" ht="10.5">
      <c r="B215" s="177"/>
      <c r="D215" s="147" t="s">
        <v>167</v>
      </c>
      <c r="E215" s="178" t="s">
        <v>1</v>
      </c>
      <c r="F215" s="179" t="s">
        <v>1681</v>
      </c>
      <c r="H215" s="178" t="s">
        <v>1</v>
      </c>
      <c r="I215" s="180"/>
      <c r="L215" s="177"/>
      <c r="M215" s="181"/>
      <c r="T215" s="182"/>
      <c r="AT215" s="178" t="s">
        <v>167</v>
      </c>
      <c r="AU215" s="178" t="s">
        <v>89</v>
      </c>
      <c r="AV215" s="14" t="s">
        <v>86</v>
      </c>
      <c r="AW215" s="14" t="s">
        <v>33</v>
      </c>
      <c r="AX215" s="14" t="s">
        <v>78</v>
      </c>
      <c r="AY215" s="178" t="s">
        <v>159</v>
      </c>
    </row>
    <row r="216" spans="2:65" s="12" customFormat="1" ht="10.5">
      <c r="B216" s="146"/>
      <c r="D216" s="147" t="s">
        <v>167</v>
      </c>
      <c r="E216" s="148" t="s">
        <v>1</v>
      </c>
      <c r="F216" s="149" t="s">
        <v>1687</v>
      </c>
      <c r="H216" s="150">
        <v>15.106</v>
      </c>
      <c r="I216" s="151"/>
      <c r="L216" s="146"/>
      <c r="M216" s="152"/>
      <c r="T216" s="153"/>
      <c r="AT216" s="148" t="s">
        <v>167</v>
      </c>
      <c r="AU216" s="148" t="s">
        <v>89</v>
      </c>
      <c r="AV216" s="12" t="s">
        <v>89</v>
      </c>
      <c r="AW216" s="12" t="s">
        <v>33</v>
      </c>
      <c r="AX216" s="12" t="s">
        <v>78</v>
      </c>
      <c r="AY216" s="148" t="s">
        <v>159</v>
      </c>
    </row>
    <row r="217" spans="2:65" s="14" customFormat="1" ht="10.5">
      <c r="B217" s="177"/>
      <c r="D217" s="147" t="s">
        <v>167</v>
      </c>
      <c r="E217" s="178" t="s">
        <v>1</v>
      </c>
      <c r="F217" s="179" t="s">
        <v>1679</v>
      </c>
      <c r="H217" s="178" t="s">
        <v>1</v>
      </c>
      <c r="I217" s="180"/>
      <c r="L217" s="177"/>
      <c r="M217" s="181"/>
      <c r="T217" s="182"/>
      <c r="AT217" s="178" t="s">
        <v>167</v>
      </c>
      <c r="AU217" s="178" t="s">
        <v>89</v>
      </c>
      <c r="AV217" s="14" t="s">
        <v>86</v>
      </c>
      <c r="AW217" s="14" t="s">
        <v>33</v>
      </c>
      <c r="AX217" s="14" t="s">
        <v>78</v>
      </c>
      <c r="AY217" s="178" t="s">
        <v>159</v>
      </c>
    </row>
    <row r="218" spans="2:65" s="12" customFormat="1" ht="10.5">
      <c r="B218" s="146"/>
      <c r="D218" s="147" t="s">
        <v>167</v>
      </c>
      <c r="E218" s="148" t="s">
        <v>1</v>
      </c>
      <c r="F218" s="149" t="s">
        <v>1688</v>
      </c>
      <c r="H218" s="150">
        <v>2.5939999999999999</v>
      </c>
      <c r="I218" s="151"/>
      <c r="L218" s="146"/>
      <c r="M218" s="152"/>
      <c r="T218" s="153"/>
      <c r="AT218" s="148" t="s">
        <v>167</v>
      </c>
      <c r="AU218" s="148" t="s">
        <v>89</v>
      </c>
      <c r="AV218" s="12" t="s">
        <v>89</v>
      </c>
      <c r="AW218" s="12" t="s">
        <v>33</v>
      </c>
      <c r="AX218" s="12" t="s">
        <v>78</v>
      </c>
      <c r="AY218" s="148" t="s">
        <v>159</v>
      </c>
    </row>
    <row r="219" spans="2:65" s="14" customFormat="1" ht="10.5">
      <c r="B219" s="177"/>
      <c r="D219" s="147" t="s">
        <v>167</v>
      </c>
      <c r="E219" s="178" t="s">
        <v>1</v>
      </c>
      <c r="F219" s="179" t="s">
        <v>1681</v>
      </c>
      <c r="H219" s="178" t="s">
        <v>1</v>
      </c>
      <c r="I219" s="180"/>
      <c r="L219" s="177"/>
      <c r="M219" s="181"/>
      <c r="T219" s="182"/>
      <c r="AT219" s="178" t="s">
        <v>167</v>
      </c>
      <c r="AU219" s="178" t="s">
        <v>89</v>
      </c>
      <c r="AV219" s="14" t="s">
        <v>86</v>
      </c>
      <c r="AW219" s="14" t="s">
        <v>33</v>
      </c>
      <c r="AX219" s="14" t="s">
        <v>78</v>
      </c>
      <c r="AY219" s="178" t="s">
        <v>159</v>
      </c>
    </row>
    <row r="220" spans="2:65" s="12" customFormat="1" ht="10.5">
      <c r="B220" s="146"/>
      <c r="D220" s="147" t="s">
        <v>167</v>
      </c>
      <c r="E220" s="148" t="s">
        <v>1</v>
      </c>
      <c r="F220" s="149" t="s">
        <v>1689</v>
      </c>
      <c r="H220" s="150">
        <v>4.72</v>
      </c>
      <c r="I220" s="151"/>
      <c r="L220" s="146"/>
      <c r="M220" s="152"/>
      <c r="T220" s="153"/>
      <c r="AT220" s="148" t="s">
        <v>167</v>
      </c>
      <c r="AU220" s="148" t="s">
        <v>89</v>
      </c>
      <c r="AV220" s="12" t="s">
        <v>89</v>
      </c>
      <c r="AW220" s="12" t="s">
        <v>33</v>
      </c>
      <c r="AX220" s="12" t="s">
        <v>78</v>
      </c>
      <c r="AY220" s="148" t="s">
        <v>159</v>
      </c>
    </row>
    <row r="221" spans="2:65" s="13" customFormat="1" ht="10.5">
      <c r="B221" s="154"/>
      <c r="D221" s="147" t="s">
        <v>167</v>
      </c>
      <c r="E221" s="155" t="s">
        <v>1</v>
      </c>
      <c r="F221" s="156" t="s">
        <v>174</v>
      </c>
      <c r="H221" s="157">
        <v>41.328000000000003</v>
      </c>
      <c r="I221" s="158"/>
      <c r="L221" s="154"/>
      <c r="M221" s="159"/>
      <c r="T221" s="160"/>
      <c r="AT221" s="155" t="s">
        <v>167</v>
      </c>
      <c r="AU221" s="155" t="s">
        <v>89</v>
      </c>
      <c r="AV221" s="13" t="s">
        <v>165</v>
      </c>
      <c r="AW221" s="13" t="s">
        <v>33</v>
      </c>
      <c r="AX221" s="13" t="s">
        <v>86</v>
      </c>
      <c r="AY221" s="155" t="s">
        <v>159</v>
      </c>
    </row>
    <row r="222" spans="2:65" s="1" customFormat="1" ht="37.799999999999997" customHeight="1">
      <c r="B222" s="31"/>
      <c r="C222" s="161" t="s">
        <v>310</v>
      </c>
      <c r="D222" s="161" t="s">
        <v>210</v>
      </c>
      <c r="E222" s="162" t="s">
        <v>1690</v>
      </c>
      <c r="F222" s="163" t="s">
        <v>1691</v>
      </c>
      <c r="G222" s="164" t="s">
        <v>249</v>
      </c>
      <c r="H222" s="165">
        <v>34.014000000000003</v>
      </c>
      <c r="I222" s="166"/>
      <c r="J222" s="167">
        <f>ROUND(I222*H222,2)</f>
        <v>0</v>
      </c>
      <c r="K222" s="168"/>
      <c r="L222" s="169"/>
      <c r="M222" s="170" t="s">
        <v>1</v>
      </c>
      <c r="N222" s="171" t="s">
        <v>43</v>
      </c>
      <c r="P222" s="142">
        <f>O222*H222</f>
        <v>0</v>
      </c>
      <c r="Q222" s="142">
        <v>5.7000000000000002E-3</v>
      </c>
      <c r="R222" s="142">
        <f>Q222*H222</f>
        <v>0.19387980000000002</v>
      </c>
      <c r="S222" s="142">
        <v>0</v>
      </c>
      <c r="T222" s="143">
        <f>S222*H222</f>
        <v>0</v>
      </c>
      <c r="AR222" s="144" t="s">
        <v>345</v>
      </c>
      <c r="AT222" s="144" t="s">
        <v>210</v>
      </c>
      <c r="AU222" s="144" t="s">
        <v>89</v>
      </c>
      <c r="AY222" s="16" t="s">
        <v>159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6" t="s">
        <v>86</v>
      </c>
      <c r="BK222" s="145">
        <f>ROUND(I222*H222,2)</f>
        <v>0</v>
      </c>
      <c r="BL222" s="16" t="s">
        <v>246</v>
      </c>
      <c r="BM222" s="144" t="s">
        <v>1692</v>
      </c>
    </row>
    <row r="223" spans="2:65" s="14" customFormat="1" ht="10.5">
      <c r="B223" s="177"/>
      <c r="D223" s="147" t="s">
        <v>167</v>
      </c>
      <c r="E223" s="178" t="s">
        <v>1</v>
      </c>
      <c r="F223" s="179" t="s">
        <v>1679</v>
      </c>
      <c r="H223" s="178" t="s">
        <v>1</v>
      </c>
      <c r="I223" s="180"/>
      <c r="L223" s="177"/>
      <c r="M223" s="181"/>
      <c r="T223" s="182"/>
      <c r="AT223" s="178" t="s">
        <v>167</v>
      </c>
      <c r="AU223" s="178" t="s">
        <v>89</v>
      </c>
      <c r="AV223" s="14" t="s">
        <v>86</v>
      </c>
      <c r="AW223" s="14" t="s">
        <v>33</v>
      </c>
      <c r="AX223" s="14" t="s">
        <v>78</v>
      </c>
      <c r="AY223" s="178" t="s">
        <v>159</v>
      </c>
    </row>
    <row r="224" spans="2:65" s="12" customFormat="1" ht="10.5">
      <c r="B224" s="146"/>
      <c r="D224" s="147" t="s">
        <v>167</v>
      </c>
      <c r="E224" s="148" t="s">
        <v>1</v>
      </c>
      <c r="F224" s="149" t="s">
        <v>1686</v>
      </c>
      <c r="H224" s="150">
        <v>18.908000000000001</v>
      </c>
      <c r="I224" s="151"/>
      <c r="L224" s="146"/>
      <c r="M224" s="152"/>
      <c r="T224" s="153"/>
      <c r="AT224" s="148" t="s">
        <v>167</v>
      </c>
      <c r="AU224" s="148" t="s">
        <v>89</v>
      </c>
      <c r="AV224" s="12" t="s">
        <v>89</v>
      </c>
      <c r="AW224" s="12" t="s">
        <v>33</v>
      </c>
      <c r="AX224" s="12" t="s">
        <v>78</v>
      </c>
      <c r="AY224" s="148" t="s">
        <v>159</v>
      </c>
    </row>
    <row r="225" spans="2:65" s="14" customFormat="1" ht="10.5">
      <c r="B225" s="177"/>
      <c r="D225" s="147" t="s">
        <v>167</v>
      </c>
      <c r="E225" s="178" t="s">
        <v>1</v>
      </c>
      <c r="F225" s="179" t="s">
        <v>1681</v>
      </c>
      <c r="H225" s="178" t="s">
        <v>1</v>
      </c>
      <c r="I225" s="180"/>
      <c r="L225" s="177"/>
      <c r="M225" s="181"/>
      <c r="T225" s="182"/>
      <c r="AT225" s="178" t="s">
        <v>167</v>
      </c>
      <c r="AU225" s="178" t="s">
        <v>89</v>
      </c>
      <c r="AV225" s="14" t="s">
        <v>86</v>
      </c>
      <c r="AW225" s="14" t="s">
        <v>33</v>
      </c>
      <c r="AX225" s="14" t="s">
        <v>78</v>
      </c>
      <c r="AY225" s="178" t="s">
        <v>159</v>
      </c>
    </row>
    <row r="226" spans="2:65" s="12" customFormat="1" ht="10.5">
      <c r="B226" s="146"/>
      <c r="D226" s="147" t="s">
        <v>167</v>
      </c>
      <c r="E226" s="148" t="s">
        <v>1</v>
      </c>
      <c r="F226" s="149" t="s">
        <v>1687</v>
      </c>
      <c r="H226" s="150">
        <v>15.106</v>
      </c>
      <c r="I226" s="151"/>
      <c r="L226" s="146"/>
      <c r="M226" s="152"/>
      <c r="T226" s="153"/>
      <c r="AT226" s="148" t="s">
        <v>167</v>
      </c>
      <c r="AU226" s="148" t="s">
        <v>89</v>
      </c>
      <c r="AV226" s="12" t="s">
        <v>89</v>
      </c>
      <c r="AW226" s="12" t="s">
        <v>33</v>
      </c>
      <c r="AX226" s="12" t="s">
        <v>78</v>
      </c>
      <c r="AY226" s="148" t="s">
        <v>159</v>
      </c>
    </row>
    <row r="227" spans="2:65" s="13" customFormat="1" ht="10.5">
      <c r="B227" s="154"/>
      <c r="D227" s="147" t="s">
        <v>167</v>
      </c>
      <c r="E227" s="155" t="s">
        <v>1</v>
      </c>
      <c r="F227" s="156" t="s">
        <v>174</v>
      </c>
      <c r="H227" s="157">
        <v>34.014000000000003</v>
      </c>
      <c r="I227" s="158"/>
      <c r="L227" s="154"/>
      <c r="M227" s="159"/>
      <c r="T227" s="160"/>
      <c r="AT227" s="155" t="s">
        <v>167</v>
      </c>
      <c r="AU227" s="155" t="s">
        <v>89</v>
      </c>
      <c r="AV227" s="13" t="s">
        <v>165</v>
      </c>
      <c r="AW227" s="13" t="s">
        <v>33</v>
      </c>
      <c r="AX227" s="13" t="s">
        <v>86</v>
      </c>
      <c r="AY227" s="155" t="s">
        <v>159</v>
      </c>
    </row>
    <row r="228" spans="2:65" s="1" customFormat="1" ht="44.2" customHeight="1">
      <c r="B228" s="31"/>
      <c r="C228" s="161" t="s">
        <v>315</v>
      </c>
      <c r="D228" s="161" t="s">
        <v>210</v>
      </c>
      <c r="E228" s="162" t="s">
        <v>1693</v>
      </c>
      <c r="F228" s="163" t="s">
        <v>1694</v>
      </c>
      <c r="G228" s="164" t="s">
        <v>249</v>
      </c>
      <c r="H228" s="165">
        <v>7.3140000000000001</v>
      </c>
      <c r="I228" s="166"/>
      <c r="J228" s="167">
        <f>ROUND(I228*H228,2)</f>
        <v>0</v>
      </c>
      <c r="K228" s="168"/>
      <c r="L228" s="169"/>
      <c r="M228" s="170" t="s">
        <v>1</v>
      </c>
      <c r="N228" s="171" t="s">
        <v>43</v>
      </c>
      <c r="P228" s="142">
        <f>O228*H228</f>
        <v>0</v>
      </c>
      <c r="Q228" s="142">
        <v>6.1999999999999998E-3</v>
      </c>
      <c r="R228" s="142">
        <f>Q228*H228</f>
        <v>4.53468E-2</v>
      </c>
      <c r="S228" s="142">
        <v>0</v>
      </c>
      <c r="T228" s="143">
        <f>S228*H228</f>
        <v>0</v>
      </c>
      <c r="AR228" s="144" t="s">
        <v>345</v>
      </c>
      <c r="AT228" s="144" t="s">
        <v>210</v>
      </c>
      <c r="AU228" s="144" t="s">
        <v>89</v>
      </c>
      <c r="AY228" s="16" t="s">
        <v>159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6" t="s">
        <v>86</v>
      </c>
      <c r="BK228" s="145">
        <f>ROUND(I228*H228,2)</f>
        <v>0</v>
      </c>
      <c r="BL228" s="16" t="s">
        <v>246</v>
      </c>
      <c r="BM228" s="144" t="s">
        <v>1695</v>
      </c>
    </row>
    <row r="229" spans="2:65" s="14" customFormat="1" ht="10.5">
      <c r="B229" s="177"/>
      <c r="D229" s="147" t="s">
        <v>167</v>
      </c>
      <c r="E229" s="178" t="s">
        <v>1</v>
      </c>
      <c r="F229" s="179" t="s">
        <v>1679</v>
      </c>
      <c r="H229" s="178" t="s">
        <v>1</v>
      </c>
      <c r="I229" s="180"/>
      <c r="L229" s="177"/>
      <c r="M229" s="181"/>
      <c r="T229" s="182"/>
      <c r="AT229" s="178" t="s">
        <v>167</v>
      </c>
      <c r="AU229" s="178" t="s">
        <v>89</v>
      </c>
      <c r="AV229" s="14" t="s">
        <v>86</v>
      </c>
      <c r="AW229" s="14" t="s">
        <v>33</v>
      </c>
      <c r="AX229" s="14" t="s">
        <v>78</v>
      </c>
      <c r="AY229" s="178" t="s">
        <v>159</v>
      </c>
    </row>
    <row r="230" spans="2:65" s="12" customFormat="1" ht="10.5">
      <c r="B230" s="146"/>
      <c r="D230" s="147" t="s">
        <v>167</v>
      </c>
      <c r="E230" s="148" t="s">
        <v>1</v>
      </c>
      <c r="F230" s="149" t="s">
        <v>1688</v>
      </c>
      <c r="H230" s="150">
        <v>2.5939999999999999</v>
      </c>
      <c r="I230" s="151"/>
      <c r="L230" s="146"/>
      <c r="M230" s="152"/>
      <c r="T230" s="153"/>
      <c r="AT230" s="148" t="s">
        <v>167</v>
      </c>
      <c r="AU230" s="148" t="s">
        <v>89</v>
      </c>
      <c r="AV230" s="12" t="s">
        <v>89</v>
      </c>
      <c r="AW230" s="12" t="s">
        <v>33</v>
      </c>
      <c r="AX230" s="12" t="s">
        <v>78</v>
      </c>
      <c r="AY230" s="148" t="s">
        <v>159</v>
      </c>
    </row>
    <row r="231" spans="2:65" s="14" customFormat="1" ht="10.5">
      <c r="B231" s="177"/>
      <c r="D231" s="147" t="s">
        <v>167</v>
      </c>
      <c r="E231" s="178" t="s">
        <v>1</v>
      </c>
      <c r="F231" s="179" t="s">
        <v>1681</v>
      </c>
      <c r="H231" s="178" t="s">
        <v>1</v>
      </c>
      <c r="I231" s="180"/>
      <c r="L231" s="177"/>
      <c r="M231" s="181"/>
      <c r="T231" s="182"/>
      <c r="AT231" s="178" t="s">
        <v>167</v>
      </c>
      <c r="AU231" s="178" t="s">
        <v>89</v>
      </c>
      <c r="AV231" s="14" t="s">
        <v>86</v>
      </c>
      <c r="AW231" s="14" t="s">
        <v>33</v>
      </c>
      <c r="AX231" s="14" t="s">
        <v>78</v>
      </c>
      <c r="AY231" s="178" t="s">
        <v>159</v>
      </c>
    </row>
    <row r="232" spans="2:65" s="12" customFormat="1" ht="10.5">
      <c r="B232" s="146"/>
      <c r="D232" s="147" t="s">
        <v>167</v>
      </c>
      <c r="E232" s="148" t="s">
        <v>1</v>
      </c>
      <c r="F232" s="149" t="s">
        <v>1689</v>
      </c>
      <c r="H232" s="150">
        <v>4.72</v>
      </c>
      <c r="I232" s="151"/>
      <c r="L232" s="146"/>
      <c r="M232" s="152"/>
      <c r="T232" s="153"/>
      <c r="AT232" s="148" t="s">
        <v>167</v>
      </c>
      <c r="AU232" s="148" t="s">
        <v>89</v>
      </c>
      <c r="AV232" s="12" t="s">
        <v>89</v>
      </c>
      <c r="AW232" s="12" t="s">
        <v>33</v>
      </c>
      <c r="AX232" s="12" t="s">
        <v>78</v>
      </c>
      <c r="AY232" s="148" t="s">
        <v>159</v>
      </c>
    </row>
    <row r="233" spans="2:65" s="13" customFormat="1" ht="10.5">
      <c r="B233" s="154"/>
      <c r="D233" s="147" t="s">
        <v>167</v>
      </c>
      <c r="E233" s="155" t="s">
        <v>1</v>
      </c>
      <c r="F233" s="156" t="s">
        <v>174</v>
      </c>
      <c r="H233" s="157">
        <v>7.3140000000000001</v>
      </c>
      <c r="I233" s="158"/>
      <c r="L233" s="154"/>
      <c r="M233" s="159"/>
      <c r="T233" s="160"/>
      <c r="AT233" s="155" t="s">
        <v>167</v>
      </c>
      <c r="AU233" s="155" t="s">
        <v>89</v>
      </c>
      <c r="AV233" s="13" t="s">
        <v>165</v>
      </c>
      <c r="AW233" s="13" t="s">
        <v>33</v>
      </c>
      <c r="AX233" s="13" t="s">
        <v>86</v>
      </c>
      <c r="AY233" s="155" t="s">
        <v>159</v>
      </c>
    </row>
    <row r="234" spans="2:65" s="1" customFormat="1" ht="24.25" customHeight="1">
      <c r="B234" s="31"/>
      <c r="C234" s="132" t="s">
        <v>319</v>
      </c>
      <c r="D234" s="132" t="s">
        <v>161</v>
      </c>
      <c r="E234" s="133" t="s">
        <v>723</v>
      </c>
      <c r="F234" s="134" t="s">
        <v>724</v>
      </c>
      <c r="G234" s="135" t="s">
        <v>213</v>
      </c>
      <c r="H234" s="136">
        <v>0.48199999999999998</v>
      </c>
      <c r="I234" s="137"/>
      <c r="J234" s="138">
        <f>ROUND(I234*H234,2)</f>
        <v>0</v>
      </c>
      <c r="K234" s="139"/>
      <c r="L234" s="31"/>
      <c r="M234" s="172" t="s">
        <v>1</v>
      </c>
      <c r="N234" s="173" t="s">
        <v>43</v>
      </c>
      <c r="O234" s="174"/>
      <c r="P234" s="175">
        <f>O234*H234</f>
        <v>0</v>
      </c>
      <c r="Q234" s="175">
        <v>0</v>
      </c>
      <c r="R234" s="175">
        <f>Q234*H234</f>
        <v>0</v>
      </c>
      <c r="S234" s="175">
        <v>0</v>
      </c>
      <c r="T234" s="176">
        <f>S234*H234</f>
        <v>0</v>
      </c>
      <c r="AR234" s="144" t="s">
        <v>246</v>
      </c>
      <c r="AT234" s="144" t="s">
        <v>161</v>
      </c>
      <c r="AU234" s="144" t="s">
        <v>89</v>
      </c>
      <c r="AY234" s="16" t="s">
        <v>159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6" t="s">
        <v>86</v>
      </c>
      <c r="BK234" s="145">
        <f>ROUND(I234*H234,2)</f>
        <v>0</v>
      </c>
      <c r="BL234" s="16" t="s">
        <v>246</v>
      </c>
      <c r="BM234" s="144" t="s">
        <v>1696</v>
      </c>
    </row>
    <row r="235" spans="2:65" s="1" customFormat="1" ht="6.9" customHeight="1">
      <c r="B235" s="43"/>
      <c r="C235" s="44"/>
      <c r="D235" s="44"/>
      <c r="E235" s="44"/>
      <c r="F235" s="44"/>
      <c r="G235" s="44"/>
      <c r="H235" s="44"/>
      <c r="I235" s="44"/>
      <c r="J235" s="44"/>
      <c r="K235" s="44"/>
      <c r="L235" s="31"/>
    </row>
  </sheetData>
  <sheetProtection algorithmName="SHA-512" hashValue="emRn8ZxQXglsYGfm8tS8rnFT2qTkj5DoZgScDf63ioHchZBOf4E4tsxNdf1xdSocGmaSKlQWx+u4YPZDWGIeJw==" saltValue="7zIpsoTZ/lz8llxraWMtU4GJ7TCD56xeVtny5BR6yxAS/C2G0oOIOibI8VFM1QF35IbolDzbY6PT05krcPOveg==" spinCount="100000" sheet="1" objects="1" scenarios="1" formatColumns="0" formatRows="0" autoFilter="0"/>
  <autoFilter ref="C123:K234" xr:uid="{00000000-0009-0000-0000-00000B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41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6" t="s">
        <v>121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125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8" t="str">
        <f>'Rekapitulace stavby'!K6</f>
        <v>Revitalizace veřejných ploch města Luby - ETAPA II</v>
      </c>
      <c r="F7" s="229"/>
      <c r="G7" s="229"/>
      <c r="H7" s="229"/>
      <c r="L7" s="19"/>
    </row>
    <row r="8" spans="2:46" s="1" customFormat="1" ht="11.95" customHeight="1">
      <c r="B8" s="31"/>
      <c r="D8" s="26" t="s">
        <v>126</v>
      </c>
      <c r="L8" s="31"/>
    </row>
    <row r="9" spans="2:46" s="1" customFormat="1" ht="16.55" customHeight="1">
      <c r="B9" s="31"/>
      <c r="E9" s="194" t="s">
        <v>1697</v>
      </c>
      <c r="F9" s="230"/>
      <c r="G9" s="230"/>
      <c r="H9" s="230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1" t="str">
        <f>'Rekapitulace stavby'!E14</f>
        <v>Vyplň údaj</v>
      </c>
      <c r="F18" s="200"/>
      <c r="G18" s="200"/>
      <c r="H18" s="200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5" t="s">
        <v>1</v>
      </c>
      <c r="F27" s="205"/>
      <c r="G27" s="205"/>
      <c r="H27" s="205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ROUND(J120,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ROUND((SUM(BE120:BE140)),  2)</f>
        <v>0</v>
      </c>
      <c r="I33" s="91">
        <v>0.21</v>
      </c>
      <c r="J33" s="90">
        <f>ROUND(((SUM(BE120:BE140))*I33),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ROUND((SUM(BF120:BF140)),  2)</f>
        <v>0</v>
      </c>
      <c r="I34" s="91">
        <v>0.15</v>
      </c>
      <c r="J34" s="90">
        <f>ROUND(((SUM(BF120:BF140))*I34),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ROUND((SUM(BG120:BG140)),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ROUND((SUM(BH120:BH140)),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ROUND((SUM(BI120:BI140)),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128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8" t="str">
        <f>E7</f>
        <v>Revitalizace veřejných ploch města Luby - ETAPA II</v>
      </c>
      <c r="F85" s="229"/>
      <c r="G85" s="229"/>
      <c r="H85" s="229"/>
      <c r="L85" s="31"/>
    </row>
    <row r="86" spans="2:47" s="1" customFormat="1" ht="11.95" customHeight="1">
      <c r="B86" s="31"/>
      <c r="C86" s="26" t="s">
        <v>126</v>
      </c>
      <c r="L86" s="31"/>
    </row>
    <row r="87" spans="2:47" s="1" customFormat="1" ht="16.55" customHeight="1">
      <c r="B87" s="31"/>
      <c r="E87" s="194" t="str">
        <f>E9</f>
        <v>VON - Vedlejší a ostatní náklady Etapa II</v>
      </c>
      <c r="F87" s="230"/>
      <c r="G87" s="230"/>
      <c r="H87" s="230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129</v>
      </c>
      <c r="D94" s="92"/>
      <c r="E94" s="92"/>
      <c r="F94" s="92"/>
      <c r="G94" s="92"/>
      <c r="H94" s="92"/>
      <c r="I94" s="92"/>
      <c r="J94" s="101" t="s">
        <v>130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131</v>
      </c>
      <c r="J96" s="65">
        <f>J120</f>
        <v>0</v>
      </c>
      <c r="L96" s="31"/>
      <c r="AU96" s="16" t="s">
        <v>132</v>
      </c>
    </row>
    <row r="97" spans="2:12" s="8" customFormat="1" ht="24.9" customHeight="1">
      <c r="B97" s="103"/>
      <c r="D97" s="104" t="s">
        <v>142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9" customFormat="1" ht="20" customHeight="1">
      <c r="B98" s="107"/>
      <c r="D98" s="108" t="s">
        <v>1698</v>
      </c>
      <c r="E98" s="109"/>
      <c r="F98" s="109"/>
      <c r="G98" s="109"/>
      <c r="H98" s="109"/>
      <c r="I98" s="109"/>
      <c r="J98" s="110">
        <f>J122</f>
        <v>0</v>
      </c>
      <c r="L98" s="107"/>
    </row>
    <row r="99" spans="2:12" s="9" customFormat="1" ht="20" customHeight="1">
      <c r="B99" s="107"/>
      <c r="D99" s="108" t="s">
        <v>1699</v>
      </c>
      <c r="E99" s="109"/>
      <c r="F99" s="109"/>
      <c r="G99" s="109"/>
      <c r="H99" s="109"/>
      <c r="I99" s="109"/>
      <c r="J99" s="110">
        <f>J127</f>
        <v>0</v>
      </c>
      <c r="L99" s="107"/>
    </row>
    <row r="100" spans="2:12" s="9" customFormat="1" ht="20" customHeight="1">
      <c r="B100" s="107"/>
      <c r="D100" s="108" t="s">
        <v>1700</v>
      </c>
      <c r="E100" s="109"/>
      <c r="F100" s="109"/>
      <c r="G100" s="109"/>
      <c r="H100" s="109"/>
      <c r="I100" s="109"/>
      <c r="J100" s="110">
        <f>J138</f>
        <v>0</v>
      </c>
      <c r="L100" s="107"/>
    </row>
    <row r="101" spans="2:12" s="1" customFormat="1" ht="21.8" customHeight="1">
      <c r="B101" s="31"/>
      <c r="L101" s="31"/>
    </row>
    <row r="102" spans="2:12" s="1" customFormat="1" ht="6.9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" customHeight="1">
      <c r="B107" s="31"/>
      <c r="C107" s="20" t="s">
        <v>144</v>
      </c>
      <c r="L107" s="31"/>
    </row>
    <row r="108" spans="2:12" s="1" customFormat="1" ht="6.9" customHeight="1">
      <c r="B108" s="31"/>
      <c r="L108" s="31"/>
    </row>
    <row r="109" spans="2:12" s="1" customFormat="1" ht="11.95" customHeight="1">
      <c r="B109" s="31"/>
      <c r="C109" s="26" t="s">
        <v>16</v>
      </c>
      <c r="L109" s="31"/>
    </row>
    <row r="110" spans="2:12" s="1" customFormat="1" ht="16.55" customHeight="1">
      <c r="B110" s="31"/>
      <c r="E110" s="228" t="str">
        <f>E7</f>
        <v>Revitalizace veřejných ploch města Luby - ETAPA II</v>
      </c>
      <c r="F110" s="229"/>
      <c r="G110" s="229"/>
      <c r="H110" s="229"/>
      <c r="L110" s="31"/>
    </row>
    <row r="111" spans="2:12" s="1" customFormat="1" ht="11.95" customHeight="1">
      <c r="B111" s="31"/>
      <c r="C111" s="26" t="s">
        <v>126</v>
      </c>
      <c r="L111" s="31"/>
    </row>
    <row r="112" spans="2:12" s="1" customFormat="1" ht="16.55" customHeight="1">
      <c r="B112" s="31"/>
      <c r="E112" s="194" t="str">
        <f>E9</f>
        <v>VON - Vedlejší a ostatní náklady Etapa II</v>
      </c>
      <c r="F112" s="230"/>
      <c r="G112" s="230"/>
      <c r="H112" s="230"/>
      <c r="L112" s="31"/>
    </row>
    <row r="113" spans="2:65" s="1" customFormat="1" ht="6.9" customHeight="1">
      <c r="B113" s="31"/>
      <c r="L113" s="31"/>
    </row>
    <row r="114" spans="2:65" s="1" customFormat="1" ht="11.95" customHeight="1">
      <c r="B114" s="31"/>
      <c r="C114" s="26" t="s">
        <v>20</v>
      </c>
      <c r="F114" s="24" t="str">
        <f>F12</f>
        <v>Luby u Chebu</v>
      </c>
      <c r="I114" s="26" t="s">
        <v>22</v>
      </c>
      <c r="J114" s="51" t="str">
        <f>IF(J12="","",J12)</f>
        <v>Vyplň údaj</v>
      </c>
      <c r="L114" s="31"/>
    </row>
    <row r="115" spans="2:65" s="1" customFormat="1" ht="6.9" customHeight="1">
      <c r="B115" s="31"/>
      <c r="L115" s="31"/>
    </row>
    <row r="116" spans="2:65" s="1" customFormat="1" ht="15.25" customHeight="1">
      <c r="B116" s="31"/>
      <c r="C116" s="26" t="s">
        <v>23</v>
      </c>
      <c r="F116" s="24" t="str">
        <f>E15</f>
        <v>Město Luby</v>
      </c>
      <c r="I116" s="26" t="s">
        <v>30</v>
      </c>
      <c r="J116" s="29" t="str">
        <f>E21</f>
        <v>A69 - Architekti s.r.o.</v>
      </c>
      <c r="L116" s="31"/>
    </row>
    <row r="117" spans="2:65" s="1" customFormat="1" ht="15.25" customHeight="1">
      <c r="B117" s="31"/>
      <c r="C117" s="26" t="s">
        <v>28</v>
      </c>
      <c r="F117" s="24" t="str">
        <f>IF(E18="","",E18)</f>
        <v>Vyplň údaj</v>
      </c>
      <c r="I117" s="26" t="s">
        <v>34</v>
      </c>
      <c r="J117" s="29" t="str">
        <f>E24</f>
        <v>Ing. Pavel Šturc</v>
      </c>
      <c r="L117" s="31"/>
    </row>
    <row r="118" spans="2:65" s="1" customFormat="1" ht="10.35" customHeight="1">
      <c r="B118" s="31"/>
      <c r="L118" s="31"/>
    </row>
    <row r="119" spans="2:65" s="10" customFormat="1" ht="29.3" customHeight="1">
      <c r="B119" s="111"/>
      <c r="C119" s="112" t="s">
        <v>145</v>
      </c>
      <c r="D119" s="113" t="s">
        <v>63</v>
      </c>
      <c r="E119" s="113" t="s">
        <v>59</v>
      </c>
      <c r="F119" s="113" t="s">
        <v>60</v>
      </c>
      <c r="G119" s="113" t="s">
        <v>146</v>
      </c>
      <c r="H119" s="113" t="s">
        <v>147</v>
      </c>
      <c r="I119" s="113" t="s">
        <v>148</v>
      </c>
      <c r="J119" s="114" t="s">
        <v>130</v>
      </c>
      <c r="K119" s="115" t="s">
        <v>149</v>
      </c>
      <c r="L119" s="111"/>
      <c r="M119" s="58" t="s">
        <v>1</v>
      </c>
      <c r="N119" s="59" t="s">
        <v>42</v>
      </c>
      <c r="O119" s="59" t="s">
        <v>150</v>
      </c>
      <c r="P119" s="59" t="s">
        <v>151</v>
      </c>
      <c r="Q119" s="59" t="s">
        <v>152</v>
      </c>
      <c r="R119" s="59" t="s">
        <v>153</v>
      </c>
      <c r="S119" s="59" t="s">
        <v>154</v>
      </c>
      <c r="T119" s="60" t="s">
        <v>155</v>
      </c>
    </row>
    <row r="120" spans="2:65" s="1" customFormat="1" ht="22.75" customHeight="1">
      <c r="B120" s="31"/>
      <c r="C120" s="63" t="s">
        <v>156</v>
      </c>
      <c r="J120" s="116">
        <f>BK120</f>
        <v>0</v>
      </c>
      <c r="L120" s="31"/>
      <c r="M120" s="61"/>
      <c r="N120" s="52"/>
      <c r="O120" s="52"/>
      <c r="P120" s="117">
        <f>P121</f>
        <v>0</v>
      </c>
      <c r="Q120" s="52"/>
      <c r="R120" s="117">
        <f>R121</f>
        <v>0</v>
      </c>
      <c r="S120" s="52"/>
      <c r="T120" s="118">
        <f>T121</f>
        <v>0</v>
      </c>
      <c r="AT120" s="16" t="s">
        <v>77</v>
      </c>
      <c r="AU120" s="16" t="s">
        <v>132</v>
      </c>
      <c r="BK120" s="119">
        <f>BK121</f>
        <v>0</v>
      </c>
    </row>
    <row r="121" spans="2:65" s="11" customFormat="1" ht="25.85" customHeight="1">
      <c r="B121" s="120"/>
      <c r="D121" s="121" t="s">
        <v>77</v>
      </c>
      <c r="E121" s="122" t="s">
        <v>475</v>
      </c>
      <c r="F121" s="122" t="s">
        <v>476</v>
      </c>
      <c r="I121" s="123"/>
      <c r="J121" s="124">
        <f>BK121</f>
        <v>0</v>
      </c>
      <c r="L121" s="120"/>
      <c r="M121" s="125"/>
      <c r="P121" s="126">
        <f>P122+P127+P138</f>
        <v>0</v>
      </c>
      <c r="R121" s="126">
        <f>R122+R127+R138</f>
        <v>0</v>
      </c>
      <c r="T121" s="127">
        <f>T122+T127+T138</f>
        <v>0</v>
      </c>
      <c r="AR121" s="121" t="s">
        <v>188</v>
      </c>
      <c r="AT121" s="128" t="s">
        <v>77</v>
      </c>
      <c r="AU121" s="128" t="s">
        <v>78</v>
      </c>
      <c r="AY121" s="121" t="s">
        <v>159</v>
      </c>
      <c r="BK121" s="129">
        <f>BK122+BK127+BK138</f>
        <v>0</v>
      </c>
    </row>
    <row r="122" spans="2:65" s="11" customFormat="1" ht="22.75" customHeight="1">
      <c r="B122" s="120"/>
      <c r="D122" s="121" t="s">
        <v>77</v>
      </c>
      <c r="E122" s="130" t="s">
        <v>1701</v>
      </c>
      <c r="F122" s="130" t="s">
        <v>1702</v>
      </c>
      <c r="I122" s="123"/>
      <c r="J122" s="131">
        <f>BK122</f>
        <v>0</v>
      </c>
      <c r="L122" s="120"/>
      <c r="M122" s="125"/>
      <c r="P122" s="126">
        <f>SUM(P123:P126)</f>
        <v>0</v>
      </c>
      <c r="R122" s="126">
        <f>SUM(R123:R126)</f>
        <v>0</v>
      </c>
      <c r="T122" s="127">
        <f>SUM(T123:T126)</f>
        <v>0</v>
      </c>
      <c r="AR122" s="121" t="s">
        <v>188</v>
      </c>
      <c r="AT122" s="128" t="s">
        <v>77</v>
      </c>
      <c r="AU122" s="128" t="s">
        <v>86</v>
      </c>
      <c r="AY122" s="121" t="s">
        <v>159</v>
      </c>
      <c r="BK122" s="129">
        <f>SUM(BK123:BK126)</f>
        <v>0</v>
      </c>
    </row>
    <row r="123" spans="2:65" s="1" customFormat="1" ht="16.55" customHeight="1">
      <c r="B123" s="31"/>
      <c r="C123" s="132" t="s">
        <v>86</v>
      </c>
      <c r="D123" s="132" t="s">
        <v>161</v>
      </c>
      <c r="E123" s="133" t="s">
        <v>1703</v>
      </c>
      <c r="F123" s="134" t="s">
        <v>1704</v>
      </c>
      <c r="G123" s="135" t="s">
        <v>482</v>
      </c>
      <c r="H123" s="136">
        <v>1</v>
      </c>
      <c r="I123" s="137"/>
      <c r="J123" s="138">
        <f>ROUND(I123*H123,2)</f>
        <v>0</v>
      </c>
      <c r="K123" s="139"/>
      <c r="L123" s="31"/>
      <c r="M123" s="140" t="s">
        <v>1</v>
      </c>
      <c r="N123" s="141" t="s">
        <v>43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483</v>
      </c>
      <c r="AT123" s="144" t="s">
        <v>161</v>
      </c>
      <c r="AU123" s="144" t="s">
        <v>89</v>
      </c>
      <c r="AY123" s="16" t="s">
        <v>159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6" t="s">
        <v>86</v>
      </c>
      <c r="BK123" s="145">
        <f>ROUND(I123*H123,2)</f>
        <v>0</v>
      </c>
      <c r="BL123" s="16" t="s">
        <v>483</v>
      </c>
      <c r="BM123" s="144" t="s">
        <v>1705</v>
      </c>
    </row>
    <row r="124" spans="2:65" s="1" customFormat="1" ht="16.55" customHeight="1">
      <c r="B124" s="31"/>
      <c r="C124" s="132" t="s">
        <v>89</v>
      </c>
      <c r="D124" s="132" t="s">
        <v>161</v>
      </c>
      <c r="E124" s="133" t="s">
        <v>1706</v>
      </c>
      <c r="F124" s="134" t="s">
        <v>1707</v>
      </c>
      <c r="G124" s="135" t="s">
        <v>482</v>
      </c>
      <c r="H124" s="136">
        <v>1</v>
      </c>
      <c r="I124" s="137"/>
      <c r="J124" s="138">
        <f>ROUND(I124*H124,2)</f>
        <v>0</v>
      </c>
      <c r="K124" s="139"/>
      <c r="L124" s="31"/>
      <c r="M124" s="140" t="s">
        <v>1</v>
      </c>
      <c r="N124" s="141" t="s">
        <v>43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483</v>
      </c>
      <c r="AT124" s="144" t="s">
        <v>161</v>
      </c>
      <c r="AU124" s="144" t="s">
        <v>89</v>
      </c>
      <c r="AY124" s="16" t="s">
        <v>159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6" t="s">
        <v>86</v>
      </c>
      <c r="BK124" s="145">
        <f>ROUND(I124*H124,2)</f>
        <v>0</v>
      </c>
      <c r="BL124" s="16" t="s">
        <v>483</v>
      </c>
      <c r="BM124" s="144" t="s">
        <v>1708</v>
      </c>
    </row>
    <row r="125" spans="2:65" s="1" customFormat="1" ht="16.55" customHeight="1">
      <c r="B125" s="31"/>
      <c r="C125" s="132" t="s">
        <v>179</v>
      </c>
      <c r="D125" s="132" t="s">
        <v>161</v>
      </c>
      <c r="E125" s="133" t="s">
        <v>1709</v>
      </c>
      <c r="F125" s="134" t="s">
        <v>1710</v>
      </c>
      <c r="G125" s="135" t="s">
        <v>482</v>
      </c>
      <c r="H125" s="136">
        <v>1</v>
      </c>
      <c r="I125" s="137"/>
      <c r="J125" s="138">
        <f>ROUND(I125*H125,2)</f>
        <v>0</v>
      </c>
      <c r="K125" s="139"/>
      <c r="L125" s="31"/>
      <c r="M125" s="140" t="s">
        <v>1</v>
      </c>
      <c r="N125" s="141" t="s">
        <v>43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483</v>
      </c>
      <c r="AT125" s="144" t="s">
        <v>161</v>
      </c>
      <c r="AU125" s="144" t="s">
        <v>89</v>
      </c>
      <c r="AY125" s="16" t="s">
        <v>159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6" t="s">
        <v>86</v>
      </c>
      <c r="BK125" s="145">
        <f>ROUND(I125*H125,2)</f>
        <v>0</v>
      </c>
      <c r="BL125" s="16" t="s">
        <v>483</v>
      </c>
      <c r="BM125" s="144" t="s">
        <v>1711</v>
      </c>
    </row>
    <row r="126" spans="2:65" s="1" customFormat="1" ht="16.55" customHeight="1">
      <c r="B126" s="31"/>
      <c r="C126" s="132" t="s">
        <v>165</v>
      </c>
      <c r="D126" s="132" t="s">
        <v>161</v>
      </c>
      <c r="E126" s="133" t="s">
        <v>1283</v>
      </c>
      <c r="F126" s="134" t="s">
        <v>1284</v>
      </c>
      <c r="G126" s="135" t="s">
        <v>482</v>
      </c>
      <c r="H126" s="136">
        <v>1</v>
      </c>
      <c r="I126" s="137"/>
      <c r="J126" s="138">
        <f>ROUND(I126*H126,2)</f>
        <v>0</v>
      </c>
      <c r="K126" s="139"/>
      <c r="L126" s="31"/>
      <c r="M126" s="140" t="s">
        <v>1</v>
      </c>
      <c r="N126" s="141" t="s">
        <v>43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165</v>
      </c>
      <c r="AT126" s="144" t="s">
        <v>161</v>
      </c>
      <c r="AU126" s="144" t="s">
        <v>89</v>
      </c>
      <c r="AY126" s="16" t="s">
        <v>159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6" t="s">
        <v>86</v>
      </c>
      <c r="BK126" s="145">
        <f>ROUND(I126*H126,2)</f>
        <v>0</v>
      </c>
      <c r="BL126" s="16" t="s">
        <v>165</v>
      </c>
      <c r="BM126" s="144" t="s">
        <v>1712</v>
      </c>
    </row>
    <row r="127" spans="2:65" s="11" customFormat="1" ht="22.75" customHeight="1">
      <c r="B127" s="120"/>
      <c r="D127" s="121" t="s">
        <v>77</v>
      </c>
      <c r="E127" s="130" t="s">
        <v>1713</v>
      </c>
      <c r="F127" s="130" t="s">
        <v>1714</v>
      </c>
      <c r="I127" s="123"/>
      <c r="J127" s="131">
        <f>BK127</f>
        <v>0</v>
      </c>
      <c r="L127" s="120"/>
      <c r="M127" s="125"/>
      <c r="P127" s="126">
        <f>SUM(P128:P137)</f>
        <v>0</v>
      </c>
      <c r="R127" s="126">
        <f>SUM(R128:R137)</f>
        <v>0</v>
      </c>
      <c r="T127" s="127">
        <f>SUM(T128:T137)</f>
        <v>0</v>
      </c>
      <c r="AR127" s="121" t="s">
        <v>188</v>
      </c>
      <c r="AT127" s="128" t="s">
        <v>77</v>
      </c>
      <c r="AU127" s="128" t="s">
        <v>86</v>
      </c>
      <c r="AY127" s="121" t="s">
        <v>159</v>
      </c>
      <c r="BK127" s="129">
        <f>SUM(BK128:BK137)</f>
        <v>0</v>
      </c>
    </row>
    <row r="128" spans="2:65" s="1" customFormat="1" ht="16.55" customHeight="1">
      <c r="B128" s="31"/>
      <c r="C128" s="132" t="s">
        <v>188</v>
      </c>
      <c r="D128" s="132" t="s">
        <v>161</v>
      </c>
      <c r="E128" s="133" t="s">
        <v>1715</v>
      </c>
      <c r="F128" s="134" t="s">
        <v>1714</v>
      </c>
      <c r="G128" s="135" t="s">
        <v>482</v>
      </c>
      <c r="H128" s="136">
        <v>1</v>
      </c>
      <c r="I128" s="137"/>
      <c r="J128" s="138">
        <f t="shared" ref="J128:J137" si="0">ROUND(I128*H128,2)</f>
        <v>0</v>
      </c>
      <c r="K128" s="139"/>
      <c r="L128" s="31"/>
      <c r="M128" s="140" t="s">
        <v>1</v>
      </c>
      <c r="N128" s="141" t="s">
        <v>43</v>
      </c>
      <c r="P128" s="142">
        <f t="shared" ref="P128:P137" si="1">O128*H128</f>
        <v>0</v>
      </c>
      <c r="Q128" s="142">
        <v>0</v>
      </c>
      <c r="R128" s="142">
        <f t="shared" ref="R128:R137" si="2">Q128*H128</f>
        <v>0</v>
      </c>
      <c r="S128" s="142">
        <v>0</v>
      </c>
      <c r="T128" s="143">
        <f t="shared" ref="T128:T137" si="3">S128*H128</f>
        <v>0</v>
      </c>
      <c r="AR128" s="144" t="s">
        <v>165</v>
      </c>
      <c r="AT128" s="144" t="s">
        <v>161</v>
      </c>
      <c r="AU128" s="144" t="s">
        <v>89</v>
      </c>
      <c r="AY128" s="16" t="s">
        <v>159</v>
      </c>
      <c r="BE128" s="145">
        <f t="shared" ref="BE128:BE137" si="4">IF(N128="základní",J128,0)</f>
        <v>0</v>
      </c>
      <c r="BF128" s="145">
        <f t="shared" ref="BF128:BF137" si="5">IF(N128="snížená",J128,0)</f>
        <v>0</v>
      </c>
      <c r="BG128" s="145">
        <f t="shared" ref="BG128:BG137" si="6">IF(N128="zákl. přenesená",J128,0)</f>
        <v>0</v>
      </c>
      <c r="BH128" s="145">
        <f t="shared" ref="BH128:BH137" si="7">IF(N128="sníž. přenesená",J128,0)</f>
        <v>0</v>
      </c>
      <c r="BI128" s="145">
        <f t="shared" ref="BI128:BI137" si="8">IF(N128="nulová",J128,0)</f>
        <v>0</v>
      </c>
      <c r="BJ128" s="16" t="s">
        <v>86</v>
      </c>
      <c r="BK128" s="145">
        <f t="shared" ref="BK128:BK137" si="9">ROUND(I128*H128,2)</f>
        <v>0</v>
      </c>
      <c r="BL128" s="16" t="s">
        <v>165</v>
      </c>
      <c r="BM128" s="144" t="s">
        <v>1716</v>
      </c>
    </row>
    <row r="129" spans="2:65" s="1" customFormat="1" ht="16.55" customHeight="1">
      <c r="B129" s="31"/>
      <c r="C129" s="132" t="s">
        <v>193</v>
      </c>
      <c r="D129" s="132" t="s">
        <v>161</v>
      </c>
      <c r="E129" s="133" t="s">
        <v>1717</v>
      </c>
      <c r="F129" s="134" t="s">
        <v>1718</v>
      </c>
      <c r="G129" s="135" t="s">
        <v>482</v>
      </c>
      <c r="H129" s="136">
        <v>1</v>
      </c>
      <c r="I129" s="137"/>
      <c r="J129" s="138">
        <f t="shared" si="0"/>
        <v>0</v>
      </c>
      <c r="K129" s="139"/>
      <c r="L129" s="31"/>
      <c r="M129" s="140" t="s">
        <v>1</v>
      </c>
      <c r="N129" s="141" t="s">
        <v>43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165</v>
      </c>
      <c r="AT129" s="144" t="s">
        <v>161</v>
      </c>
      <c r="AU129" s="144" t="s">
        <v>89</v>
      </c>
      <c r="AY129" s="16" t="s">
        <v>159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86</v>
      </c>
      <c r="BK129" s="145">
        <f t="shared" si="9"/>
        <v>0</v>
      </c>
      <c r="BL129" s="16" t="s">
        <v>165</v>
      </c>
      <c r="BM129" s="144" t="s">
        <v>1719</v>
      </c>
    </row>
    <row r="130" spans="2:65" s="1" customFormat="1" ht="16.55" customHeight="1">
      <c r="B130" s="31"/>
      <c r="C130" s="132" t="s">
        <v>198</v>
      </c>
      <c r="D130" s="132" t="s">
        <v>161</v>
      </c>
      <c r="E130" s="133" t="s">
        <v>1720</v>
      </c>
      <c r="F130" s="134" t="s">
        <v>1721</v>
      </c>
      <c r="G130" s="135" t="s">
        <v>482</v>
      </c>
      <c r="H130" s="136">
        <v>1</v>
      </c>
      <c r="I130" s="137"/>
      <c r="J130" s="138">
        <f t="shared" si="0"/>
        <v>0</v>
      </c>
      <c r="K130" s="139"/>
      <c r="L130" s="31"/>
      <c r="M130" s="140" t="s">
        <v>1</v>
      </c>
      <c r="N130" s="141" t="s">
        <v>43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165</v>
      </c>
      <c r="AT130" s="144" t="s">
        <v>161</v>
      </c>
      <c r="AU130" s="144" t="s">
        <v>89</v>
      </c>
      <c r="AY130" s="16" t="s">
        <v>159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86</v>
      </c>
      <c r="BK130" s="145">
        <f t="shared" si="9"/>
        <v>0</v>
      </c>
      <c r="BL130" s="16" t="s">
        <v>165</v>
      </c>
      <c r="BM130" s="144" t="s">
        <v>1722</v>
      </c>
    </row>
    <row r="131" spans="2:65" s="1" customFormat="1" ht="16.55" customHeight="1">
      <c r="B131" s="31"/>
      <c r="C131" s="132" t="s">
        <v>203</v>
      </c>
      <c r="D131" s="132" t="s">
        <v>161</v>
      </c>
      <c r="E131" s="133" t="s">
        <v>1723</v>
      </c>
      <c r="F131" s="134" t="s">
        <v>1724</v>
      </c>
      <c r="G131" s="135" t="s">
        <v>482</v>
      </c>
      <c r="H131" s="136">
        <v>1</v>
      </c>
      <c r="I131" s="137"/>
      <c r="J131" s="138">
        <f t="shared" si="0"/>
        <v>0</v>
      </c>
      <c r="K131" s="139"/>
      <c r="L131" s="31"/>
      <c r="M131" s="140" t="s">
        <v>1</v>
      </c>
      <c r="N131" s="141" t="s">
        <v>43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483</v>
      </c>
      <c r="AT131" s="144" t="s">
        <v>161</v>
      </c>
      <c r="AU131" s="144" t="s">
        <v>89</v>
      </c>
      <c r="AY131" s="16" t="s">
        <v>159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86</v>
      </c>
      <c r="BK131" s="145">
        <f t="shared" si="9"/>
        <v>0</v>
      </c>
      <c r="BL131" s="16" t="s">
        <v>483</v>
      </c>
      <c r="BM131" s="144" t="s">
        <v>1725</v>
      </c>
    </row>
    <row r="132" spans="2:65" s="1" customFormat="1" ht="24.25" customHeight="1">
      <c r="B132" s="31"/>
      <c r="C132" s="132" t="s">
        <v>209</v>
      </c>
      <c r="D132" s="132" t="s">
        <v>161</v>
      </c>
      <c r="E132" s="133" t="s">
        <v>1726</v>
      </c>
      <c r="F132" s="134" t="s">
        <v>1727</v>
      </c>
      <c r="G132" s="135" t="s">
        <v>482</v>
      </c>
      <c r="H132" s="136">
        <v>1</v>
      </c>
      <c r="I132" s="137"/>
      <c r="J132" s="138">
        <f t="shared" si="0"/>
        <v>0</v>
      </c>
      <c r="K132" s="139"/>
      <c r="L132" s="31"/>
      <c r="M132" s="140" t="s">
        <v>1</v>
      </c>
      <c r="N132" s="141" t="s">
        <v>43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483</v>
      </c>
      <c r="AT132" s="144" t="s">
        <v>161</v>
      </c>
      <c r="AU132" s="144" t="s">
        <v>89</v>
      </c>
      <c r="AY132" s="16" t="s">
        <v>159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6" t="s">
        <v>86</v>
      </c>
      <c r="BK132" s="145">
        <f t="shared" si="9"/>
        <v>0</v>
      </c>
      <c r="BL132" s="16" t="s">
        <v>483</v>
      </c>
      <c r="BM132" s="144" t="s">
        <v>1728</v>
      </c>
    </row>
    <row r="133" spans="2:65" s="1" customFormat="1" ht="16.55" customHeight="1">
      <c r="B133" s="31"/>
      <c r="C133" s="132" t="s">
        <v>216</v>
      </c>
      <c r="D133" s="132" t="s">
        <v>161</v>
      </c>
      <c r="E133" s="133" t="s">
        <v>1729</v>
      </c>
      <c r="F133" s="134" t="s">
        <v>1730</v>
      </c>
      <c r="G133" s="135" t="s">
        <v>482</v>
      </c>
      <c r="H133" s="136">
        <v>1</v>
      </c>
      <c r="I133" s="137"/>
      <c r="J133" s="138">
        <f t="shared" si="0"/>
        <v>0</v>
      </c>
      <c r="K133" s="139"/>
      <c r="L133" s="31"/>
      <c r="M133" s="140" t="s">
        <v>1</v>
      </c>
      <c r="N133" s="141" t="s">
        <v>43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483</v>
      </c>
      <c r="AT133" s="144" t="s">
        <v>161</v>
      </c>
      <c r="AU133" s="144" t="s">
        <v>89</v>
      </c>
      <c r="AY133" s="16" t="s">
        <v>159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6" t="s">
        <v>86</v>
      </c>
      <c r="BK133" s="145">
        <f t="shared" si="9"/>
        <v>0</v>
      </c>
      <c r="BL133" s="16" t="s">
        <v>483</v>
      </c>
      <c r="BM133" s="144" t="s">
        <v>1731</v>
      </c>
    </row>
    <row r="134" spans="2:65" s="1" customFormat="1" ht="16.55" customHeight="1">
      <c r="B134" s="31"/>
      <c r="C134" s="132" t="s">
        <v>222</v>
      </c>
      <c r="D134" s="132" t="s">
        <v>161</v>
      </c>
      <c r="E134" s="133" t="s">
        <v>1732</v>
      </c>
      <c r="F134" s="134" t="s">
        <v>1733</v>
      </c>
      <c r="G134" s="135" t="s">
        <v>482</v>
      </c>
      <c r="H134" s="136">
        <v>1</v>
      </c>
      <c r="I134" s="137"/>
      <c r="J134" s="138">
        <f t="shared" si="0"/>
        <v>0</v>
      </c>
      <c r="K134" s="139"/>
      <c r="L134" s="31"/>
      <c r="M134" s="140" t="s">
        <v>1</v>
      </c>
      <c r="N134" s="141" t="s">
        <v>43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483</v>
      </c>
      <c r="AT134" s="144" t="s">
        <v>161</v>
      </c>
      <c r="AU134" s="144" t="s">
        <v>89</v>
      </c>
      <c r="AY134" s="16" t="s">
        <v>159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6" t="s">
        <v>86</v>
      </c>
      <c r="BK134" s="145">
        <f t="shared" si="9"/>
        <v>0</v>
      </c>
      <c r="BL134" s="16" t="s">
        <v>483</v>
      </c>
      <c r="BM134" s="144" t="s">
        <v>1734</v>
      </c>
    </row>
    <row r="135" spans="2:65" s="1" customFormat="1" ht="16.55" customHeight="1">
      <c r="B135" s="31"/>
      <c r="C135" s="132" t="s">
        <v>226</v>
      </c>
      <c r="D135" s="132" t="s">
        <v>161</v>
      </c>
      <c r="E135" s="133" t="s">
        <v>1735</v>
      </c>
      <c r="F135" s="134" t="s">
        <v>1736</v>
      </c>
      <c r="G135" s="135" t="s">
        <v>482</v>
      </c>
      <c r="H135" s="136">
        <v>1</v>
      </c>
      <c r="I135" s="137"/>
      <c r="J135" s="138">
        <f t="shared" si="0"/>
        <v>0</v>
      </c>
      <c r="K135" s="139"/>
      <c r="L135" s="31"/>
      <c r="M135" s="140" t="s">
        <v>1</v>
      </c>
      <c r="N135" s="141" t="s">
        <v>43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483</v>
      </c>
      <c r="AT135" s="144" t="s">
        <v>161</v>
      </c>
      <c r="AU135" s="144" t="s">
        <v>89</v>
      </c>
      <c r="AY135" s="16" t="s">
        <v>159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6" t="s">
        <v>86</v>
      </c>
      <c r="BK135" s="145">
        <f t="shared" si="9"/>
        <v>0</v>
      </c>
      <c r="BL135" s="16" t="s">
        <v>483</v>
      </c>
      <c r="BM135" s="144" t="s">
        <v>1737</v>
      </c>
    </row>
    <row r="136" spans="2:65" s="1" customFormat="1" ht="16.55" customHeight="1">
      <c r="B136" s="31"/>
      <c r="C136" s="132" t="s">
        <v>232</v>
      </c>
      <c r="D136" s="132" t="s">
        <v>161</v>
      </c>
      <c r="E136" s="133" t="s">
        <v>1738</v>
      </c>
      <c r="F136" s="134" t="s">
        <v>1739</v>
      </c>
      <c r="G136" s="135" t="s">
        <v>482</v>
      </c>
      <c r="H136" s="136">
        <v>1</v>
      </c>
      <c r="I136" s="137"/>
      <c r="J136" s="138">
        <f t="shared" si="0"/>
        <v>0</v>
      </c>
      <c r="K136" s="139"/>
      <c r="L136" s="31"/>
      <c r="M136" s="140" t="s">
        <v>1</v>
      </c>
      <c r="N136" s="141" t="s">
        <v>43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165</v>
      </c>
      <c r="AT136" s="144" t="s">
        <v>161</v>
      </c>
      <c r="AU136" s="144" t="s">
        <v>89</v>
      </c>
      <c r="AY136" s="16" t="s">
        <v>159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6" t="s">
        <v>86</v>
      </c>
      <c r="BK136" s="145">
        <f t="shared" si="9"/>
        <v>0</v>
      </c>
      <c r="BL136" s="16" t="s">
        <v>165</v>
      </c>
      <c r="BM136" s="144" t="s">
        <v>1740</v>
      </c>
    </row>
    <row r="137" spans="2:65" s="1" customFormat="1" ht="16.55" customHeight="1">
      <c r="B137" s="31"/>
      <c r="C137" s="132" t="s">
        <v>238</v>
      </c>
      <c r="D137" s="132" t="s">
        <v>161</v>
      </c>
      <c r="E137" s="133" t="s">
        <v>1741</v>
      </c>
      <c r="F137" s="134" t="s">
        <v>1742</v>
      </c>
      <c r="G137" s="135" t="s">
        <v>482</v>
      </c>
      <c r="H137" s="136">
        <v>1</v>
      </c>
      <c r="I137" s="137"/>
      <c r="J137" s="138">
        <f t="shared" si="0"/>
        <v>0</v>
      </c>
      <c r="K137" s="139"/>
      <c r="L137" s="31"/>
      <c r="M137" s="140" t="s">
        <v>1</v>
      </c>
      <c r="N137" s="141" t="s">
        <v>43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483</v>
      </c>
      <c r="AT137" s="144" t="s">
        <v>161</v>
      </c>
      <c r="AU137" s="144" t="s">
        <v>89</v>
      </c>
      <c r="AY137" s="16" t="s">
        <v>159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6" t="s">
        <v>86</v>
      </c>
      <c r="BK137" s="145">
        <f t="shared" si="9"/>
        <v>0</v>
      </c>
      <c r="BL137" s="16" t="s">
        <v>483</v>
      </c>
      <c r="BM137" s="144" t="s">
        <v>1743</v>
      </c>
    </row>
    <row r="138" spans="2:65" s="11" customFormat="1" ht="22.75" customHeight="1">
      <c r="B138" s="120"/>
      <c r="D138" s="121" t="s">
        <v>77</v>
      </c>
      <c r="E138" s="130" t="s">
        <v>477</v>
      </c>
      <c r="F138" s="130" t="s">
        <v>478</v>
      </c>
      <c r="I138" s="123"/>
      <c r="J138" s="131">
        <f>BK138</f>
        <v>0</v>
      </c>
      <c r="L138" s="120"/>
      <c r="M138" s="125"/>
      <c r="P138" s="126">
        <f>SUM(P139:P140)</f>
        <v>0</v>
      </c>
      <c r="R138" s="126">
        <f>SUM(R139:R140)</f>
        <v>0</v>
      </c>
      <c r="T138" s="127">
        <f>SUM(T139:T140)</f>
        <v>0</v>
      </c>
      <c r="AR138" s="121" t="s">
        <v>188</v>
      </c>
      <c r="AT138" s="128" t="s">
        <v>77</v>
      </c>
      <c r="AU138" s="128" t="s">
        <v>86</v>
      </c>
      <c r="AY138" s="121" t="s">
        <v>159</v>
      </c>
      <c r="BK138" s="129">
        <f>SUM(BK139:BK140)</f>
        <v>0</v>
      </c>
    </row>
    <row r="139" spans="2:65" s="1" customFormat="1" ht="16.55" customHeight="1">
      <c r="B139" s="31"/>
      <c r="C139" s="132" t="s">
        <v>8</v>
      </c>
      <c r="D139" s="132" t="s">
        <v>161</v>
      </c>
      <c r="E139" s="133" t="s">
        <v>1744</v>
      </c>
      <c r="F139" s="134" t="s">
        <v>1745</v>
      </c>
      <c r="G139" s="135" t="s">
        <v>482</v>
      </c>
      <c r="H139" s="136">
        <v>1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43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483</v>
      </c>
      <c r="AT139" s="144" t="s">
        <v>161</v>
      </c>
      <c r="AU139" s="144" t="s">
        <v>89</v>
      </c>
      <c r="AY139" s="16" t="s">
        <v>159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86</v>
      </c>
      <c r="BK139" s="145">
        <f>ROUND(I139*H139,2)</f>
        <v>0</v>
      </c>
      <c r="BL139" s="16" t="s">
        <v>483</v>
      </c>
      <c r="BM139" s="144" t="s">
        <v>1746</v>
      </c>
    </row>
    <row r="140" spans="2:65" s="1" customFormat="1" ht="16.55" customHeight="1">
      <c r="B140" s="31"/>
      <c r="C140" s="132" t="s">
        <v>246</v>
      </c>
      <c r="D140" s="132" t="s">
        <v>161</v>
      </c>
      <c r="E140" s="133" t="s">
        <v>1747</v>
      </c>
      <c r="F140" s="134" t="s">
        <v>1748</v>
      </c>
      <c r="G140" s="135" t="s">
        <v>482</v>
      </c>
      <c r="H140" s="136">
        <v>1</v>
      </c>
      <c r="I140" s="137"/>
      <c r="J140" s="138">
        <f>ROUND(I140*H140,2)</f>
        <v>0</v>
      </c>
      <c r="K140" s="139"/>
      <c r="L140" s="31"/>
      <c r="M140" s="172" t="s">
        <v>1</v>
      </c>
      <c r="N140" s="173" t="s">
        <v>43</v>
      </c>
      <c r="O140" s="174"/>
      <c r="P140" s="175">
        <f>O140*H140</f>
        <v>0</v>
      </c>
      <c r="Q140" s="175">
        <v>0</v>
      </c>
      <c r="R140" s="175">
        <f>Q140*H140</f>
        <v>0</v>
      </c>
      <c r="S140" s="175">
        <v>0</v>
      </c>
      <c r="T140" s="176">
        <f>S140*H140</f>
        <v>0</v>
      </c>
      <c r="AR140" s="144" t="s">
        <v>483</v>
      </c>
      <c r="AT140" s="144" t="s">
        <v>161</v>
      </c>
      <c r="AU140" s="144" t="s">
        <v>89</v>
      </c>
      <c r="AY140" s="16" t="s">
        <v>159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6" t="s">
        <v>86</v>
      </c>
      <c r="BK140" s="145">
        <f>ROUND(I140*H140,2)</f>
        <v>0</v>
      </c>
      <c r="BL140" s="16" t="s">
        <v>483</v>
      </c>
      <c r="BM140" s="144" t="s">
        <v>1749</v>
      </c>
    </row>
    <row r="141" spans="2:65" s="1" customFormat="1" ht="6.9" customHeight="1"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31"/>
    </row>
  </sheetData>
  <sheetProtection algorithmName="SHA-512" hashValue="oXrhxAbKIrycL4SLpfEQmzs3IJC3UQ9F/VaU/JRVMIPN3GJbbevkHo6f/A/FoUbG7ECczt0iULAwT2pn3EOyfg==" saltValue="ZdHrVONtGNtlRgJ+1lxBxsuMBUCSXeqpQlF0QZf5JkXoGIN7IMut+K2srqZIpDRj/nJy//kgvXgl4/Rx/3PALg==" spinCount="100000" sheet="1" objects="1" scenarios="1" formatColumns="0" formatRows="0" autoFilter="0"/>
  <autoFilter ref="C119:K140" xr:uid="{00000000-0009-0000-0000-00000C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67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6" t="s">
        <v>124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125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8" t="str">
        <f>'Rekapitulace stavby'!K6</f>
        <v>Revitalizace veřejných ploch města Luby - ETAPA II</v>
      </c>
      <c r="F7" s="229"/>
      <c r="G7" s="229"/>
      <c r="H7" s="229"/>
      <c r="L7" s="19"/>
    </row>
    <row r="8" spans="2:46" s="1" customFormat="1" ht="11.95" customHeight="1">
      <c r="B8" s="31"/>
      <c r="D8" s="26" t="s">
        <v>126</v>
      </c>
      <c r="L8" s="31"/>
    </row>
    <row r="9" spans="2:46" s="1" customFormat="1" ht="16.55" customHeight="1">
      <c r="B9" s="31"/>
      <c r="E9" s="194" t="s">
        <v>1750</v>
      </c>
      <c r="F9" s="230"/>
      <c r="G9" s="230"/>
      <c r="H9" s="230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1" t="str">
        <f>'Rekapitulace stavby'!E14</f>
        <v>Vyplň údaj</v>
      </c>
      <c r="F18" s="200"/>
      <c r="G18" s="200"/>
      <c r="H18" s="200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5" t="s">
        <v>1</v>
      </c>
      <c r="F27" s="205"/>
      <c r="G27" s="205"/>
      <c r="H27" s="205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ROUND(J124,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ROUND((SUM(BE124:BE166)),  2)</f>
        <v>0</v>
      </c>
      <c r="I33" s="91">
        <v>0.21</v>
      </c>
      <c r="J33" s="90">
        <f>ROUND(((SUM(BE124:BE166))*I33),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ROUND((SUM(BF124:BF166)),  2)</f>
        <v>0</v>
      </c>
      <c r="I34" s="91">
        <v>0.15</v>
      </c>
      <c r="J34" s="90">
        <f>ROUND(((SUM(BF124:BF166))*I34),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ROUND((SUM(BG124:BG166)),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ROUND((SUM(BH124:BH166)),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ROUND((SUM(BI124:BI166)),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128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8" t="str">
        <f>E7</f>
        <v>Revitalizace veřejných ploch města Luby - ETAPA II</v>
      </c>
      <c r="F85" s="229"/>
      <c r="G85" s="229"/>
      <c r="H85" s="229"/>
      <c r="L85" s="31"/>
    </row>
    <row r="86" spans="2:47" s="1" customFormat="1" ht="11.95" customHeight="1">
      <c r="B86" s="31"/>
      <c r="C86" s="26" t="s">
        <v>126</v>
      </c>
      <c r="L86" s="31"/>
    </row>
    <row r="87" spans="2:47" s="1" customFormat="1" ht="16.55" customHeight="1">
      <c r="B87" s="31"/>
      <c r="E87" s="194" t="str">
        <f>E9</f>
        <v>SO 01-03 - Obklad fasád</v>
      </c>
      <c r="F87" s="230"/>
      <c r="G87" s="230"/>
      <c r="H87" s="230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129</v>
      </c>
      <c r="D94" s="92"/>
      <c r="E94" s="92"/>
      <c r="F94" s="92"/>
      <c r="G94" s="92"/>
      <c r="H94" s="92"/>
      <c r="I94" s="92"/>
      <c r="J94" s="101" t="s">
        <v>130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131</v>
      </c>
      <c r="J96" s="65">
        <f>J124</f>
        <v>0</v>
      </c>
      <c r="L96" s="31"/>
      <c r="AU96" s="16" t="s">
        <v>132</v>
      </c>
    </row>
    <row r="97" spans="2:12" s="8" customFormat="1" ht="24.9" customHeight="1">
      <c r="B97" s="103"/>
      <c r="D97" s="104" t="s">
        <v>133</v>
      </c>
      <c r="E97" s="105"/>
      <c r="F97" s="105"/>
      <c r="G97" s="105"/>
      <c r="H97" s="105"/>
      <c r="I97" s="105"/>
      <c r="J97" s="106">
        <f>J125</f>
        <v>0</v>
      </c>
      <c r="L97" s="103"/>
    </row>
    <row r="98" spans="2:12" s="9" customFormat="1" ht="20" customHeight="1">
      <c r="B98" s="107"/>
      <c r="D98" s="108" t="s">
        <v>488</v>
      </c>
      <c r="E98" s="109"/>
      <c r="F98" s="109"/>
      <c r="G98" s="109"/>
      <c r="H98" s="109"/>
      <c r="I98" s="109"/>
      <c r="J98" s="110">
        <f>J126</f>
        <v>0</v>
      </c>
      <c r="L98" s="107"/>
    </row>
    <row r="99" spans="2:12" s="9" customFormat="1" ht="20" customHeight="1">
      <c r="B99" s="107"/>
      <c r="D99" s="108" t="s">
        <v>138</v>
      </c>
      <c r="E99" s="109"/>
      <c r="F99" s="109"/>
      <c r="G99" s="109"/>
      <c r="H99" s="109"/>
      <c r="I99" s="109"/>
      <c r="J99" s="110">
        <f>J129</f>
        <v>0</v>
      </c>
      <c r="L99" s="107"/>
    </row>
    <row r="100" spans="2:12" s="8" customFormat="1" ht="24.9" customHeight="1">
      <c r="B100" s="103"/>
      <c r="D100" s="104" t="s">
        <v>140</v>
      </c>
      <c r="E100" s="105"/>
      <c r="F100" s="105"/>
      <c r="G100" s="105"/>
      <c r="H100" s="105"/>
      <c r="I100" s="105"/>
      <c r="J100" s="106">
        <f>J132</f>
        <v>0</v>
      </c>
      <c r="L100" s="103"/>
    </row>
    <row r="101" spans="2:12" s="9" customFormat="1" ht="20" customHeight="1">
      <c r="B101" s="107"/>
      <c r="D101" s="108" t="s">
        <v>1304</v>
      </c>
      <c r="E101" s="109"/>
      <c r="F101" s="109"/>
      <c r="G101" s="109"/>
      <c r="H101" s="109"/>
      <c r="I101" s="109"/>
      <c r="J101" s="110">
        <f>J133</f>
        <v>0</v>
      </c>
      <c r="L101" s="107"/>
    </row>
    <row r="102" spans="2:12" s="9" customFormat="1" ht="20" customHeight="1">
      <c r="B102" s="107"/>
      <c r="D102" s="108" t="s">
        <v>1751</v>
      </c>
      <c r="E102" s="109"/>
      <c r="F102" s="109"/>
      <c r="G102" s="109"/>
      <c r="H102" s="109"/>
      <c r="I102" s="109"/>
      <c r="J102" s="110">
        <f>J135</f>
        <v>0</v>
      </c>
      <c r="L102" s="107"/>
    </row>
    <row r="103" spans="2:12" s="9" customFormat="1" ht="20" customHeight="1">
      <c r="B103" s="107"/>
      <c r="D103" s="108" t="s">
        <v>1305</v>
      </c>
      <c r="E103" s="109"/>
      <c r="F103" s="109"/>
      <c r="G103" s="109"/>
      <c r="H103" s="109"/>
      <c r="I103" s="109"/>
      <c r="J103" s="110">
        <f>J149</f>
        <v>0</v>
      </c>
      <c r="L103" s="107"/>
    </row>
    <row r="104" spans="2:12" s="9" customFormat="1" ht="20" customHeight="1">
      <c r="B104" s="107"/>
      <c r="D104" s="108" t="s">
        <v>1306</v>
      </c>
      <c r="E104" s="109"/>
      <c r="F104" s="109"/>
      <c r="G104" s="109"/>
      <c r="H104" s="109"/>
      <c r="I104" s="109"/>
      <c r="J104" s="110">
        <f>J158</f>
        <v>0</v>
      </c>
      <c r="L104" s="107"/>
    </row>
    <row r="105" spans="2:12" s="1" customFormat="1" ht="21.8" customHeight="1">
      <c r="B105" s="31"/>
      <c r="L105" s="31"/>
    </row>
    <row r="106" spans="2:12" s="1" customFormat="1" ht="6.9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1"/>
    </row>
    <row r="110" spans="2:12" s="1" customFormat="1" ht="6.9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1"/>
    </row>
    <row r="111" spans="2:12" s="1" customFormat="1" ht="24.9" customHeight="1">
      <c r="B111" s="31"/>
      <c r="C111" s="20" t="s">
        <v>144</v>
      </c>
      <c r="L111" s="31"/>
    </row>
    <row r="112" spans="2:12" s="1" customFormat="1" ht="6.9" customHeight="1">
      <c r="B112" s="31"/>
      <c r="L112" s="31"/>
    </row>
    <row r="113" spans="2:65" s="1" customFormat="1" ht="11.95" customHeight="1">
      <c r="B113" s="31"/>
      <c r="C113" s="26" t="s">
        <v>16</v>
      </c>
      <c r="L113" s="31"/>
    </row>
    <row r="114" spans="2:65" s="1" customFormat="1" ht="16.55" customHeight="1">
      <c r="B114" s="31"/>
      <c r="E114" s="228" t="str">
        <f>E7</f>
        <v>Revitalizace veřejných ploch města Luby - ETAPA II</v>
      </c>
      <c r="F114" s="229"/>
      <c r="G114" s="229"/>
      <c r="H114" s="229"/>
      <c r="L114" s="31"/>
    </row>
    <row r="115" spans="2:65" s="1" customFormat="1" ht="11.95" customHeight="1">
      <c r="B115" s="31"/>
      <c r="C115" s="26" t="s">
        <v>126</v>
      </c>
      <c r="L115" s="31"/>
    </row>
    <row r="116" spans="2:65" s="1" customFormat="1" ht="16.55" customHeight="1">
      <c r="B116" s="31"/>
      <c r="E116" s="194" t="str">
        <f>E9</f>
        <v>SO 01-03 - Obklad fasád</v>
      </c>
      <c r="F116" s="230"/>
      <c r="G116" s="230"/>
      <c r="H116" s="230"/>
      <c r="L116" s="31"/>
    </row>
    <row r="117" spans="2:65" s="1" customFormat="1" ht="6.9" customHeight="1">
      <c r="B117" s="31"/>
      <c r="L117" s="31"/>
    </row>
    <row r="118" spans="2:65" s="1" customFormat="1" ht="11.95" customHeight="1">
      <c r="B118" s="31"/>
      <c r="C118" s="26" t="s">
        <v>20</v>
      </c>
      <c r="F118" s="24" t="str">
        <f>F12</f>
        <v>Luby u Chebu</v>
      </c>
      <c r="I118" s="26" t="s">
        <v>22</v>
      </c>
      <c r="J118" s="51" t="str">
        <f>IF(J12="","",J12)</f>
        <v>Vyplň údaj</v>
      </c>
      <c r="L118" s="31"/>
    </row>
    <row r="119" spans="2:65" s="1" customFormat="1" ht="6.9" customHeight="1">
      <c r="B119" s="31"/>
      <c r="L119" s="31"/>
    </row>
    <row r="120" spans="2:65" s="1" customFormat="1" ht="15.25" customHeight="1">
      <c r="B120" s="31"/>
      <c r="C120" s="26" t="s">
        <v>23</v>
      </c>
      <c r="F120" s="24" t="str">
        <f>E15</f>
        <v>Město Luby</v>
      </c>
      <c r="I120" s="26" t="s">
        <v>30</v>
      </c>
      <c r="J120" s="29" t="str">
        <f>E21</f>
        <v>A69 - Architekti s.r.o.</v>
      </c>
      <c r="L120" s="31"/>
    </row>
    <row r="121" spans="2:65" s="1" customFormat="1" ht="15.25" customHeight="1">
      <c r="B121" s="31"/>
      <c r="C121" s="26" t="s">
        <v>28</v>
      </c>
      <c r="F121" s="24" t="str">
        <f>IF(E18="","",E18)</f>
        <v>Vyplň údaj</v>
      </c>
      <c r="I121" s="26" t="s">
        <v>34</v>
      </c>
      <c r="J121" s="29" t="str">
        <f>E24</f>
        <v>Ing. Pavel Šturc</v>
      </c>
      <c r="L121" s="31"/>
    </row>
    <row r="122" spans="2:65" s="1" customFormat="1" ht="10.35" customHeight="1">
      <c r="B122" s="31"/>
      <c r="L122" s="31"/>
    </row>
    <row r="123" spans="2:65" s="10" customFormat="1" ht="29.3" customHeight="1">
      <c r="B123" s="111"/>
      <c r="C123" s="112" t="s">
        <v>145</v>
      </c>
      <c r="D123" s="113" t="s">
        <v>63</v>
      </c>
      <c r="E123" s="113" t="s">
        <v>59</v>
      </c>
      <c r="F123" s="113" t="s">
        <v>60</v>
      </c>
      <c r="G123" s="113" t="s">
        <v>146</v>
      </c>
      <c r="H123" s="113" t="s">
        <v>147</v>
      </c>
      <c r="I123" s="113" t="s">
        <v>148</v>
      </c>
      <c r="J123" s="114" t="s">
        <v>130</v>
      </c>
      <c r="K123" s="115" t="s">
        <v>149</v>
      </c>
      <c r="L123" s="111"/>
      <c r="M123" s="58" t="s">
        <v>1</v>
      </c>
      <c r="N123" s="59" t="s">
        <v>42</v>
      </c>
      <c r="O123" s="59" t="s">
        <v>150</v>
      </c>
      <c r="P123" s="59" t="s">
        <v>151</v>
      </c>
      <c r="Q123" s="59" t="s">
        <v>152</v>
      </c>
      <c r="R123" s="59" t="s">
        <v>153</v>
      </c>
      <c r="S123" s="59" t="s">
        <v>154</v>
      </c>
      <c r="T123" s="60" t="s">
        <v>155</v>
      </c>
    </row>
    <row r="124" spans="2:65" s="1" customFormat="1" ht="22.75" customHeight="1">
      <c r="B124" s="31"/>
      <c r="C124" s="63" t="s">
        <v>156</v>
      </c>
      <c r="J124" s="116">
        <f>BK124</f>
        <v>0</v>
      </c>
      <c r="L124" s="31"/>
      <c r="M124" s="61"/>
      <c r="N124" s="52"/>
      <c r="O124" s="52"/>
      <c r="P124" s="117">
        <f>P125+P132</f>
        <v>0</v>
      </c>
      <c r="Q124" s="52"/>
      <c r="R124" s="117">
        <f>R125+R132</f>
        <v>2.3196309653920002</v>
      </c>
      <c r="S124" s="52"/>
      <c r="T124" s="118">
        <f>T125+T132</f>
        <v>0</v>
      </c>
      <c r="AT124" s="16" t="s">
        <v>77</v>
      </c>
      <c r="AU124" s="16" t="s">
        <v>132</v>
      </c>
      <c r="BK124" s="119">
        <f>BK125+BK132</f>
        <v>0</v>
      </c>
    </row>
    <row r="125" spans="2:65" s="11" customFormat="1" ht="25.85" customHeight="1">
      <c r="B125" s="120"/>
      <c r="D125" s="121" t="s">
        <v>77</v>
      </c>
      <c r="E125" s="122" t="s">
        <v>157</v>
      </c>
      <c r="F125" s="122" t="s">
        <v>158</v>
      </c>
      <c r="I125" s="123"/>
      <c r="J125" s="124">
        <f>BK125</f>
        <v>0</v>
      </c>
      <c r="L125" s="120"/>
      <c r="M125" s="125"/>
      <c r="P125" s="126">
        <f>P126+P129</f>
        <v>0</v>
      </c>
      <c r="R125" s="126">
        <f>R126+R129</f>
        <v>3.7555849999999995E-2</v>
      </c>
      <c r="T125" s="127">
        <f>T126+T129</f>
        <v>0</v>
      </c>
      <c r="AR125" s="121" t="s">
        <v>86</v>
      </c>
      <c r="AT125" s="128" t="s">
        <v>77</v>
      </c>
      <c r="AU125" s="128" t="s">
        <v>78</v>
      </c>
      <c r="AY125" s="121" t="s">
        <v>159</v>
      </c>
      <c r="BK125" s="129">
        <f>BK126+BK129</f>
        <v>0</v>
      </c>
    </row>
    <row r="126" spans="2:65" s="11" customFormat="1" ht="22.75" customHeight="1">
      <c r="B126" s="120"/>
      <c r="D126" s="121" t="s">
        <v>77</v>
      </c>
      <c r="E126" s="130" t="s">
        <v>193</v>
      </c>
      <c r="F126" s="130" t="s">
        <v>655</v>
      </c>
      <c r="I126" s="123"/>
      <c r="J126" s="131">
        <f>BK126</f>
        <v>0</v>
      </c>
      <c r="L126" s="120"/>
      <c r="M126" s="125"/>
      <c r="P126" s="126">
        <f>SUM(P127:P128)</f>
        <v>0</v>
      </c>
      <c r="R126" s="126">
        <f>SUM(R127:R128)</f>
        <v>3.2479999999999995E-2</v>
      </c>
      <c r="T126" s="127">
        <f>SUM(T127:T128)</f>
        <v>0</v>
      </c>
      <c r="AR126" s="121" t="s">
        <v>86</v>
      </c>
      <c r="AT126" s="128" t="s">
        <v>77</v>
      </c>
      <c r="AU126" s="128" t="s">
        <v>86</v>
      </c>
      <c r="AY126" s="121" t="s">
        <v>159</v>
      </c>
      <c r="BK126" s="129">
        <f>SUM(BK127:BK128)</f>
        <v>0</v>
      </c>
    </row>
    <row r="127" spans="2:65" s="1" customFormat="1" ht="24.25" customHeight="1">
      <c r="B127" s="31"/>
      <c r="C127" s="132" t="s">
        <v>86</v>
      </c>
      <c r="D127" s="132" t="s">
        <v>161</v>
      </c>
      <c r="E127" s="133" t="s">
        <v>1335</v>
      </c>
      <c r="F127" s="134" t="s">
        <v>1336</v>
      </c>
      <c r="G127" s="135" t="s">
        <v>229</v>
      </c>
      <c r="H127" s="136">
        <v>232</v>
      </c>
      <c r="I127" s="137"/>
      <c r="J127" s="138">
        <f>ROUND(I127*H127,2)</f>
        <v>0</v>
      </c>
      <c r="K127" s="139"/>
      <c r="L127" s="31"/>
      <c r="M127" s="140" t="s">
        <v>1</v>
      </c>
      <c r="N127" s="141" t="s">
        <v>43</v>
      </c>
      <c r="P127" s="142">
        <f>O127*H127</f>
        <v>0</v>
      </c>
      <c r="Q127" s="142">
        <v>1.3999999999999999E-4</v>
      </c>
      <c r="R127" s="142">
        <f>Q127*H127</f>
        <v>3.2479999999999995E-2</v>
      </c>
      <c r="S127" s="142">
        <v>0</v>
      </c>
      <c r="T127" s="143">
        <f>S127*H127</f>
        <v>0</v>
      </c>
      <c r="AR127" s="144" t="s">
        <v>165</v>
      </c>
      <c r="AT127" s="144" t="s">
        <v>161</v>
      </c>
      <c r="AU127" s="144" t="s">
        <v>89</v>
      </c>
      <c r="AY127" s="16" t="s">
        <v>159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6" t="s">
        <v>86</v>
      </c>
      <c r="BK127" s="145">
        <f>ROUND(I127*H127,2)</f>
        <v>0</v>
      </c>
      <c r="BL127" s="16" t="s">
        <v>165</v>
      </c>
      <c r="BM127" s="144" t="s">
        <v>1752</v>
      </c>
    </row>
    <row r="128" spans="2:65" s="12" customFormat="1" ht="10.5">
      <c r="B128" s="146"/>
      <c r="D128" s="147" t="s">
        <v>167</v>
      </c>
      <c r="E128" s="148" t="s">
        <v>1</v>
      </c>
      <c r="F128" s="149" t="s">
        <v>1753</v>
      </c>
      <c r="H128" s="150">
        <v>232</v>
      </c>
      <c r="I128" s="151"/>
      <c r="L128" s="146"/>
      <c r="M128" s="152"/>
      <c r="T128" s="153"/>
      <c r="AT128" s="148" t="s">
        <v>167</v>
      </c>
      <c r="AU128" s="148" t="s">
        <v>89</v>
      </c>
      <c r="AV128" s="12" t="s">
        <v>89</v>
      </c>
      <c r="AW128" s="12" t="s">
        <v>33</v>
      </c>
      <c r="AX128" s="12" t="s">
        <v>86</v>
      </c>
      <c r="AY128" s="148" t="s">
        <v>159</v>
      </c>
    </row>
    <row r="129" spans="2:65" s="11" customFormat="1" ht="22.75" customHeight="1">
      <c r="B129" s="120"/>
      <c r="D129" s="121" t="s">
        <v>77</v>
      </c>
      <c r="E129" s="130" t="s">
        <v>209</v>
      </c>
      <c r="F129" s="130" t="s">
        <v>390</v>
      </c>
      <c r="I129" s="123"/>
      <c r="J129" s="131">
        <f>BK129</f>
        <v>0</v>
      </c>
      <c r="L129" s="120"/>
      <c r="M129" s="125"/>
      <c r="P129" s="126">
        <f>SUM(P130:P131)</f>
        <v>0</v>
      </c>
      <c r="R129" s="126">
        <f>SUM(R130:R131)</f>
        <v>5.0758499999999998E-3</v>
      </c>
      <c r="T129" s="127">
        <f>SUM(T130:T131)</f>
        <v>0</v>
      </c>
      <c r="AR129" s="121" t="s">
        <v>86</v>
      </c>
      <c r="AT129" s="128" t="s">
        <v>77</v>
      </c>
      <c r="AU129" s="128" t="s">
        <v>86</v>
      </c>
      <c r="AY129" s="121" t="s">
        <v>159</v>
      </c>
      <c r="BK129" s="129">
        <f>SUM(BK130:BK131)</f>
        <v>0</v>
      </c>
    </row>
    <row r="130" spans="2:65" s="1" customFormat="1" ht="33.049999999999997" customHeight="1">
      <c r="B130" s="31"/>
      <c r="C130" s="132" t="s">
        <v>89</v>
      </c>
      <c r="D130" s="132" t="s">
        <v>161</v>
      </c>
      <c r="E130" s="133" t="s">
        <v>1754</v>
      </c>
      <c r="F130" s="134" t="s">
        <v>1755</v>
      </c>
      <c r="G130" s="135" t="s">
        <v>219</v>
      </c>
      <c r="H130" s="136">
        <v>39.045000000000002</v>
      </c>
      <c r="I130" s="137"/>
      <c r="J130" s="138">
        <f>ROUND(I130*H130,2)</f>
        <v>0</v>
      </c>
      <c r="K130" s="139"/>
      <c r="L130" s="31"/>
      <c r="M130" s="140" t="s">
        <v>1</v>
      </c>
      <c r="N130" s="141" t="s">
        <v>43</v>
      </c>
      <c r="P130" s="142">
        <f>O130*H130</f>
        <v>0</v>
      </c>
      <c r="Q130" s="142">
        <v>1.2999999999999999E-4</v>
      </c>
      <c r="R130" s="142">
        <f>Q130*H130</f>
        <v>5.0758499999999998E-3</v>
      </c>
      <c r="S130" s="142">
        <v>0</v>
      </c>
      <c r="T130" s="143">
        <f>S130*H130</f>
        <v>0</v>
      </c>
      <c r="AR130" s="144" t="s">
        <v>165</v>
      </c>
      <c r="AT130" s="144" t="s">
        <v>161</v>
      </c>
      <c r="AU130" s="144" t="s">
        <v>89</v>
      </c>
      <c r="AY130" s="16" t="s">
        <v>159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86</v>
      </c>
      <c r="BK130" s="145">
        <f>ROUND(I130*H130,2)</f>
        <v>0</v>
      </c>
      <c r="BL130" s="16" t="s">
        <v>165</v>
      </c>
      <c r="BM130" s="144" t="s">
        <v>1756</v>
      </c>
    </row>
    <row r="131" spans="2:65" s="12" customFormat="1" ht="10.5">
      <c r="B131" s="146"/>
      <c r="D131" s="147" t="s">
        <v>167</v>
      </c>
      <c r="E131" s="148" t="s">
        <v>1</v>
      </c>
      <c r="F131" s="149" t="s">
        <v>1757</v>
      </c>
      <c r="H131" s="150">
        <v>39.045000000000002</v>
      </c>
      <c r="I131" s="151"/>
      <c r="L131" s="146"/>
      <c r="M131" s="152"/>
      <c r="T131" s="153"/>
      <c r="AT131" s="148" t="s">
        <v>167</v>
      </c>
      <c r="AU131" s="148" t="s">
        <v>89</v>
      </c>
      <c r="AV131" s="12" t="s">
        <v>89</v>
      </c>
      <c r="AW131" s="12" t="s">
        <v>33</v>
      </c>
      <c r="AX131" s="12" t="s">
        <v>86</v>
      </c>
      <c r="AY131" s="148" t="s">
        <v>159</v>
      </c>
    </row>
    <row r="132" spans="2:65" s="11" customFormat="1" ht="25.85" customHeight="1">
      <c r="B132" s="120"/>
      <c r="D132" s="121" t="s">
        <v>77</v>
      </c>
      <c r="E132" s="122" t="s">
        <v>461</v>
      </c>
      <c r="F132" s="122" t="s">
        <v>462</v>
      </c>
      <c r="I132" s="123"/>
      <c r="J132" s="124">
        <f>BK132</f>
        <v>0</v>
      </c>
      <c r="L132" s="120"/>
      <c r="M132" s="125"/>
      <c r="P132" s="126">
        <f>P133+P135+P149+P158</f>
        <v>0</v>
      </c>
      <c r="R132" s="126">
        <f>R133+R135+R149+R158</f>
        <v>2.2820751153920003</v>
      </c>
      <c r="T132" s="127">
        <f>T133+T135+T149+T158</f>
        <v>0</v>
      </c>
      <c r="AR132" s="121" t="s">
        <v>89</v>
      </c>
      <c r="AT132" s="128" t="s">
        <v>77</v>
      </c>
      <c r="AU132" s="128" t="s">
        <v>78</v>
      </c>
      <c r="AY132" s="121" t="s">
        <v>159</v>
      </c>
      <c r="BK132" s="129">
        <f>BK133+BK135+BK149+BK158</f>
        <v>0</v>
      </c>
    </row>
    <row r="133" spans="2:65" s="11" customFormat="1" ht="22.75" customHeight="1">
      <c r="B133" s="120"/>
      <c r="D133" s="121" t="s">
        <v>77</v>
      </c>
      <c r="E133" s="130" t="s">
        <v>1338</v>
      </c>
      <c r="F133" s="130" t="s">
        <v>1339</v>
      </c>
      <c r="I133" s="123"/>
      <c r="J133" s="131">
        <f>BK133</f>
        <v>0</v>
      </c>
      <c r="L133" s="120"/>
      <c r="M133" s="125"/>
      <c r="P133" s="126">
        <f>P134</f>
        <v>0</v>
      </c>
      <c r="R133" s="126">
        <f>R134</f>
        <v>6.6830400000000003E-3</v>
      </c>
      <c r="T133" s="127">
        <f>T134</f>
        <v>0</v>
      </c>
      <c r="AR133" s="121" t="s">
        <v>89</v>
      </c>
      <c r="AT133" s="128" t="s">
        <v>77</v>
      </c>
      <c r="AU133" s="128" t="s">
        <v>86</v>
      </c>
      <c r="AY133" s="121" t="s">
        <v>159</v>
      </c>
      <c r="BK133" s="129">
        <f>BK134</f>
        <v>0</v>
      </c>
    </row>
    <row r="134" spans="2:65" s="1" customFormat="1" ht="44.2" customHeight="1">
      <c r="B134" s="31"/>
      <c r="C134" s="132" t="s">
        <v>179</v>
      </c>
      <c r="D134" s="132" t="s">
        <v>161</v>
      </c>
      <c r="E134" s="133" t="s">
        <v>1340</v>
      </c>
      <c r="F134" s="134" t="s">
        <v>1341</v>
      </c>
      <c r="G134" s="135" t="s">
        <v>164</v>
      </c>
      <c r="H134" s="136">
        <v>3.536</v>
      </c>
      <c r="I134" s="137"/>
      <c r="J134" s="138">
        <f>ROUND(I134*H134,2)</f>
        <v>0</v>
      </c>
      <c r="K134" s="139"/>
      <c r="L134" s="31"/>
      <c r="M134" s="140" t="s">
        <v>1</v>
      </c>
      <c r="N134" s="141" t="s">
        <v>43</v>
      </c>
      <c r="P134" s="142">
        <f>O134*H134</f>
        <v>0</v>
      </c>
      <c r="Q134" s="142">
        <v>1.89E-3</v>
      </c>
      <c r="R134" s="142">
        <f>Q134*H134</f>
        <v>6.6830400000000003E-3</v>
      </c>
      <c r="S134" s="142">
        <v>0</v>
      </c>
      <c r="T134" s="143">
        <f>S134*H134</f>
        <v>0</v>
      </c>
      <c r="AR134" s="144" t="s">
        <v>246</v>
      </c>
      <c r="AT134" s="144" t="s">
        <v>161</v>
      </c>
      <c r="AU134" s="144" t="s">
        <v>89</v>
      </c>
      <c r="AY134" s="16" t="s">
        <v>159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6" t="s">
        <v>86</v>
      </c>
      <c r="BK134" s="145">
        <f>ROUND(I134*H134,2)</f>
        <v>0</v>
      </c>
      <c r="BL134" s="16" t="s">
        <v>246</v>
      </c>
      <c r="BM134" s="144" t="s">
        <v>1758</v>
      </c>
    </row>
    <row r="135" spans="2:65" s="11" customFormat="1" ht="22.75" customHeight="1">
      <c r="B135" s="120"/>
      <c r="D135" s="121" t="s">
        <v>77</v>
      </c>
      <c r="E135" s="130" t="s">
        <v>1759</v>
      </c>
      <c r="F135" s="130" t="s">
        <v>1760</v>
      </c>
      <c r="I135" s="123"/>
      <c r="J135" s="131">
        <f>BK135</f>
        <v>0</v>
      </c>
      <c r="L135" s="120"/>
      <c r="M135" s="125"/>
      <c r="P135" s="126">
        <f>SUM(P136:P148)</f>
        <v>0</v>
      </c>
      <c r="R135" s="126">
        <f>SUM(R136:R148)</f>
        <v>1.9584457553920001</v>
      </c>
      <c r="T135" s="127">
        <f>SUM(T136:T148)</f>
        <v>0</v>
      </c>
      <c r="AR135" s="121" t="s">
        <v>89</v>
      </c>
      <c r="AT135" s="128" t="s">
        <v>77</v>
      </c>
      <c r="AU135" s="128" t="s">
        <v>86</v>
      </c>
      <c r="AY135" s="121" t="s">
        <v>159</v>
      </c>
      <c r="BK135" s="129">
        <f>SUM(BK136:BK148)</f>
        <v>0</v>
      </c>
    </row>
    <row r="136" spans="2:65" s="1" customFormat="1" ht="24.25" customHeight="1">
      <c r="B136" s="31"/>
      <c r="C136" s="132" t="s">
        <v>165</v>
      </c>
      <c r="D136" s="132" t="s">
        <v>161</v>
      </c>
      <c r="E136" s="133" t="s">
        <v>1351</v>
      </c>
      <c r="F136" s="134" t="s">
        <v>1352</v>
      </c>
      <c r="G136" s="135" t="s">
        <v>219</v>
      </c>
      <c r="H136" s="136">
        <v>75.007999999999996</v>
      </c>
      <c r="I136" s="137"/>
      <c r="J136" s="138">
        <f>ROUND(I136*H136,2)</f>
        <v>0</v>
      </c>
      <c r="K136" s="139"/>
      <c r="L136" s="31"/>
      <c r="M136" s="140" t="s">
        <v>1</v>
      </c>
      <c r="N136" s="141" t="s">
        <v>43</v>
      </c>
      <c r="P136" s="142">
        <f>O136*H136</f>
        <v>0</v>
      </c>
      <c r="Q136" s="142">
        <v>1.81924E-4</v>
      </c>
      <c r="R136" s="142">
        <f>Q136*H136</f>
        <v>1.3645755391999999E-2</v>
      </c>
      <c r="S136" s="142">
        <v>0</v>
      </c>
      <c r="T136" s="143">
        <f>S136*H136</f>
        <v>0</v>
      </c>
      <c r="AR136" s="144" t="s">
        <v>246</v>
      </c>
      <c r="AT136" s="144" t="s">
        <v>161</v>
      </c>
      <c r="AU136" s="144" t="s">
        <v>89</v>
      </c>
      <c r="AY136" s="16" t="s">
        <v>159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86</v>
      </c>
      <c r="BK136" s="145">
        <f>ROUND(I136*H136,2)</f>
        <v>0</v>
      </c>
      <c r="BL136" s="16" t="s">
        <v>246</v>
      </c>
      <c r="BM136" s="144" t="s">
        <v>1761</v>
      </c>
    </row>
    <row r="137" spans="2:65" s="12" customFormat="1" ht="10.5">
      <c r="B137" s="146"/>
      <c r="D137" s="147" t="s">
        <v>167</v>
      </c>
      <c r="E137" s="148" t="s">
        <v>1</v>
      </c>
      <c r="F137" s="149" t="s">
        <v>1762</v>
      </c>
      <c r="H137" s="150">
        <v>75.007999999999996</v>
      </c>
      <c r="I137" s="151"/>
      <c r="L137" s="146"/>
      <c r="M137" s="152"/>
      <c r="T137" s="153"/>
      <c r="AT137" s="148" t="s">
        <v>167</v>
      </c>
      <c r="AU137" s="148" t="s">
        <v>89</v>
      </c>
      <c r="AV137" s="12" t="s">
        <v>89</v>
      </c>
      <c r="AW137" s="12" t="s">
        <v>33</v>
      </c>
      <c r="AX137" s="12" t="s">
        <v>78</v>
      </c>
      <c r="AY137" s="148" t="s">
        <v>159</v>
      </c>
    </row>
    <row r="138" spans="2:65" s="13" customFormat="1" ht="10.5">
      <c r="B138" s="154"/>
      <c r="D138" s="147" t="s">
        <v>167</v>
      </c>
      <c r="E138" s="155" t="s">
        <v>1</v>
      </c>
      <c r="F138" s="156" t="s">
        <v>174</v>
      </c>
      <c r="H138" s="157">
        <v>75.007999999999996</v>
      </c>
      <c r="I138" s="158"/>
      <c r="L138" s="154"/>
      <c r="M138" s="159"/>
      <c r="T138" s="160"/>
      <c r="AT138" s="155" t="s">
        <v>167</v>
      </c>
      <c r="AU138" s="155" t="s">
        <v>89</v>
      </c>
      <c r="AV138" s="13" t="s">
        <v>165</v>
      </c>
      <c r="AW138" s="13" t="s">
        <v>33</v>
      </c>
      <c r="AX138" s="13" t="s">
        <v>86</v>
      </c>
      <c r="AY138" s="155" t="s">
        <v>159</v>
      </c>
    </row>
    <row r="139" spans="2:65" s="1" customFormat="1" ht="33.049999999999997" customHeight="1">
      <c r="B139" s="31"/>
      <c r="C139" s="132" t="s">
        <v>188</v>
      </c>
      <c r="D139" s="132" t="s">
        <v>161</v>
      </c>
      <c r="E139" s="133" t="s">
        <v>1763</v>
      </c>
      <c r="F139" s="134" t="s">
        <v>1764</v>
      </c>
      <c r="G139" s="135" t="s">
        <v>219</v>
      </c>
      <c r="H139" s="136">
        <v>75.007999999999996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43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246</v>
      </c>
      <c r="AT139" s="144" t="s">
        <v>161</v>
      </c>
      <c r="AU139" s="144" t="s">
        <v>89</v>
      </c>
      <c r="AY139" s="16" t="s">
        <v>159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86</v>
      </c>
      <c r="BK139" s="145">
        <f>ROUND(I139*H139,2)</f>
        <v>0</v>
      </c>
      <c r="BL139" s="16" t="s">
        <v>246</v>
      </c>
      <c r="BM139" s="144" t="s">
        <v>1765</v>
      </c>
    </row>
    <row r="140" spans="2:65" s="12" customFormat="1" ht="10.5">
      <c r="B140" s="146"/>
      <c r="D140" s="147" t="s">
        <v>167</v>
      </c>
      <c r="E140" s="148" t="s">
        <v>1</v>
      </c>
      <c r="F140" s="149" t="s">
        <v>1762</v>
      </c>
      <c r="H140" s="150">
        <v>75.007999999999996</v>
      </c>
      <c r="I140" s="151"/>
      <c r="L140" s="146"/>
      <c r="M140" s="152"/>
      <c r="T140" s="153"/>
      <c r="AT140" s="148" t="s">
        <v>167</v>
      </c>
      <c r="AU140" s="148" t="s">
        <v>89</v>
      </c>
      <c r="AV140" s="12" t="s">
        <v>89</v>
      </c>
      <c r="AW140" s="12" t="s">
        <v>33</v>
      </c>
      <c r="AX140" s="12" t="s">
        <v>78</v>
      </c>
      <c r="AY140" s="148" t="s">
        <v>159</v>
      </c>
    </row>
    <row r="141" spans="2:65" s="13" customFormat="1" ht="10.5">
      <c r="B141" s="154"/>
      <c r="D141" s="147" t="s">
        <v>167</v>
      </c>
      <c r="E141" s="155" t="s">
        <v>1</v>
      </c>
      <c r="F141" s="156" t="s">
        <v>174</v>
      </c>
      <c r="H141" s="157">
        <v>75.007999999999996</v>
      </c>
      <c r="I141" s="158"/>
      <c r="L141" s="154"/>
      <c r="M141" s="159"/>
      <c r="T141" s="160"/>
      <c r="AT141" s="155" t="s">
        <v>167</v>
      </c>
      <c r="AU141" s="155" t="s">
        <v>89</v>
      </c>
      <c r="AV141" s="13" t="s">
        <v>165</v>
      </c>
      <c r="AW141" s="13" t="s">
        <v>33</v>
      </c>
      <c r="AX141" s="13" t="s">
        <v>86</v>
      </c>
      <c r="AY141" s="155" t="s">
        <v>159</v>
      </c>
    </row>
    <row r="142" spans="2:65" s="1" customFormat="1" ht="24.25" customHeight="1">
      <c r="B142" s="31"/>
      <c r="C142" s="161" t="s">
        <v>193</v>
      </c>
      <c r="D142" s="161" t="s">
        <v>210</v>
      </c>
      <c r="E142" s="162" t="s">
        <v>1347</v>
      </c>
      <c r="F142" s="163" t="s">
        <v>1348</v>
      </c>
      <c r="G142" s="164" t="s">
        <v>164</v>
      </c>
      <c r="H142" s="165">
        <v>3.536</v>
      </c>
      <c r="I142" s="166"/>
      <c r="J142" s="167">
        <f>ROUND(I142*H142,2)</f>
        <v>0</v>
      </c>
      <c r="K142" s="168"/>
      <c r="L142" s="169"/>
      <c r="M142" s="170" t="s">
        <v>1</v>
      </c>
      <c r="N142" s="171" t="s">
        <v>43</v>
      </c>
      <c r="P142" s="142">
        <f>O142*H142</f>
        <v>0</v>
      </c>
      <c r="Q142" s="142">
        <v>0.55000000000000004</v>
      </c>
      <c r="R142" s="142">
        <f>Q142*H142</f>
        <v>1.9448000000000001</v>
      </c>
      <c r="S142" s="142">
        <v>0</v>
      </c>
      <c r="T142" s="143">
        <f>S142*H142</f>
        <v>0</v>
      </c>
      <c r="AR142" s="144" t="s">
        <v>345</v>
      </c>
      <c r="AT142" s="144" t="s">
        <v>210</v>
      </c>
      <c r="AU142" s="144" t="s">
        <v>89</v>
      </c>
      <c r="AY142" s="16" t="s">
        <v>159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86</v>
      </c>
      <c r="BK142" s="145">
        <f>ROUND(I142*H142,2)</f>
        <v>0</v>
      </c>
      <c r="BL142" s="16" t="s">
        <v>246</v>
      </c>
      <c r="BM142" s="144" t="s">
        <v>1766</v>
      </c>
    </row>
    <row r="143" spans="2:65" s="12" customFormat="1" ht="10.5">
      <c r="B143" s="146"/>
      <c r="D143" s="147" t="s">
        <v>167</v>
      </c>
      <c r="E143" s="148" t="s">
        <v>1</v>
      </c>
      <c r="F143" s="149" t="s">
        <v>1767</v>
      </c>
      <c r="H143" s="150">
        <v>349.35</v>
      </c>
      <c r="I143" s="151"/>
      <c r="L143" s="146"/>
      <c r="M143" s="152"/>
      <c r="T143" s="153"/>
      <c r="AT143" s="148" t="s">
        <v>167</v>
      </c>
      <c r="AU143" s="148" t="s">
        <v>89</v>
      </c>
      <c r="AV143" s="12" t="s">
        <v>89</v>
      </c>
      <c r="AW143" s="12" t="s">
        <v>33</v>
      </c>
      <c r="AX143" s="12" t="s">
        <v>78</v>
      </c>
      <c r="AY143" s="148" t="s">
        <v>159</v>
      </c>
    </row>
    <row r="144" spans="2:65" s="13" customFormat="1" ht="10.5">
      <c r="B144" s="154"/>
      <c r="D144" s="147" t="s">
        <v>167</v>
      </c>
      <c r="E144" s="155" t="s">
        <v>1</v>
      </c>
      <c r="F144" s="156" t="s">
        <v>174</v>
      </c>
      <c r="H144" s="157">
        <v>349.35</v>
      </c>
      <c r="I144" s="158"/>
      <c r="L144" s="154"/>
      <c r="M144" s="159"/>
      <c r="T144" s="160"/>
      <c r="AT144" s="155" t="s">
        <v>167</v>
      </c>
      <c r="AU144" s="155" t="s">
        <v>89</v>
      </c>
      <c r="AV144" s="13" t="s">
        <v>165</v>
      </c>
      <c r="AW144" s="13" t="s">
        <v>33</v>
      </c>
      <c r="AX144" s="13" t="s">
        <v>78</v>
      </c>
      <c r="AY144" s="155" t="s">
        <v>159</v>
      </c>
    </row>
    <row r="145" spans="2:65" s="12" customFormat="1" ht="10.5">
      <c r="B145" s="146"/>
      <c r="D145" s="147" t="s">
        <v>167</v>
      </c>
      <c r="E145" s="148" t="s">
        <v>1</v>
      </c>
      <c r="F145" s="149" t="s">
        <v>1768</v>
      </c>
      <c r="H145" s="150">
        <v>3.3730000000000002</v>
      </c>
      <c r="I145" s="151"/>
      <c r="L145" s="146"/>
      <c r="M145" s="152"/>
      <c r="T145" s="153"/>
      <c r="AT145" s="148" t="s">
        <v>167</v>
      </c>
      <c r="AU145" s="148" t="s">
        <v>89</v>
      </c>
      <c r="AV145" s="12" t="s">
        <v>89</v>
      </c>
      <c r="AW145" s="12" t="s">
        <v>33</v>
      </c>
      <c r="AX145" s="12" t="s">
        <v>78</v>
      </c>
      <c r="AY145" s="148" t="s">
        <v>159</v>
      </c>
    </row>
    <row r="146" spans="2:65" s="12" customFormat="1" ht="10.5">
      <c r="B146" s="146"/>
      <c r="D146" s="147" t="s">
        <v>167</v>
      </c>
      <c r="E146" s="148" t="s">
        <v>1</v>
      </c>
      <c r="F146" s="149" t="s">
        <v>1769</v>
      </c>
      <c r="H146" s="150">
        <v>0.16300000000000001</v>
      </c>
      <c r="I146" s="151"/>
      <c r="L146" s="146"/>
      <c r="M146" s="152"/>
      <c r="T146" s="153"/>
      <c r="AT146" s="148" t="s">
        <v>167</v>
      </c>
      <c r="AU146" s="148" t="s">
        <v>89</v>
      </c>
      <c r="AV146" s="12" t="s">
        <v>89</v>
      </c>
      <c r="AW146" s="12" t="s">
        <v>33</v>
      </c>
      <c r="AX146" s="12" t="s">
        <v>78</v>
      </c>
      <c r="AY146" s="148" t="s">
        <v>159</v>
      </c>
    </row>
    <row r="147" spans="2:65" s="13" customFormat="1" ht="10.5">
      <c r="B147" s="154"/>
      <c r="D147" s="147" t="s">
        <v>167</v>
      </c>
      <c r="E147" s="155" t="s">
        <v>1</v>
      </c>
      <c r="F147" s="156" t="s">
        <v>174</v>
      </c>
      <c r="H147" s="157">
        <v>3.536</v>
      </c>
      <c r="I147" s="158"/>
      <c r="L147" s="154"/>
      <c r="M147" s="159"/>
      <c r="T147" s="160"/>
      <c r="AT147" s="155" t="s">
        <v>167</v>
      </c>
      <c r="AU147" s="155" t="s">
        <v>89</v>
      </c>
      <c r="AV147" s="13" t="s">
        <v>165</v>
      </c>
      <c r="AW147" s="13" t="s">
        <v>33</v>
      </c>
      <c r="AX147" s="13" t="s">
        <v>86</v>
      </c>
      <c r="AY147" s="155" t="s">
        <v>159</v>
      </c>
    </row>
    <row r="148" spans="2:65" s="1" customFormat="1" ht="24.25" customHeight="1">
      <c r="B148" s="31"/>
      <c r="C148" s="132" t="s">
        <v>198</v>
      </c>
      <c r="D148" s="132" t="s">
        <v>161</v>
      </c>
      <c r="E148" s="133" t="s">
        <v>1770</v>
      </c>
      <c r="F148" s="134" t="s">
        <v>1771</v>
      </c>
      <c r="G148" s="135" t="s">
        <v>213</v>
      </c>
      <c r="H148" s="136">
        <v>1.958</v>
      </c>
      <c r="I148" s="137"/>
      <c r="J148" s="138">
        <f>ROUND(I148*H148,2)</f>
        <v>0</v>
      </c>
      <c r="K148" s="139"/>
      <c r="L148" s="31"/>
      <c r="M148" s="140" t="s">
        <v>1</v>
      </c>
      <c r="N148" s="141" t="s">
        <v>43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246</v>
      </c>
      <c r="AT148" s="144" t="s">
        <v>161</v>
      </c>
      <c r="AU148" s="144" t="s">
        <v>89</v>
      </c>
      <c r="AY148" s="16" t="s">
        <v>159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6" t="s">
        <v>86</v>
      </c>
      <c r="BK148" s="145">
        <f>ROUND(I148*H148,2)</f>
        <v>0</v>
      </c>
      <c r="BL148" s="16" t="s">
        <v>246</v>
      </c>
      <c r="BM148" s="144" t="s">
        <v>1772</v>
      </c>
    </row>
    <row r="149" spans="2:65" s="11" customFormat="1" ht="22.75" customHeight="1">
      <c r="B149" s="120"/>
      <c r="D149" s="121" t="s">
        <v>77</v>
      </c>
      <c r="E149" s="130" t="s">
        <v>676</v>
      </c>
      <c r="F149" s="130" t="s">
        <v>677</v>
      </c>
      <c r="I149" s="123"/>
      <c r="J149" s="131">
        <f>BK149</f>
        <v>0</v>
      </c>
      <c r="L149" s="120"/>
      <c r="M149" s="125"/>
      <c r="P149" s="126">
        <f>SUM(P150:P157)</f>
        <v>0</v>
      </c>
      <c r="R149" s="126">
        <f>SUM(R150:R157)</f>
        <v>0.24551979999999998</v>
      </c>
      <c r="T149" s="127">
        <f>SUM(T150:T157)</f>
        <v>0</v>
      </c>
      <c r="AR149" s="121" t="s">
        <v>89</v>
      </c>
      <c r="AT149" s="128" t="s">
        <v>77</v>
      </c>
      <c r="AU149" s="128" t="s">
        <v>86</v>
      </c>
      <c r="AY149" s="121" t="s">
        <v>159</v>
      </c>
      <c r="BK149" s="129">
        <f>SUM(BK150:BK157)</f>
        <v>0</v>
      </c>
    </row>
    <row r="150" spans="2:65" s="1" customFormat="1" ht="24.25" customHeight="1">
      <c r="B150" s="31"/>
      <c r="C150" s="132" t="s">
        <v>203</v>
      </c>
      <c r="D150" s="132" t="s">
        <v>161</v>
      </c>
      <c r="E150" s="133" t="s">
        <v>1354</v>
      </c>
      <c r="F150" s="134" t="s">
        <v>1355</v>
      </c>
      <c r="G150" s="135" t="s">
        <v>229</v>
      </c>
      <c r="H150" s="136">
        <v>232</v>
      </c>
      <c r="I150" s="137"/>
      <c r="J150" s="138">
        <f>ROUND(I150*H150,2)</f>
        <v>0</v>
      </c>
      <c r="K150" s="139"/>
      <c r="L150" s="31"/>
      <c r="M150" s="140" t="s">
        <v>1</v>
      </c>
      <c r="N150" s="141" t="s">
        <v>43</v>
      </c>
      <c r="P150" s="142">
        <f>O150*H150</f>
        <v>0</v>
      </c>
      <c r="Q150" s="142">
        <v>5.8275E-5</v>
      </c>
      <c r="R150" s="142">
        <f>Q150*H150</f>
        <v>1.35198E-2</v>
      </c>
      <c r="S150" s="142">
        <v>0</v>
      </c>
      <c r="T150" s="143">
        <f>S150*H150</f>
        <v>0</v>
      </c>
      <c r="AR150" s="144" t="s">
        <v>246</v>
      </c>
      <c r="AT150" s="144" t="s">
        <v>161</v>
      </c>
      <c r="AU150" s="144" t="s">
        <v>89</v>
      </c>
      <c r="AY150" s="16" t="s">
        <v>159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86</v>
      </c>
      <c r="BK150" s="145">
        <f>ROUND(I150*H150,2)</f>
        <v>0</v>
      </c>
      <c r="BL150" s="16" t="s">
        <v>246</v>
      </c>
      <c r="BM150" s="144" t="s">
        <v>1773</v>
      </c>
    </row>
    <row r="151" spans="2:65" s="12" customFormat="1" ht="10.5">
      <c r="B151" s="146"/>
      <c r="D151" s="147" t="s">
        <v>167</v>
      </c>
      <c r="E151" s="148" t="s">
        <v>1</v>
      </c>
      <c r="F151" s="149" t="s">
        <v>1774</v>
      </c>
      <c r="H151" s="150">
        <v>232</v>
      </c>
      <c r="I151" s="151"/>
      <c r="L151" s="146"/>
      <c r="M151" s="152"/>
      <c r="T151" s="153"/>
      <c r="AT151" s="148" t="s">
        <v>167</v>
      </c>
      <c r="AU151" s="148" t="s">
        <v>89</v>
      </c>
      <c r="AV151" s="12" t="s">
        <v>89</v>
      </c>
      <c r="AW151" s="12" t="s">
        <v>33</v>
      </c>
      <c r="AX151" s="12" t="s">
        <v>78</v>
      </c>
      <c r="AY151" s="148" t="s">
        <v>159</v>
      </c>
    </row>
    <row r="152" spans="2:65" s="13" customFormat="1" ht="10.5">
      <c r="B152" s="154"/>
      <c r="D152" s="147" t="s">
        <v>167</v>
      </c>
      <c r="E152" s="155" t="s">
        <v>1</v>
      </c>
      <c r="F152" s="156" t="s">
        <v>174</v>
      </c>
      <c r="H152" s="157">
        <v>232</v>
      </c>
      <c r="I152" s="158"/>
      <c r="L152" s="154"/>
      <c r="M152" s="159"/>
      <c r="T152" s="160"/>
      <c r="AT152" s="155" t="s">
        <v>167</v>
      </c>
      <c r="AU152" s="155" t="s">
        <v>89</v>
      </c>
      <c r="AV152" s="13" t="s">
        <v>165</v>
      </c>
      <c r="AW152" s="13" t="s">
        <v>33</v>
      </c>
      <c r="AX152" s="13" t="s">
        <v>86</v>
      </c>
      <c r="AY152" s="155" t="s">
        <v>159</v>
      </c>
    </row>
    <row r="153" spans="2:65" s="1" customFormat="1" ht="16.55" customHeight="1">
      <c r="B153" s="31"/>
      <c r="C153" s="161" t="s">
        <v>209</v>
      </c>
      <c r="D153" s="161" t="s">
        <v>210</v>
      </c>
      <c r="E153" s="162" t="s">
        <v>1775</v>
      </c>
      <c r="F153" s="163" t="s">
        <v>1776</v>
      </c>
      <c r="G153" s="164" t="s">
        <v>213</v>
      </c>
      <c r="H153" s="165">
        <v>0.17399999999999999</v>
      </c>
      <c r="I153" s="166"/>
      <c r="J153" s="167">
        <f>ROUND(I153*H153,2)</f>
        <v>0</v>
      </c>
      <c r="K153" s="168"/>
      <c r="L153" s="169"/>
      <c r="M153" s="170" t="s">
        <v>1</v>
      </c>
      <c r="N153" s="171" t="s">
        <v>43</v>
      </c>
      <c r="P153" s="142">
        <f>O153*H153</f>
        <v>0</v>
      </c>
      <c r="Q153" s="142">
        <v>1</v>
      </c>
      <c r="R153" s="142">
        <f>Q153*H153</f>
        <v>0.17399999999999999</v>
      </c>
      <c r="S153" s="142">
        <v>0</v>
      </c>
      <c r="T153" s="143">
        <f>S153*H153</f>
        <v>0</v>
      </c>
      <c r="AR153" s="144" t="s">
        <v>345</v>
      </c>
      <c r="AT153" s="144" t="s">
        <v>210</v>
      </c>
      <c r="AU153" s="144" t="s">
        <v>89</v>
      </c>
      <c r="AY153" s="16" t="s">
        <v>159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86</v>
      </c>
      <c r="BK153" s="145">
        <f>ROUND(I153*H153,2)</f>
        <v>0</v>
      </c>
      <c r="BL153" s="16" t="s">
        <v>246</v>
      </c>
      <c r="BM153" s="144" t="s">
        <v>1777</v>
      </c>
    </row>
    <row r="154" spans="2:65" s="12" customFormat="1" ht="10.5">
      <c r="B154" s="146"/>
      <c r="D154" s="147" t="s">
        <v>167</v>
      </c>
      <c r="E154" s="148" t="s">
        <v>1</v>
      </c>
      <c r="F154" s="149" t="s">
        <v>1778</v>
      </c>
      <c r="H154" s="150">
        <v>0.17399999999999999</v>
      </c>
      <c r="I154" s="151"/>
      <c r="L154" s="146"/>
      <c r="M154" s="152"/>
      <c r="T154" s="153"/>
      <c r="AT154" s="148" t="s">
        <v>167</v>
      </c>
      <c r="AU154" s="148" t="s">
        <v>89</v>
      </c>
      <c r="AV154" s="12" t="s">
        <v>89</v>
      </c>
      <c r="AW154" s="12" t="s">
        <v>33</v>
      </c>
      <c r="AX154" s="12" t="s">
        <v>86</v>
      </c>
      <c r="AY154" s="148" t="s">
        <v>159</v>
      </c>
    </row>
    <row r="155" spans="2:65" s="1" customFormat="1" ht="16.55" customHeight="1">
      <c r="B155" s="31"/>
      <c r="C155" s="161" t="s">
        <v>216</v>
      </c>
      <c r="D155" s="161" t="s">
        <v>210</v>
      </c>
      <c r="E155" s="162" t="s">
        <v>1779</v>
      </c>
      <c r="F155" s="163" t="s">
        <v>1780</v>
      </c>
      <c r="G155" s="164" t="s">
        <v>213</v>
      </c>
      <c r="H155" s="165">
        <v>5.8000000000000003E-2</v>
      </c>
      <c r="I155" s="166"/>
      <c r="J155" s="167">
        <f>ROUND(I155*H155,2)</f>
        <v>0</v>
      </c>
      <c r="K155" s="168"/>
      <c r="L155" s="169"/>
      <c r="M155" s="170" t="s">
        <v>1</v>
      </c>
      <c r="N155" s="171" t="s">
        <v>43</v>
      </c>
      <c r="P155" s="142">
        <f>O155*H155</f>
        <v>0</v>
      </c>
      <c r="Q155" s="142">
        <v>1</v>
      </c>
      <c r="R155" s="142">
        <f>Q155*H155</f>
        <v>5.8000000000000003E-2</v>
      </c>
      <c r="S155" s="142">
        <v>0</v>
      </c>
      <c r="T155" s="143">
        <f>S155*H155</f>
        <v>0</v>
      </c>
      <c r="AR155" s="144" t="s">
        <v>345</v>
      </c>
      <c r="AT155" s="144" t="s">
        <v>210</v>
      </c>
      <c r="AU155" s="144" t="s">
        <v>89</v>
      </c>
      <c r="AY155" s="16" t="s">
        <v>159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86</v>
      </c>
      <c r="BK155" s="145">
        <f>ROUND(I155*H155,2)</f>
        <v>0</v>
      </c>
      <c r="BL155" s="16" t="s">
        <v>246</v>
      </c>
      <c r="BM155" s="144" t="s">
        <v>1781</v>
      </c>
    </row>
    <row r="156" spans="2:65" s="12" customFormat="1" ht="10.5">
      <c r="B156" s="146"/>
      <c r="D156" s="147" t="s">
        <v>167</v>
      </c>
      <c r="E156" s="148" t="s">
        <v>1</v>
      </c>
      <c r="F156" s="149" t="s">
        <v>1782</v>
      </c>
      <c r="H156" s="150">
        <v>5.8000000000000003E-2</v>
      </c>
      <c r="I156" s="151"/>
      <c r="L156" s="146"/>
      <c r="M156" s="152"/>
      <c r="T156" s="153"/>
      <c r="AT156" s="148" t="s">
        <v>167</v>
      </c>
      <c r="AU156" s="148" t="s">
        <v>89</v>
      </c>
      <c r="AV156" s="12" t="s">
        <v>89</v>
      </c>
      <c r="AW156" s="12" t="s">
        <v>33</v>
      </c>
      <c r="AX156" s="12" t="s">
        <v>86</v>
      </c>
      <c r="AY156" s="148" t="s">
        <v>159</v>
      </c>
    </row>
    <row r="157" spans="2:65" s="1" customFormat="1" ht="24.25" customHeight="1">
      <c r="B157" s="31"/>
      <c r="C157" s="132" t="s">
        <v>222</v>
      </c>
      <c r="D157" s="132" t="s">
        <v>161</v>
      </c>
      <c r="E157" s="133" t="s">
        <v>723</v>
      </c>
      <c r="F157" s="134" t="s">
        <v>724</v>
      </c>
      <c r="G157" s="135" t="s">
        <v>213</v>
      </c>
      <c r="H157" s="136">
        <v>0.246</v>
      </c>
      <c r="I157" s="137"/>
      <c r="J157" s="138">
        <f>ROUND(I157*H157,2)</f>
        <v>0</v>
      </c>
      <c r="K157" s="139"/>
      <c r="L157" s="31"/>
      <c r="M157" s="140" t="s">
        <v>1</v>
      </c>
      <c r="N157" s="141" t="s">
        <v>43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246</v>
      </c>
      <c r="AT157" s="144" t="s">
        <v>161</v>
      </c>
      <c r="AU157" s="144" t="s">
        <v>89</v>
      </c>
      <c r="AY157" s="16" t="s">
        <v>159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86</v>
      </c>
      <c r="BK157" s="145">
        <f>ROUND(I157*H157,2)</f>
        <v>0</v>
      </c>
      <c r="BL157" s="16" t="s">
        <v>246</v>
      </c>
      <c r="BM157" s="144" t="s">
        <v>1783</v>
      </c>
    </row>
    <row r="158" spans="2:65" s="11" customFormat="1" ht="22.75" customHeight="1">
      <c r="B158" s="120"/>
      <c r="D158" s="121" t="s">
        <v>77</v>
      </c>
      <c r="E158" s="130" t="s">
        <v>1366</v>
      </c>
      <c r="F158" s="130" t="s">
        <v>1367</v>
      </c>
      <c r="I158" s="123"/>
      <c r="J158" s="131">
        <f>BK158</f>
        <v>0</v>
      </c>
      <c r="L158" s="120"/>
      <c r="M158" s="125"/>
      <c r="P158" s="126">
        <f>SUM(P159:P166)</f>
        <v>0</v>
      </c>
      <c r="R158" s="126">
        <f>SUM(R159:R166)</f>
        <v>7.1426520000000007E-2</v>
      </c>
      <c r="T158" s="127">
        <f>SUM(T159:T166)</f>
        <v>0</v>
      </c>
      <c r="AR158" s="121" t="s">
        <v>89</v>
      </c>
      <c r="AT158" s="128" t="s">
        <v>77</v>
      </c>
      <c r="AU158" s="128" t="s">
        <v>86</v>
      </c>
      <c r="AY158" s="121" t="s">
        <v>159</v>
      </c>
      <c r="BK158" s="129">
        <f>SUM(BK159:BK166)</f>
        <v>0</v>
      </c>
    </row>
    <row r="159" spans="2:65" s="1" customFormat="1" ht="24.25" customHeight="1">
      <c r="B159" s="31"/>
      <c r="C159" s="132" t="s">
        <v>226</v>
      </c>
      <c r="D159" s="132" t="s">
        <v>161</v>
      </c>
      <c r="E159" s="133" t="s">
        <v>1368</v>
      </c>
      <c r="F159" s="134" t="s">
        <v>1369</v>
      </c>
      <c r="G159" s="135" t="s">
        <v>219</v>
      </c>
      <c r="H159" s="136">
        <v>267.8</v>
      </c>
      <c r="I159" s="137"/>
      <c r="J159" s="138">
        <f>ROUND(I159*H159,2)</f>
        <v>0</v>
      </c>
      <c r="K159" s="139"/>
      <c r="L159" s="31"/>
      <c r="M159" s="140" t="s">
        <v>1</v>
      </c>
      <c r="N159" s="141" t="s">
        <v>43</v>
      </c>
      <c r="P159" s="142">
        <f>O159*H159</f>
        <v>0</v>
      </c>
      <c r="Q159" s="142">
        <v>2.475E-4</v>
      </c>
      <c r="R159" s="142">
        <f>Q159*H159</f>
        <v>6.6280500000000006E-2</v>
      </c>
      <c r="S159" s="142">
        <v>0</v>
      </c>
      <c r="T159" s="143">
        <f>S159*H159</f>
        <v>0</v>
      </c>
      <c r="AR159" s="144" t="s">
        <v>246</v>
      </c>
      <c r="AT159" s="144" t="s">
        <v>161</v>
      </c>
      <c r="AU159" s="144" t="s">
        <v>89</v>
      </c>
      <c r="AY159" s="16" t="s">
        <v>159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6" t="s">
        <v>86</v>
      </c>
      <c r="BK159" s="145">
        <f>ROUND(I159*H159,2)</f>
        <v>0</v>
      </c>
      <c r="BL159" s="16" t="s">
        <v>246</v>
      </c>
      <c r="BM159" s="144" t="s">
        <v>1784</v>
      </c>
    </row>
    <row r="160" spans="2:65" s="12" customFormat="1" ht="10.5">
      <c r="B160" s="146"/>
      <c r="D160" s="147" t="s">
        <v>167</v>
      </c>
      <c r="E160" s="148" t="s">
        <v>1</v>
      </c>
      <c r="F160" s="149" t="s">
        <v>1785</v>
      </c>
      <c r="H160" s="150">
        <v>267.8</v>
      </c>
      <c r="I160" s="151"/>
      <c r="L160" s="146"/>
      <c r="M160" s="152"/>
      <c r="T160" s="153"/>
      <c r="AT160" s="148" t="s">
        <v>167</v>
      </c>
      <c r="AU160" s="148" t="s">
        <v>89</v>
      </c>
      <c r="AV160" s="12" t="s">
        <v>89</v>
      </c>
      <c r="AW160" s="12" t="s">
        <v>33</v>
      </c>
      <c r="AX160" s="12" t="s">
        <v>86</v>
      </c>
      <c r="AY160" s="148" t="s">
        <v>159</v>
      </c>
    </row>
    <row r="161" spans="2:65" s="1" customFormat="1" ht="24.25" customHeight="1">
      <c r="B161" s="31"/>
      <c r="C161" s="132" t="s">
        <v>232</v>
      </c>
      <c r="D161" s="132" t="s">
        <v>161</v>
      </c>
      <c r="E161" s="133" t="s">
        <v>1372</v>
      </c>
      <c r="F161" s="134" t="s">
        <v>1373</v>
      </c>
      <c r="G161" s="135" t="s">
        <v>219</v>
      </c>
      <c r="H161" s="136">
        <v>13.2</v>
      </c>
      <c r="I161" s="137"/>
      <c r="J161" s="138">
        <f>ROUND(I161*H161,2)</f>
        <v>0</v>
      </c>
      <c r="K161" s="139"/>
      <c r="L161" s="31"/>
      <c r="M161" s="140" t="s">
        <v>1</v>
      </c>
      <c r="N161" s="141" t="s">
        <v>43</v>
      </c>
      <c r="P161" s="142">
        <f>O161*H161</f>
        <v>0</v>
      </c>
      <c r="Q161" s="142">
        <v>1.4375E-4</v>
      </c>
      <c r="R161" s="142">
        <f>Q161*H161</f>
        <v>1.8974999999999999E-3</v>
      </c>
      <c r="S161" s="142">
        <v>0</v>
      </c>
      <c r="T161" s="143">
        <f>S161*H161</f>
        <v>0</v>
      </c>
      <c r="AR161" s="144" t="s">
        <v>246</v>
      </c>
      <c r="AT161" s="144" t="s">
        <v>161</v>
      </c>
      <c r="AU161" s="144" t="s">
        <v>89</v>
      </c>
      <c r="AY161" s="16" t="s">
        <v>159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6" t="s">
        <v>86</v>
      </c>
      <c r="BK161" s="145">
        <f>ROUND(I161*H161,2)</f>
        <v>0</v>
      </c>
      <c r="BL161" s="16" t="s">
        <v>246</v>
      </c>
      <c r="BM161" s="144" t="s">
        <v>1786</v>
      </c>
    </row>
    <row r="162" spans="2:65" s="12" customFormat="1" ht="10.5">
      <c r="B162" s="146"/>
      <c r="D162" s="147" t="s">
        <v>167</v>
      </c>
      <c r="E162" s="148" t="s">
        <v>1</v>
      </c>
      <c r="F162" s="149" t="s">
        <v>1787</v>
      </c>
      <c r="H162" s="150">
        <v>9.6</v>
      </c>
      <c r="I162" s="151"/>
      <c r="L162" s="146"/>
      <c r="M162" s="152"/>
      <c r="T162" s="153"/>
      <c r="AT162" s="148" t="s">
        <v>167</v>
      </c>
      <c r="AU162" s="148" t="s">
        <v>89</v>
      </c>
      <c r="AV162" s="12" t="s">
        <v>89</v>
      </c>
      <c r="AW162" s="12" t="s">
        <v>33</v>
      </c>
      <c r="AX162" s="12" t="s">
        <v>78</v>
      </c>
      <c r="AY162" s="148" t="s">
        <v>159</v>
      </c>
    </row>
    <row r="163" spans="2:65" s="12" customFormat="1" ht="10.5">
      <c r="B163" s="146"/>
      <c r="D163" s="147" t="s">
        <v>167</v>
      </c>
      <c r="E163" s="148" t="s">
        <v>1</v>
      </c>
      <c r="F163" s="149" t="s">
        <v>1788</v>
      </c>
      <c r="H163" s="150">
        <v>3.6</v>
      </c>
      <c r="I163" s="151"/>
      <c r="L163" s="146"/>
      <c r="M163" s="152"/>
      <c r="T163" s="153"/>
      <c r="AT163" s="148" t="s">
        <v>167</v>
      </c>
      <c r="AU163" s="148" t="s">
        <v>89</v>
      </c>
      <c r="AV163" s="12" t="s">
        <v>89</v>
      </c>
      <c r="AW163" s="12" t="s">
        <v>33</v>
      </c>
      <c r="AX163" s="12" t="s">
        <v>78</v>
      </c>
      <c r="AY163" s="148" t="s">
        <v>159</v>
      </c>
    </row>
    <row r="164" spans="2:65" s="13" customFormat="1" ht="10.5">
      <c r="B164" s="154"/>
      <c r="D164" s="147" t="s">
        <v>167</v>
      </c>
      <c r="E164" s="155" t="s">
        <v>1</v>
      </c>
      <c r="F164" s="156" t="s">
        <v>174</v>
      </c>
      <c r="H164" s="157">
        <v>13.2</v>
      </c>
      <c r="I164" s="158"/>
      <c r="L164" s="154"/>
      <c r="M164" s="159"/>
      <c r="T164" s="160"/>
      <c r="AT164" s="155" t="s">
        <v>167</v>
      </c>
      <c r="AU164" s="155" t="s">
        <v>89</v>
      </c>
      <c r="AV164" s="13" t="s">
        <v>165</v>
      </c>
      <c r="AW164" s="13" t="s">
        <v>33</v>
      </c>
      <c r="AX164" s="13" t="s">
        <v>86</v>
      </c>
      <c r="AY164" s="155" t="s">
        <v>159</v>
      </c>
    </row>
    <row r="165" spans="2:65" s="1" customFormat="1" ht="24.25" customHeight="1">
      <c r="B165" s="31"/>
      <c r="C165" s="132" t="s">
        <v>238</v>
      </c>
      <c r="D165" s="132" t="s">
        <v>161</v>
      </c>
      <c r="E165" s="133" t="s">
        <v>1376</v>
      </c>
      <c r="F165" s="134" t="s">
        <v>1377</v>
      </c>
      <c r="G165" s="135" t="s">
        <v>219</v>
      </c>
      <c r="H165" s="136">
        <v>13.2</v>
      </c>
      <c r="I165" s="137"/>
      <c r="J165" s="138">
        <f>ROUND(I165*H165,2)</f>
        <v>0</v>
      </c>
      <c r="K165" s="139"/>
      <c r="L165" s="31"/>
      <c r="M165" s="140" t="s">
        <v>1</v>
      </c>
      <c r="N165" s="141" t="s">
        <v>43</v>
      </c>
      <c r="P165" s="142">
        <f>O165*H165</f>
        <v>0</v>
      </c>
      <c r="Q165" s="142">
        <v>1.2305000000000001E-4</v>
      </c>
      <c r="R165" s="142">
        <f>Q165*H165</f>
        <v>1.62426E-3</v>
      </c>
      <c r="S165" s="142">
        <v>0</v>
      </c>
      <c r="T165" s="143">
        <f>S165*H165</f>
        <v>0</v>
      </c>
      <c r="AR165" s="144" t="s">
        <v>246</v>
      </c>
      <c r="AT165" s="144" t="s">
        <v>161</v>
      </c>
      <c r="AU165" s="144" t="s">
        <v>89</v>
      </c>
      <c r="AY165" s="16" t="s">
        <v>159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86</v>
      </c>
      <c r="BK165" s="145">
        <f>ROUND(I165*H165,2)</f>
        <v>0</v>
      </c>
      <c r="BL165" s="16" t="s">
        <v>246</v>
      </c>
      <c r="BM165" s="144" t="s">
        <v>1789</v>
      </c>
    </row>
    <row r="166" spans="2:65" s="1" customFormat="1" ht="24.25" customHeight="1">
      <c r="B166" s="31"/>
      <c r="C166" s="132" t="s">
        <v>8</v>
      </c>
      <c r="D166" s="132" t="s">
        <v>161</v>
      </c>
      <c r="E166" s="133" t="s">
        <v>1379</v>
      </c>
      <c r="F166" s="134" t="s">
        <v>1380</v>
      </c>
      <c r="G166" s="135" t="s">
        <v>219</v>
      </c>
      <c r="H166" s="136">
        <v>13.2</v>
      </c>
      <c r="I166" s="137"/>
      <c r="J166" s="138">
        <f>ROUND(I166*H166,2)</f>
        <v>0</v>
      </c>
      <c r="K166" s="139"/>
      <c r="L166" s="31"/>
      <c r="M166" s="172" t="s">
        <v>1</v>
      </c>
      <c r="N166" s="173" t="s">
        <v>43</v>
      </c>
      <c r="O166" s="174"/>
      <c r="P166" s="175">
        <f>O166*H166</f>
        <v>0</v>
      </c>
      <c r="Q166" s="175">
        <v>1.2305000000000001E-4</v>
      </c>
      <c r="R166" s="175">
        <f>Q166*H166</f>
        <v>1.62426E-3</v>
      </c>
      <c r="S166" s="175">
        <v>0</v>
      </c>
      <c r="T166" s="176">
        <f>S166*H166</f>
        <v>0</v>
      </c>
      <c r="AR166" s="144" t="s">
        <v>246</v>
      </c>
      <c r="AT166" s="144" t="s">
        <v>161</v>
      </c>
      <c r="AU166" s="144" t="s">
        <v>89</v>
      </c>
      <c r="AY166" s="16" t="s">
        <v>159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86</v>
      </c>
      <c r="BK166" s="145">
        <f>ROUND(I166*H166,2)</f>
        <v>0</v>
      </c>
      <c r="BL166" s="16" t="s">
        <v>246</v>
      </c>
      <c r="BM166" s="144" t="s">
        <v>1790</v>
      </c>
    </row>
    <row r="167" spans="2:65" s="1" customFormat="1" ht="6.9" customHeight="1"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31"/>
    </row>
  </sheetData>
  <sheetProtection algorithmName="SHA-512" hashValue="s/bahotf3HOJX9X9mQv/QxNutyakk4QlQDbRuDBrEgTkCxMse2cej5fZ55yCezoFZGKbvwlieGbeDtTQA5+KXQ==" saltValue="L1zJLqD77jXr1QroZeRiaFfoaFs81SwBrGJyhYzRFTGdEIvCwJJKhfF1g0gIxYlyAmcvbzvMMUvmJHTcMPiA+Q==" spinCount="100000" sheet="1" objects="1" scenarios="1" formatColumns="0" formatRows="0" autoFilter="0"/>
  <autoFilter ref="C123:K166" xr:uid="{00000000-0009-0000-0000-00000D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88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6" t="s">
        <v>87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125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8" t="str">
        <f>'Rekapitulace stavby'!K6</f>
        <v>Revitalizace veřejných ploch města Luby - ETAPA II</v>
      </c>
      <c r="F7" s="229"/>
      <c r="G7" s="229"/>
      <c r="H7" s="229"/>
      <c r="L7" s="19"/>
    </row>
    <row r="8" spans="2:46" s="1" customFormat="1" ht="11.95" customHeight="1">
      <c r="B8" s="31"/>
      <c r="D8" s="26" t="s">
        <v>126</v>
      </c>
      <c r="L8" s="31"/>
    </row>
    <row r="9" spans="2:46" s="1" customFormat="1" ht="16.55" customHeight="1">
      <c r="B9" s="31"/>
      <c r="E9" s="194" t="s">
        <v>127</v>
      </c>
      <c r="F9" s="230"/>
      <c r="G9" s="230"/>
      <c r="H9" s="230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88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1" t="str">
        <f>'Rekapitulace stavby'!E14</f>
        <v>Vyplň údaj</v>
      </c>
      <c r="F18" s="200"/>
      <c r="G18" s="200"/>
      <c r="H18" s="200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5" t="s">
        <v>1</v>
      </c>
      <c r="F27" s="205"/>
      <c r="G27" s="205"/>
      <c r="H27" s="205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ROUND(J127,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ROUND((SUM(BE127:BE287)),  2)</f>
        <v>0</v>
      </c>
      <c r="I33" s="91">
        <v>0.21</v>
      </c>
      <c r="J33" s="90">
        <f>ROUND(((SUM(BE127:BE287))*I33),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ROUND((SUM(BF127:BF287)),  2)</f>
        <v>0</v>
      </c>
      <c r="I34" s="91">
        <v>0.15</v>
      </c>
      <c r="J34" s="90">
        <f>ROUND(((SUM(BF127:BF287))*I34),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ROUND((SUM(BG127:BG287)),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ROUND((SUM(BH127:BH287)),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ROUND((SUM(BI127:BI287)),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128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8" t="str">
        <f>E7</f>
        <v>Revitalizace veřejných ploch města Luby - ETAPA II</v>
      </c>
      <c r="F85" s="229"/>
      <c r="G85" s="229"/>
      <c r="H85" s="229"/>
      <c r="L85" s="31"/>
    </row>
    <row r="86" spans="2:47" s="1" customFormat="1" ht="11.95" customHeight="1">
      <c r="B86" s="31"/>
      <c r="C86" s="26" t="s">
        <v>126</v>
      </c>
      <c r="L86" s="31"/>
    </row>
    <row r="87" spans="2:47" s="1" customFormat="1" ht="16.55" customHeight="1">
      <c r="B87" s="31"/>
      <c r="E87" s="194" t="str">
        <f>E9</f>
        <v>IO 01 - Dopravní řešení a komunikace Etapa II</v>
      </c>
      <c r="F87" s="230"/>
      <c r="G87" s="230"/>
      <c r="H87" s="230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129</v>
      </c>
      <c r="D94" s="92"/>
      <c r="E94" s="92"/>
      <c r="F94" s="92"/>
      <c r="G94" s="92"/>
      <c r="H94" s="92"/>
      <c r="I94" s="92"/>
      <c r="J94" s="101" t="s">
        <v>130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131</v>
      </c>
      <c r="J96" s="65">
        <f>J127</f>
        <v>0</v>
      </c>
      <c r="L96" s="31"/>
      <c r="AU96" s="16" t="s">
        <v>132</v>
      </c>
    </row>
    <row r="97" spans="2:12" s="8" customFormat="1" ht="24.9" customHeight="1">
      <c r="B97" s="103"/>
      <c r="D97" s="104" t="s">
        <v>133</v>
      </c>
      <c r="E97" s="105"/>
      <c r="F97" s="105"/>
      <c r="G97" s="105"/>
      <c r="H97" s="105"/>
      <c r="I97" s="105"/>
      <c r="J97" s="106">
        <f>J128</f>
        <v>0</v>
      </c>
      <c r="L97" s="103"/>
    </row>
    <row r="98" spans="2:12" s="9" customFormat="1" ht="20" customHeight="1">
      <c r="B98" s="107"/>
      <c r="D98" s="108" t="s">
        <v>134</v>
      </c>
      <c r="E98" s="109"/>
      <c r="F98" s="109"/>
      <c r="G98" s="109"/>
      <c r="H98" s="109"/>
      <c r="I98" s="109"/>
      <c r="J98" s="110">
        <f>J129</f>
        <v>0</v>
      </c>
      <c r="L98" s="107"/>
    </row>
    <row r="99" spans="2:12" s="9" customFormat="1" ht="20" customHeight="1">
      <c r="B99" s="107"/>
      <c r="D99" s="108" t="s">
        <v>135</v>
      </c>
      <c r="E99" s="109"/>
      <c r="F99" s="109"/>
      <c r="G99" s="109"/>
      <c r="H99" s="109"/>
      <c r="I99" s="109"/>
      <c r="J99" s="110">
        <f>J164</f>
        <v>0</v>
      </c>
      <c r="L99" s="107"/>
    </row>
    <row r="100" spans="2:12" s="9" customFormat="1" ht="20" customHeight="1">
      <c r="B100" s="107"/>
      <c r="D100" s="108" t="s">
        <v>136</v>
      </c>
      <c r="E100" s="109"/>
      <c r="F100" s="109"/>
      <c r="G100" s="109"/>
      <c r="H100" s="109"/>
      <c r="I100" s="109"/>
      <c r="J100" s="110">
        <f>J170</f>
        <v>0</v>
      </c>
      <c r="L100" s="107"/>
    </row>
    <row r="101" spans="2:12" s="9" customFormat="1" ht="20" customHeight="1">
      <c r="B101" s="107"/>
      <c r="D101" s="108" t="s">
        <v>137</v>
      </c>
      <c r="E101" s="109"/>
      <c r="F101" s="109"/>
      <c r="G101" s="109"/>
      <c r="H101" s="109"/>
      <c r="I101" s="109"/>
      <c r="J101" s="110">
        <f>J232</f>
        <v>0</v>
      </c>
      <c r="L101" s="107"/>
    </row>
    <row r="102" spans="2:12" s="9" customFormat="1" ht="20" customHeight="1">
      <c r="B102" s="107"/>
      <c r="D102" s="108" t="s">
        <v>138</v>
      </c>
      <c r="E102" s="109"/>
      <c r="F102" s="109"/>
      <c r="G102" s="109"/>
      <c r="H102" s="109"/>
      <c r="I102" s="109"/>
      <c r="J102" s="110">
        <f>J246</f>
        <v>0</v>
      </c>
      <c r="L102" s="107"/>
    </row>
    <row r="103" spans="2:12" s="9" customFormat="1" ht="20" customHeight="1">
      <c r="B103" s="107"/>
      <c r="D103" s="108" t="s">
        <v>139</v>
      </c>
      <c r="E103" s="109"/>
      <c r="F103" s="109"/>
      <c r="G103" s="109"/>
      <c r="H103" s="109"/>
      <c r="I103" s="109"/>
      <c r="J103" s="110">
        <f>J275</f>
        <v>0</v>
      </c>
      <c r="L103" s="107"/>
    </row>
    <row r="104" spans="2:12" s="8" customFormat="1" ht="24.9" customHeight="1">
      <c r="B104" s="103"/>
      <c r="D104" s="104" t="s">
        <v>140</v>
      </c>
      <c r="E104" s="105"/>
      <c r="F104" s="105"/>
      <c r="G104" s="105"/>
      <c r="H104" s="105"/>
      <c r="I104" s="105"/>
      <c r="J104" s="106">
        <f>J278</f>
        <v>0</v>
      </c>
      <c r="L104" s="103"/>
    </row>
    <row r="105" spans="2:12" s="9" customFormat="1" ht="20" customHeight="1">
      <c r="B105" s="107"/>
      <c r="D105" s="108" t="s">
        <v>141</v>
      </c>
      <c r="E105" s="109"/>
      <c r="F105" s="109"/>
      <c r="G105" s="109"/>
      <c r="H105" s="109"/>
      <c r="I105" s="109"/>
      <c r="J105" s="110">
        <f>J279</f>
        <v>0</v>
      </c>
      <c r="L105" s="107"/>
    </row>
    <row r="106" spans="2:12" s="8" customFormat="1" ht="24.9" customHeight="1">
      <c r="B106" s="103"/>
      <c r="D106" s="104" t="s">
        <v>142</v>
      </c>
      <c r="E106" s="105"/>
      <c r="F106" s="105"/>
      <c r="G106" s="105"/>
      <c r="H106" s="105"/>
      <c r="I106" s="105"/>
      <c r="J106" s="106">
        <f>J285</f>
        <v>0</v>
      </c>
      <c r="L106" s="103"/>
    </row>
    <row r="107" spans="2:12" s="8" customFormat="1" ht="24.9" customHeight="1">
      <c r="B107" s="103"/>
      <c r="D107" s="104" t="s">
        <v>143</v>
      </c>
      <c r="E107" s="105"/>
      <c r="F107" s="105"/>
      <c r="G107" s="105"/>
      <c r="H107" s="105"/>
      <c r="I107" s="105"/>
      <c r="J107" s="106">
        <f>J286</f>
        <v>0</v>
      </c>
      <c r="L107" s="103"/>
    </row>
    <row r="108" spans="2:12" s="1" customFormat="1" ht="21.8" customHeight="1">
      <c r="B108" s="31"/>
      <c r="L108" s="31"/>
    </row>
    <row r="109" spans="2:12" s="1" customFormat="1" ht="6.9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1"/>
    </row>
    <row r="113" spans="2:63" s="1" customFormat="1" ht="6.9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1"/>
    </row>
    <row r="114" spans="2:63" s="1" customFormat="1" ht="24.9" customHeight="1">
      <c r="B114" s="31"/>
      <c r="C114" s="20" t="s">
        <v>144</v>
      </c>
      <c r="L114" s="31"/>
    </row>
    <row r="115" spans="2:63" s="1" customFormat="1" ht="6.9" customHeight="1">
      <c r="B115" s="31"/>
      <c r="L115" s="31"/>
    </row>
    <row r="116" spans="2:63" s="1" customFormat="1" ht="11.95" customHeight="1">
      <c r="B116" s="31"/>
      <c r="C116" s="26" t="s">
        <v>16</v>
      </c>
      <c r="L116" s="31"/>
    </row>
    <row r="117" spans="2:63" s="1" customFormat="1" ht="16.55" customHeight="1">
      <c r="B117" s="31"/>
      <c r="E117" s="228" t="str">
        <f>E7</f>
        <v>Revitalizace veřejných ploch města Luby - ETAPA II</v>
      </c>
      <c r="F117" s="229"/>
      <c r="G117" s="229"/>
      <c r="H117" s="229"/>
      <c r="L117" s="31"/>
    </row>
    <row r="118" spans="2:63" s="1" customFormat="1" ht="11.95" customHeight="1">
      <c r="B118" s="31"/>
      <c r="C118" s="26" t="s">
        <v>126</v>
      </c>
      <c r="L118" s="31"/>
    </row>
    <row r="119" spans="2:63" s="1" customFormat="1" ht="16.55" customHeight="1">
      <c r="B119" s="31"/>
      <c r="E119" s="194" t="str">
        <f>E9</f>
        <v>IO 01 - Dopravní řešení a komunikace Etapa II</v>
      </c>
      <c r="F119" s="230"/>
      <c r="G119" s="230"/>
      <c r="H119" s="230"/>
      <c r="L119" s="31"/>
    </row>
    <row r="120" spans="2:63" s="1" customFormat="1" ht="6.9" customHeight="1">
      <c r="B120" s="31"/>
      <c r="L120" s="31"/>
    </row>
    <row r="121" spans="2:63" s="1" customFormat="1" ht="11.95" customHeight="1">
      <c r="B121" s="31"/>
      <c r="C121" s="26" t="s">
        <v>20</v>
      </c>
      <c r="F121" s="24" t="str">
        <f>F12</f>
        <v>Luby u Chebu</v>
      </c>
      <c r="I121" s="26" t="s">
        <v>22</v>
      </c>
      <c r="J121" s="51" t="str">
        <f>IF(J12="","",J12)</f>
        <v>Vyplň údaj</v>
      </c>
      <c r="L121" s="31"/>
    </row>
    <row r="122" spans="2:63" s="1" customFormat="1" ht="6.9" customHeight="1">
      <c r="B122" s="31"/>
      <c r="L122" s="31"/>
    </row>
    <row r="123" spans="2:63" s="1" customFormat="1" ht="15.25" customHeight="1">
      <c r="B123" s="31"/>
      <c r="C123" s="26" t="s">
        <v>23</v>
      </c>
      <c r="F123" s="24" t="str">
        <f>E15</f>
        <v>Město Luby</v>
      </c>
      <c r="I123" s="26" t="s">
        <v>30</v>
      </c>
      <c r="J123" s="29" t="str">
        <f>E21</f>
        <v>A69 - Architekti s.r.o.</v>
      </c>
      <c r="L123" s="31"/>
    </row>
    <row r="124" spans="2:63" s="1" customFormat="1" ht="15.25" customHeight="1">
      <c r="B124" s="31"/>
      <c r="C124" s="26" t="s">
        <v>28</v>
      </c>
      <c r="F124" s="24" t="str">
        <f>IF(E18="","",E18)</f>
        <v>Vyplň údaj</v>
      </c>
      <c r="I124" s="26" t="s">
        <v>34</v>
      </c>
      <c r="J124" s="29" t="str">
        <f>E24</f>
        <v>Ing. Pavel Šturc</v>
      </c>
      <c r="L124" s="31"/>
    </row>
    <row r="125" spans="2:63" s="1" customFormat="1" ht="10.35" customHeight="1">
      <c r="B125" s="31"/>
      <c r="L125" s="31"/>
    </row>
    <row r="126" spans="2:63" s="10" customFormat="1" ht="29.3" customHeight="1">
      <c r="B126" s="111"/>
      <c r="C126" s="112" t="s">
        <v>145</v>
      </c>
      <c r="D126" s="113" t="s">
        <v>63</v>
      </c>
      <c r="E126" s="113" t="s">
        <v>59</v>
      </c>
      <c r="F126" s="113" t="s">
        <v>60</v>
      </c>
      <c r="G126" s="113" t="s">
        <v>146</v>
      </c>
      <c r="H126" s="113" t="s">
        <v>147</v>
      </c>
      <c r="I126" s="113" t="s">
        <v>148</v>
      </c>
      <c r="J126" s="114" t="s">
        <v>130</v>
      </c>
      <c r="K126" s="115" t="s">
        <v>149</v>
      </c>
      <c r="L126" s="111"/>
      <c r="M126" s="58" t="s">
        <v>1</v>
      </c>
      <c r="N126" s="59" t="s">
        <v>42</v>
      </c>
      <c r="O126" s="59" t="s">
        <v>150</v>
      </c>
      <c r="P126" s="59" t="s">
        <v>151</v>
      </c>
      <c r="Q126" s="59" t="s">
        <v>152</v>
      </c>
      <c r="R126" s="59" t="s">
        <v>153</v>
      </c>
      <c r="S126" s="59" t="s">
        <v>154</v>
      </c>
      <c r="T126" s="60" t="s">
        <v>155</v>
      </c>
    </row>
    <row r="127" spans="2:63" s="1" customFormat="1" ht="22.75" customHeight="1">
      <c r="B127" s="31"/>
      <c r="C127" s="63" t="s">
        <v>156</v>
      </c>
      <c r="J127" s="116">
        <f>BK127</f>
        <v>0</v>
      </c>
      <c r="L127" s="31"/>
      <c r="M127" s="61"/>
      <c r="N127" s="52"/>
      <c r="O127" s="52"/>
      <c r="P127" s="117">
        <f>P128+P278+P285+P286</f>
        <v>0</v>
      </c>
      <c r="Q127" s="52"/>
      <c r="R127" s="117">
        <f>R128+R278+R285+R286</f>
        <v>5047.6606364639983</v>
      </c>
      <c r="S127" s="52"/>
      <c r="T127" s="118">
        <f>T128+T278+T285+T286</f>
        <v>0</v>
      </c>
      <c r="AT127" s="16" t="s">
        <v>77</v>
      </c>
      <c r="AU127" s="16" t="s">
        <v>132</v>
      </c>
      <c r="BK127" s="119">
        <f>BK128+BK278+BK285+BK286</f>
        <v>0</v>
      </c>
    </row>
    <row r="128" spans="2:63" s="11" customFormat="1" ht="25.85" customHeight="1">
      <c r="B128" s="120"/>
      <c r="D128" s="121" t="s">
        <v>77</v>
      </c>
      <c r="E128" s="122" t="s">
        <v>157</v>
      </c>
      <c r="F128" s="122" t="s">
        <v>158</v>
      </c>
      <c r="I128" s="123"/>
      <c r="J128" s="124">
        <f>BK128</f>
        <v>0</v>
      </c>
      <c r="L128" s="120"/>
      <c r="M128" s="125"/>
      <c r="P128" s="126">
        <f>P129+P164+P170+P232+P246+P275</f>
        <v>0</v>
      </c>
      <c r="R128" s="126">
        <f>R129+R164+R170+R232+R246+R275</f>
        <v>5047.5247364639981</v>
      </c>
      <c r="T128" s="127">
        <f>T129+T164+T170+T232+T246+T275</f>
        <v>0</v>
      </c>
      <c r="AR128" s="121" t="s">
        <v>86</v>
      </c>
      <c r="AT128" s="128" t="s">
        <v>77</v>
      </c>
      <c r="AU128" s="128" t="s">
        <v>78</v>
      </c>
      <c r="AY128" s="121" t="s">
        <v>159</v>
      </c>
      <c r="BK128" s="129">
        <f>BK129+BK164+BK170+BK232+BK246+BK275</f>
        <v>0</v>
      </c>
    </row>
    <row r="129" spans="2:65" s="11" customFormat="1" ht="22.75" customHeight="1">
      <c r="B129" s="120"/>
      <c r="D129" s="121" t="s">
        <v>77</v>
      </c>
      <c r="E129" s="130" t="s">
        <v>86</v>
      </c>
      <c r="F129" s="130" t="s">
        <v>160</v>
      </c>
      <c r="I129" s="123"/>
      <c r="J129" s="131">
        <f>BK129</f>
        <v>0</v>
      </c>
      <c r="L129" s="120"/>
      <c r="M129" s="125"/>
      <c r="P129" s="126">
        <f>SUM(P130:P163)</f>
        <v>0</v>
      </c>
      <c r="R129" s="126">
        <f>SUM(R130:R163)</f>
        <v>275.04007999999999</v>
      </c>
      <c r="T129" s="127">
        <f>SUM(T130:T163)</f>
        <v>0</v>
      </c>
      <c r="AR129" s="121" t="s">
        <v>86</v>
      </c>
      <c r="AT129" s="128" t="s">
        <v>77</v>
      </c>
      <c r="AU129" s="128" t="s">
        <v>86</v>
      </c>
      <c r="AY129" s="121" t="s">
        <v>159</v>
      </c>
      <c r="BK129" s="129">
        <f>SUM(BK130:BK163)</f>
        <v>0</v>
      </c>
    </row>
    <row r="130" spans="2:65" s="1" customFormat="1" ht="33.049999999999997" customHeight="1">
      <c r="B130" s="31"/>
      <c r="C130" s="132" t="s">
        <v>86</v>
      </c>
      <c r="D130" s="132" t="s">
        <v>161</v>
      </c>
      <c r="E130" s="133" t="s">
        <v>162</v>
      </c>
      <c r="F130" s="134" t="s">
        <v>163</v>
      </c>
      <c r="G130" s="135" t="s">
        <v>164</v>
      </c>
      <c r="H130" s="136">
        <v>2229.42</v>
      </c>
      <c r="I130" s="137"/>
      <c r="J130" s="138">
        <f>ROUND(I130*H130,2)</f>
        <v>0</v>
      </c>
      <c r="K130" s="139"/>
      <c r="L130" s="31"/>
      <c r="M130" s="140" t="s">
        <v>1</v>
      </c>
      <c r="N130" s="141" t="s">
        <v>43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165</v>
      </c>
      <c r="AT130" s="144" t="s">
        <v>161</v>
      </c>
      <c r="AU130" s="144" t="s">
        <v>89</v>
      </c>
      <c r="AY130" s="16" t="s">
        <v>159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86</v>
      </c>
      <c r="BK130" s="145">
        <f>ROUND(I130*H130,2)</f>
        <v>0</v>
      </c>
      <c r="BL130" s="16" t="s">
        <v>165</v>
      </c>
      <c r="BM130" s="144" t="s">
        <v>166</v>
      </c>
    </row>
    <row r="131" spans="2:65" s="12" customFormat="1" ht="10.5">
      <c r="B131" s="146"/>
      <c r="D131" s="147" t="s">
        <v>167</v>
      </c>
      <c r="E131" s="148" t="s">
        <v>1</v>
      </c>
      <c r="F131" s="149" t="s">
        <v>168</v>
      </c>
      <c r="H131" s="150">
        <v>194</v>
      </c>
      <c r="I131" s="151"/>
      <c r="L131" s="146"/>
      <c r="M131" s="152"/>
      <c r="T131" s="153"/>
      <c r="AT131" s="148" t="s">
        <v>167</v>
      </c>
      <c r="AU131" s="148" t="s">
        <v>89</v>
      </c>
      <c r="AV131" s="12" t="s">
        <v>89</v>
      </c>
      <c r="AW131" s="12" t="s">
        <v>33</v>
      </c>
      <c r="AX131" s="12" t="s">
        <v>78</v>
      </c>
      <c r="AY131" s="148" t="s">
        <v>159</v>
      </c>
    </row>
    <row r="132" spans="2:65" s="12" customFormat="1" ht="10.5">
      <c r="B132" s="146"/>
      <c r="D132" s="147" t="s">
        <v>167</v>
      </c>
      <c r="E132" s="148" t="s">
        <v>1</v>
      </c>
      <c r="F132" s="149" t="s">
        <v>169</v>
      </c>
      <c r="H132" s="150">
        <v>252</v>
      </c>
      <c r="I132" s="151"/>
      <c r="L132" s="146"/>
      <c r="M132" s="152"/>
      <c r="T132" s="153"/>
      <c r="AT132" s="148" t="s">
        <v>167</v>
      </c>
      <c r="AU132" s="148" t="s">
        <v>89</v>
      </c>
      <c r="AV132" s="12" t="s">
        <v>89</v>
      </c>
      <c r="AW132" s="12" t="s">
        <v>33</v>
      </c>
      <c r="AX132" s="12" t="s">
        <v>78</v>
      </c>
      <c r="AY132" s="148" t="s">
        <v>159</v>
      </c>
    </row>
    <row r="133" spans="2:65" s="12" customFormat="1" ht="10.5">
      <c r="B133" s="146"/>
      <c r="D133" s="147" t="s">
        <v>167</v>
      </c>
      <c r="E133" s="148" t="s">
        <v>1</v>
      </c>
      <c r="F133" s="149" t="s">
        <v>170</v>
      </c>
      <c r="H133" s="150">
        <v>1467</v>
      </c>
      <c r="I133" s="151"/>
      <c r="L133" s="146"/>
      <c r="M133" s="152"/>
      <c r="T133" s="153"/>
      <c r="AT133" s="148" t="s">
        <v>167</v>
      </c>
      <c r="AU133" s="148" t="s">
        <v>89</v>
      </c>
      <c r="AV133" s="12" t="s">
        <v>89</v>
      </c>
      <c r="AW133" s="12" t="s">
        <v>33</v>
      </c>
      <c r="AX133" s="12" t="s">
        <v>78</v>
      </c>
      <c r="AY133" s="148" t="s">
        <v>159</v>
      </c>
    </row>
    <row r="134" spans="2:65" s="12" customFormat="1" ht="10.5">
      <c r="B134" s="146"/>
      <c r="D134" s="147" t="s">
        <v>167</v>
      </c>
      <c r="E134" s="148" t="s">
        <v>1</v>
      </c>
      <c r="F134" s="149" t="s">
        <v>171</v>
      </c>
      <c r="H134" s="150">
        <v>50</v>
      </c>
      <c r="I134" s="151"/>
      <c r="L134" s="146"/>
      <c r="M134" s="152"/>
      <c r="T134" s="153"/>
      <c r="AT134" s="148" t="s">
        <v>167</v>
      </c>
      <c r="AU134" s="148" t="s">
        <v>89</v>
      </c>
      <c r="AV134" s="12" t="s">
        <v>89</v>
      </c>
      <c r="AW134" s="12" t="s">
        <v>33</v>
      </c>
      <c r="AX134" s="12" t="s">
        <v>78</v>
      </c>
      <c r="AY134" s="148" t="s">
        <v>159</v>
      </c>
    </row>
    <row r="135" spans="2:65" s="12" customFormat="1" ht="10.5">
      <c r="B135" s="146"/>
      <c r="D135" s="147" t="s">
        <v>167</v>
      </c>
      <c r="E135" s="148" t="s">
        <v>1</v>
      </c>
      <c r="F135" s="149" t="s">
        <v>172</v>
      </c>
      <c r="H135" s="150">
        <v>200</v>
      </c>
      <c r="I135" s="151"/>
      <c r="L135" s="146"/>
      <c r="M135" s="152"/>
      <c r="T135" s="153"/>
      <c r="AT135" s="148" t="s">
        <v>167</v>
      </c>
      <c r="AU135" s="148" t="s">
        <v>89</v>
      </c>
      <c r="AV135" s="12" t="s">
        <v>89</v>
      </c>
      <c r="AW135" s="12" t="s">
        <v>33</v>
      </c>
      <c r="AX135" s="12" t="s">
        <v>78</v>
      </c>
      <c r="AY135" s="148" t="s">
        <v>159</v>
      </c>
    </row>
    <row r="136" spans="2:65" s="12" customFormat="1" ht="10.5">
      <c r="B136" s="146"/>
      <c r="D136" s="147" t="s">
        <v>167</v>
      </c>
      <c r="E136" s="148" t="s">
        <v>1</v>
      </c>
      <c r="F136" s="149" t="s">
        <v>173</v>
      </c>
      <c r="H136" s="150">
        <v>66.42</v>
      </c>
      <c r="I136" s="151"/>
      <c r="L136" s="146"/>
      <c r="M136" s="152"/>
      <c r="T136" s="153"/>
      <c r="AT136" s="148" t="s">
        <v>167</v>
      </c>
      <c r="AU136" s="148" t="s">
        <v>89</v>
      </c>
      <c r="AV136" s="12" t="s">
        <v>89</v>
      </c>
      <c r="AW136" s="12" t="s">
        <v>33</v>
      </c>
      <c r="AX136" s="12" t="s">
        <v>78</v>
      </c>
      <c r="AY136" s="148" t="s">
        <v>159</v>
      </c>
    </row>
    <row r="137" spans="2:65" s="13" customFormat="1" ht="10.5">
      <c r="B137" s="154"/>
      <c r="D137" s="147" t="s">
        <v>167</v>
      </c>
      <c r="E137" s="155" t="s">
        <v>1</v>
      </c>
      <c r="F137" s="156" t="s">
        <v>174</v>
      </c>
      <c r="H137" s="157">
        <v>2229.42</v>
      </c>
      <c r="I137" s="158"/>
      <c r="L137" s="154"/>
      <c r="M137" s="159"/>
      <c r="T137" s="160"/>
      <c r="AT137" s="155" t="s">
        <v>167</v>
      </c>
      <c r="AU137" s="155" t="s">
        <v>89</v>
      </c>
      <c r="AV137" s="13" t="s">
        <v>165</v>
      </c>
      <c r="AW137" s="13" t="s">
        <v>33</v>
      </c>
      <c r="AX137" s="13" t="s">
        <v>86</v>
      </c>
      <c r="AY137" s="155" t="s">
        <v>159</v>
      </c>
    </row>
    <row r="138" spans="2:65" s="1" customFormat="1" ht="33.049999999999997" customHeight="1">
      <c r="B138" s="31"/>
      <c r="C138" s="132" t="s">
        <v>89</v>
      </c>
      <c r="D138" s="132" t="s">
        <v>161</v>
      </c>
      <c r="E138" s="133" t="s">
        <v>175</v>
      </c>
      <c r="F138" s="134" t="s">
        <v>176</v>
      </c>
      <c r="G138" s="135" t="s">
        <v>164</v>
      </c>
      <c r="H138" s="136">
        <v>300</v>
      </c>
      <c r="I138" s="137"/>
      <c r="J138" s="138">
        <f>ROUND(I138*H138,2)</f>
        <v>0</v>
      </c>
      <c r="K138" s="139"/>
      <c r="L138" s="31"/>
      <c r="M138" s="140" t="s">
        <v>1</v>
      </c>
      <c r="N138" s="141" t="s">
        <v>43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165</v>
      </c>
      <c r="AT138" s="144" t="s">
        <v>161</v>
      </c>
      <c r="AU138" s="144" t="s">
        <v>89</v>
      </c>
      <c r="AY138" s="16" t="s">
        <v>159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86</v>
      </c>
      <c r="BK138" s="145">
        <f>ROUND(I138*H138,2)</f>
        <v>0</v>
      </c>
      <c r="BL138" s="16" t="s">
        <v>165</v>
      </c>
      <c r="BM138" s="144" t="s">
        <v>177</v>
      </c>
    </row>
    <row r="139" spans="2:65" s="12" customFormat="1" ht="10.5">
      <c r="B139" s="146"/>
      <c r="D139" s="147" t="s">
        <v>167</v>
      </c>
      <c r="E139" s="148" t="s">
        <v>1</v>
      </c>
      <c r="F139" s="149" t="s">
        <v>178</v>
      </c>
      <c r="H139" s="150">
        <v>300</v>
      </c>
      <c r="I139" s="151"/>
      <c r="L139" s="146"/>
      <c r="M139" s="152"/>
      <c r="T139" s="153"/>
      <c r="AT139" s="148" t="s">
        <v>167</v>
      </c>
      <c r="AU139" s="148" t="s">
        <v>89</v>
      </c>
      <c r="AV139" s="12" t="s">
        <v>89</v>
      </c>
      <c r="AW139" s="12" t="s">
        <v>33</v>
      </c>
      <c r="AX139" s="12" t="s">
        <v>86</v>
      </c>
      <c r="AY139" s="148" t="s">
        <v>159</v>
      </c>
    </row>
    <row r="140" spans="2:65" s="1" customFormat="1" ht="24.25" customHeight="1">
      <c r="B140" s="31"/>
      <c r="C140" s="132" t="s">
        <v>179</v>
      </c>
      <c r="D140" s="132" t="s">
        <v>161</v>
      </c>
      <c r="E140" s="133" t="s">
        <v>180</v>
      </c>
      <c r="F140" s="134" t="s">
        <v>181</v>
      </c>
      <c r="G140" s="135" t="s">
        <v>164</v>
      </c>
      <c r="H140" s="136">
        <v>200.4</v>
      </c>
      <c r="I140" s="137"/>
      <c r="J140" s="138">
        <f>ROUND(I140*H140,2)</f>
        <v>0</v>
      </c>
      <c r="K140" s="139"/>
      <c r="L140" s="31"/>
      <c r="M140" s="140" t="s">
        <v>1</v>
      </c>
      <c r="N140" s="141" t="s">
        <v>43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165</v>
      </c>
      <c r="AT140" s="144" t="s">
        <v>161</v>
      </c>
      <c r="AU140" s="144" t="s">
        <v>89</v>
      </c>
      <c r="AY140" s="16" t="s">
        <v>159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6" t="s">
        <v>86</v>
      </c>
      <c r="BK140" s="145">
        <f>ROUND(I140*H140,2)</f>
        <v>0</v>
      </c>
      <c r="BL140" s="16" t="s">
        <v>165</v>
      </c>
      <c r="BM140" s="144" t="s">
        <v>182</v>
      </c>
    </row>
    <row r="141" spans="2:65" s="12" customFormat="1" ht="10.5">
      <c r="B141" s="146"/>
      <c r="D141" s="147" t="s">
        <v>167</v>
      </c>
      <c r="E141" s="148" t="s">
        <v>1</v>
      </c>
      <c r="F141" s="149" t="s">
        <v>183</v>
      </c>
      <c r="H141" s="150">
        <v>200.4</v>
      </c>
      <c r="I141" s="151"/>
      <c r="L141" s="146"/>
      <c r="M141" s="152"/>
      <c r="T141" s="153"/>
      <c r="AT141" s="148" t="s">
        <v>167</v>
      </c>
      <c r="AU141" s="148" t="s">
        <v>89</v>
      </c>
      <c r="AV141" s="12" t="s">
        <v>89</v>
      </c>
      <c r="AW141" s="12" t="s">
        <v>33</v>
      </c>
      <c r="AX141" s="12" t="s">
        <v>86</v>
      </c>
      <c r="AY141" s="148" t="s">
        <v>159</v>
      </c>
    </row>
    <row r="142" spans="2:65" s="1" customFormat="1" ht="33.049999999999997" customHeight="1">
      <c r="B142" s="31"/>
      <c r="C142" s="132" t="s">
        <v>165</v>
      </c>
      <c r="D142" s="132" t="s">
        <v>161</v>
      </c>
      <c r="E142" s="133" t="s">
        <v>184</v>
      </c>
      <c r="F142" s="134" t="s">
        <v>185</v>
      </c>
      <c r="G142" s="135" t="s">
        <v>164</v>
      </c>
      <c r="H142" s="136">
        <v>2029.02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43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165</v>
      </c>
      <c r="AT142" s="144" t="s">
        <v>161</v>
      </c>
      <c r="AU142" s="144" t="s">
        <v>89</v>
      </c>
      <c r="AY142" s="16" t="s">
        <v>159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86</v>
      </c>
      <c r="BK142" s="145">
        <f>ROUND(I142*H142,2)</f>
        <v>0</v>
      </c>
      <c r="BL142" s="16" t="s">
        <v>165</v>
      </c>
      <c r="BM142" s="144" t="s">
        <v>186</v>
      </c>
    </row>
    <row r="143" spans="2:65" s="12" customFormat="1" ht="10.5">
      <c r="B143" s="146"/>
      <c r="D143" s="147" t="s">
        <v>167</v>
      </c>
      <c r="E143" s="148" t="s">
        <v>1</v>
      </c>
      <c r="F143" s="149" t="s">
        <v>187</v>
      </c>
      <c r="H143" s="150">
        <v>2029.02</v>
      </c>
      <c r="I143" s="151"/>
      <c r="L143" s="146"/>
      <c r="M143" s="152"/>
      <c r="T143" s="153"/>
      <c r="AT143" s="148" t="s">
        <v>167</v>
      </c>
      <c r="AU143" s="148" t="s">
        <v>89</v>
      </c>
      <c r="AV143" s="12" t="s">
        <v>89</v>
      </c>
      <c r="AW143" s="12" t="s">
        <v>33</v>
      </c>
      <c r="AX143" s="12" t="s">
        <v>86</v>
      </c>
      <c r="AY143" s="148" t="s">
        <v>159</v>
      </c>
    </row>
    <row r="144" spans="2:65" s="1" customFormat="1" ht="37.799999999999997" customHeight="1">
      <c r="B144" s="31"/>
      <c r="C144" s="132" t="s">
        <v>188</v>
      </c>
      <c r="D144" s="132" t="s">
        <v>161</v>
      </c>
      <c r="E144" s="133" t="s">
        <v>189</v>
      </c>
      <c r="F144" s="134" t="s">
        <v>190</v>
      </c>
      <c r="G144" s="135" t="s">
        <v>164</v>
      </c>
      <c r="H144" s="136">
        <v>24348.240000000002</v>
      </c>
      <c r="I144" s="137"/>
      <c r="J144" s="138">
        <f>ROUND(I144*H144,2)</f>
        <v>0</v>
      </c>
      <c r="K144" s="139"/>
      <c r="L144" s="31"/>
      <c r="M144" s="140" t="s">
        <v>1</v>
      </c>
      <c r="N144" s="141" t="s">
        <v>43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165</v>
      </c>
      <c r="AT144" s="144" t="s">
        <v>161</v>
      </c>
      <c r="AU144" s="144" t="s">
        <v>89</v>
      </c>
      <c r="AY144" s="16" t="s">
        <v>159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6" t="s">
        <v>86</v>
      </c>
      <c r="BK144" s="145">
        <f>ROUND(I144*H144,2)</f>
        <v>0</v>
      </c>
      <c r="BL144" s="16" t="s">
        <v>165</v>
      </c>
      <c r="BM144" s="144" t="s">
        <v>191</v>
      </c>
    </row>
    <row r="145" spans="2:65" s="12" customFormat="1" ht="10.5">
      <c r="B145" s="146"/>
      <c r="D145" s="147" t="s">
        <v>167</v>
      </c>
      <c r="E145" s="148" t="s">
        <v>1</v>
      </c>
      <c r="F145" s="149" t="s">
        <v>192</v>
      </c>
      <c r="H145" s="150">
        <v>24348.240000000002</v>
      </c>
      <c r="I145" s="151"/>
      <c r="L145" s="146"/>
      <c r="M145" s="152"/>
      <c r="T145" s="153"/>
      <c r="AT145" s="148" t="s">
        <v>167</v>
      </c>
      <c r="AU145" s="148" t="s">
        <v>89</v>
      </c>
      <c r="AV145" s="12" t="s">
        <v>89</v>
      </c>
      <c r="AW145" s="12" t="s">
        <v>33</v>
      </c>
      <c r="AX145" s="12" t="s">
        <v>86</v>
      </c>
      <c r="AY145" s="148" t="s">
        <v>159</v>
      </c>
    </row>
    <row r="146" spans="2:65" s="1" customFormat="1" ht="33.049999999999997" customHeight="1">
      <c r="B146" s="31"/>
      <c r="C146" s="132" t="s">
        <v>193</v>
      </c>
      <c r="D146" s="132" t="s">
        <v>161</v>
      </c>
      <c r="E146" s="133" t="s">
        <v>194</v>
      </c>
      <c r="F146" s="134" t="s">
        <v>195</v>
      </c>
      <c r="G146" s="135" t="s">
        <v>164</v>
      </c>
      <c r="H146" s="136">
        <v>300</v>
      </c>
      <c r="I146" s="137"/>
      <c r="J146" s="138">
        <f>ROUND(I146*H146,2)</f>
        <v>0</v>
      </c>
      <c r="K146" s="139"/>
      <c r="L146" s="31"/>
      <c r="M146" s="140" t="s">
        <v>1</v>
      </c>
      <c r="N146" s="141" t="s">
        <v>43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165</v>
      </c>
      <c r="AT146" s="144" t="s">
        <v>161</v>
      </c>
      <c r="AU146" s="144" t="s">
        <v>89</v>
      </c>
      <c r="AY146" s="16" t="s">
        <v>159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6" t="s">
        <v>86</v>
      </c>
      <c r="BK146" s="145">
        <f>ROUND(I146*H146,2)</f>
        <v>0</v>
      </c>
      <c r="BL146" s="16" t="s">
        <v>165</v>
      </c>
      <c r="BM146" s="144" t="s">
        <v>196</v>
      </c>
    </row>
    <row r="147" spans="2:65" s="12" customFormat="1" ht="10.5">
      <c r="B147" s="146"/>
      <c r="D147" s="147" t="s">
        <v>167</v>
      </c>
      <c r="E147" s="148" t="s">
        <v>1</v>
      </c>
      <c r="F147" s="149" t="s">
        <v>197</v>
      </c>
      <c r="H147" s="150">
        <v>300</v>
      </c>
      <c r="I147" s="151"/>
      <c r="L147" s="146"/>
      <c r="M147" s="152"/>
      <c r="T147" s="153"/>
      <c r="AT147" s="148" t="s">
        <v>167</v>
      </c>
      <c r="AU147" s="148" t="s">
        <v>89</v>
      </c>
      <c r="AV147" s="12" t="s">
        <v>89</v>
      </c>
      <c r="AW147" s="12" t="s">
        <v>33</v>
      </c>
      <c r="AX147" s="12" t="s">
        <v>86</v>
      </c>
      <c r="AY147" s="148" t="s">
        <v>159</v>
      </c>
    </row>
    <row r="148" spans="2:65" s="1" customFormat="1" ht="37.799999999999997" customHeight="1">
      <c r="B148" s="31"/>
      <c r="C148" s="132" t="s">
        <v>198</v>
      </c>
      <c r="D148" s="132" t="s">
        <v>161</v>
      </c>
      <c r="E148" s="133" t="s">
        <v>199</v>
      </c>
      <c r="F148" s="134" t="s">
        <v>200</v>
      </c>
      <c r="G148" s="135" t="s">
        <v>164</v>
      </c>
      <c r="H148" s="136">
        <v>3600</v>
      </c>
      <c r="I148" s="137"/>
      <c r="J148" s="138">
        <f>ROUND(I148*H148,2)</f>
        <v>0</v>
      </c>
      <c r="K148" s="139"/>
      <c r="L148" s="31"/>
      <c r="M148" s="140" t="s">
        <v>1</v>
      </c>
      <c r="N148" s="141" t="s">
        <v>43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165</v>
      </c>
      <c r="AT148" s="144" t="s">
        <v>161</v>
      </c>
      <c r="AU148" s="144" t="s">
        <v>89</v>
      </c>
      <c r="AY148" s="16" t="s">
        <v>159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6" t="s">
        <v>86</v>
      </c>
      <c r="BK148" s="145">
        <f>ROUND(I148*H148,2)</f>
        <v>0</v>
      </c>
      <c r="BL148" s="16" t="s">
        <v>165</v>
      </c>
      <c r="BM148" s="144" t="s">
        <v>201</v>
      </c>
    </row>
    <row r="149" spans="2:65" s="12" customFormat="1" ht="10.5">
      <c r="B149" s="146"/>
      <c r="D149" s="147" t="s">
        <v>167</v>
      </c>
      <c r="E149" s="148" t="s">
        <v>1</v>
      </c>
      <c r="F149" s="149" t="s">
        <v>202</v>
      </c>
      <c r="H149" s="150">
        <v>3600</v>
      </c>
      <c r="I149" s="151"/>
      <c r="L149" s="146"/>
      <c r="M149" s="152"/>
      <c r="T149" s="153"/>
      <c r="AT149" s="148" t="s">
        <v>167</v>
      </c>
      <c r="AU149" s="148" t="s">
        <v>89</v>
      </c>
      <c r="AV149" s="12" t="s">
        <v>89</v>
      </c>
      <c r="AW149" s="12" t="s">
        <v>33</v>
      </c>
      <c r="AX149" s="12" t="s">
        <v>86</v>
      </c>
      <c r="AY149" s="148" t="s">
        <v>159</v>
      </c>
    </row>
    <row r="150" spans="2:65" s="1" customFormat="1" ht="24.25" customHeight="1">
      <c r="B150" s="31"/>
      <c r="C150" s="132" t="s">
        <v>203</v>
      </c>
      <c r="D150" s="132" t="s">
        <v>161</v>
      </c>
      <c r="E150" s="133" t="s">
        <v>204</v>
      </c>
      <c r="F150" s="134" t="s">
        <v>205</v>
      </c>
      <c r="G150" s="135" t="s">
        <v>164</v>
      </c>
      <c r="H150" s="136">
        <v>170</v>
      </c>
      <c r="I150" s="137"/>
      <c r="J150" s="138">
        <f>ROUND(I150*H150,2)</f>
        <v>0</v>
      </c>
      <c r="K150" s="139"/>
      <c r="L150" s="31"/>
      <c r="M150" s="140" t="s">
        <v>1</v>
      </c>
      <c r="N150" s="141" t="s">
        <v>43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165</v>
      </c>
      <c r="AT150" s="144" t="s">
        <v>161</v>
      </c>
      <c r="AU150" s="144" t="s">
        <v>89</v>
      </c>
      <c r="AY150" s="16" t="s">
        <v>159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86</v>
      </c>
      <c r="BK150" s="145">
        <f>ROUND(I150*H150,2)</f>
        <v>0</v>
      </c>
      <c r="BL150" s="16" t="s">
        <v>165</v>
      </c>
      <c r="BM150" s="144" t="s">
        <v>206</v>
      </c>
    </row>
    <row r="151" spans="2:65" s="12" customFormat="1" ht="10.5">
      <c r="B151" s="146"/>
      <c r="D151" s="147" t="s">
        <v>167</v>
      </c>
      <c r="E151" s="148" t="s">
        <v>1</v>
      </c>
      <c r="F151" s="149" t="s">
        <v>207</v>
      </c>
      <c r="H151" s="150">
        <v>45</v>
      </c>
      <c r="I151" s="151"/>
      <c r="L151" s="146"/>
      <c r="M151" s="152"/>
      <c r="T151" s="153"/>
      <c r="AT151" s="148" t="s">
        <v>167</v>
      </c>
      <c r="AU151" s="148" t="s">
        <v>89</v>
      </c>
      <c r="AV151" s="12" t="s">
        <v>89</v>
      </c>
      <c r="AW151" s="12" t="s">
        <v>33</v>
      </c>
      <c r="AX151" s="12" t="s">
        <v>78</v>
      </c>
      <c r="AY151" s="148" t="s">
        <v>159</v>
      </c>
    </row>
    <row r="152" spans="2:65" s="12" customFormat="1" ht="10.5">
      <c r="B152" s="146"/>
      <c r="D152" s="147" t="s">
        <v>167</v>
      </c>
      <c r="E152" s="148" t="s">
        <v>1</v>
      </c>
      <c r="F152" s="149" t="s">
        <v>208</v>
      </c>
      <c r="H152" s="150">
        <v>125</v>
      </c>
      <c r="I152" s="151"/>
      <c r="L152" s="146"/>
      <c r="M152" s="152"/>
      <c r="T152" s="153"/>
      <c r="AT152" s="148" t="s">
        <v>167</v>
      </c>
      <c r="AU152" s="148" t="s">
        <v>89</v>
      </c>
      <c r="AV152" s="12" t="s">
        <v>89</v>
      </c>
      <c r="AW152" s="12" t="s">
        <v>33</v>
      </c>
      <c r="AX152" s="12" t="s">
        <v>78</v>
      </c>
      <c r="AY152" s="148" t="s">
        <v>159</v>
      </c>
    </row>
    <row r="153" spans="2:65" s="13" customFormat="1" ht="10.5">
      <c r="B153" s="154"/>
      <c r="D153" s="147" t="s">
        <v>167</v>
      </c>
      <c r="E153" s="155" t="s">
        <v>1</v>
      </c>
      <c r="F153" s="156" t="s">
        <v>174</v>
      </c>
      <c r="H153" s="157">
        <v>170</v>
      </c>
      <c r="I153" s="158"/>
      <c r="L153" s="154"/>
      <c r="M153" s="159"/>
      <c r="T153" s="160"/>
      <c r="AT153" s="155" t="s">
        <v>167</v>
      </c>
      <c r="AU153" s="155" t="s">
        <v>89</v>
      </c>
      <c r="AV153" s="13" t="s">
        <v>165</v>
      </c>
      <c r="AW153" s="13" t="s">
        <v>33</v>
      </c>
      <c r="AX153" s="13" t="s">
        <v>86</v>
      </c>
      <c r="AY153" s="155" t="s">
        <v>159</v>
      </c>
    </row>
    <row r="154" spans="2:65" s="1" customFormat="1" ht="16.55" customHeight="1">
      <c r="B154" s="31"/>
      <c r="C154" s="161" t="s">
        <v>209</v>
      </c>
      <c r="D154" s="161" t="s">
        <v>210</v>
      </c>
      <c r="E154" s="162" t="s">
        <v>211</v>
      </c>
      <c r="F154" s="163" t="s">
        <v>212</v>
      </c>
      <c r="G154" s="164" t="s">
        <v>213</v>
      </c>
      <c r="H154" s="165">
        <v>275</v>
      </c>
      <c r="I154" s="166"/>
      <c r="J154" s="167">
        <f>ROUND(I154*H154,2)</f>
        <v>0</v>
      </c>
      <c r="K154" s="168"/>
      <c r="L154" s="169"/>
      <c r="M154" s="170" t="s">
        <v>1</v>
      </c>
      <c r="N154" s="171" t="s">
        <v>43</v>
      </c>
      <c r="P154" s="142">
        <f>O154*H154</f>
        <v>0</v>
      </c>
      <c r="Q154" s="142">
        <v>1</v>
      </c>
      <c r="R154" s="142">
        <f>Q154*H154</f>
        <v>275</v>
      </c>
      <c r="S154" s="142">
        <v>0</v>
      </c>
      <c r="T154" s="143">
        <f>S154*H154</f>
        <v>0</v>
      </c>
      <c r="AR154" s="144" t="s">
        <v>203</v>
      </c>
      <c r="AT154" s="144" t="s">
        <v>210</v>
      </c>
      <c r="AU154" s="144" t="s">
        <v>89</v>
      </c>
      <c r="AY154" s="16" t="s">
        <v>159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6" t="s">
        <v>86</v>
      </c>
      <c r="BK154" s="145">
        <f>ROUND(I154*H154,2)</f>
        <v>0</v>
      </c>
      <c r="BL154" s="16" t="s">
        <v>165</v>
      </c>
      <c r="BM154" s="144" t="s">
        <v>214</v>
      </c>
    </row>
    <row r="155" spans="2:65" s="12" customFormat="1" ht="10.5">
      <c r="B155" s="146"/>
      <c r="D155" s="147" t="s">
        <v>167</v>
      </c>
      <c r="E155" s="148" t="s">
        <v>1</v>
      </c>
      <c r="F155" s="149" t="s">
        <v>215</v>
      </c>
      <c r="H155" s="150">
        <v>275</v>
      </c>
      <c r="I155" s="151"/>
      <c r="L155" s="146"/>
      <c r="M155" s="152"/>
      <c r="T155" s="153"/>
      <c r="AT155" s="148" t="s">
        <v>167</v>
      </c>
      <c r="AU155" s="148" t="s">
        <v>89</v>
      </c>
      <c r="AV155" s="12" t="s">
        <v>89</v>
      </c>
      <c r="AW155" s="12" t="s">
        <v>33</v>
      </c>
      <c r="AX155" s="12" t="s">
        <v>86</v>
      </c>
      <c r="AY155" s="148" t="s">
        <v>159</v>
      </c>
    </row>
    <row r="156" spans="2:65" s="1" customFormat="1" ht="33.049999999999997" customHeight="1">
      <c r="B156" s="31"/>
      <c r="C156" s="132" t="s">
        <v>216</v>
      </c>
      <c r="D156" s="132" t="s">
        <v>161</v>
      </c>
      <c r="E156" s="133" t="s">
        <v>217</v>
      </c>
      <c r="F156" s="134" t="s">
        <v>218</v>
      </c>
      <c r="G156" s="135" t="s">
        <v>219</v>
      </c>
      <c r="H156" s="136">
        <v>1336</v>
      </c>
      <c r="I156" s="137"/>
      <c r="J156" s="138">
        <f>ROUND(I156*H156,2)</f>
        <v>0</v>
      </c>
      <c r="K156" s="139"/>
      <c r="L156" s="31"/>
      <c r="M156" s="140" t="s">
        <v>1</v>
      </c>
      <c r="N156" s="141" t="s">
        <v>43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165</v>
      </c>
      <c r="AT156" s="144" t="s">
        <v>161</v>
      </c>
      <c r="AU156" s="144" t="s">
        <v>89</v>
      </c>
      <c r="AY156" s="16" t="s">
        <v>159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6" t="s">
        <v>86</v>
      </c>
      <c r="BK156" s="145">
        <f>ROUND(I156*H156,2)</f>
        <v>0</v>
      </c>
      <c r="BL156" s="16" t="s">
        <v>165</v>
      </c>
      <c r="BM156" s="144" t="s">
        <v>220</v>
      </c>
    </row>
    <row r="157" spans="2:65" s="12" customFormat="1" ht="10.5">
      <c r="B157" s="146"/>
      <c r="D157" s="147" t="s">
        <v>167</v>
      </c>
      <c r="E157" s="148" t="s">
        <v>1</v>
      </c>
      <c r="F157" s="149" t="s">
        <v>221</v>
      </c>
      <c r="H157" s="150">
        <v>1336</v>
      </c>
      <c r="I157" s="151"/>
      <c r="L157" s="146"/>
      <c r="M157" s="152"/>
      <c r="T157" s="153"/>
      <c r="AT157" s="148" t="s">
        <v>167</v>
      </c>
      <c r="AU157" s="148" t="s">
        <v>89</v>
      </c>
      <c r="AV157" s="12" t="s">
        <v>89</v>
      </c>
      <c r="AW157" s="12" t="s">
        <v>33</v>
      </c>
      <c r="AX157" s="12" t="s">
        <v>86</v>
      </c>
      <c r="AY157" s="148" t="s">
        <v>159</v>
      </c>
    </row>
    <row r="158" spans="2:65" s="1" customFormat="1" ht="24.25" customHeight="1">
      <c r="B158" s="31"/>
      <c r="C158" s="132" t="s">
        <v>222</v>
      </c>
      <c r="D158" s="132" t="s">
        <v>161</v>
      </c>
      <c r="E158" s="133" t="s">
        <v>223</v>
      </c>
      <c r="F158" s="134" t="s">
        <v>224</v>
      </c>
      <c r="G158" s="135" t="s">
        <v>219</v>
      </c>
      <c r="H158" s="136">
        <v>1336</v>
      </c>
      <c r="I158" s="137"/>
      <c r="J158" s="138">
        <f>ROUND(I158*H158,2)</f>
        <v>0</v>
      </c>
      <c r="K158" s="139"/>
      <c r="L158" s="31"/>
      <c r="M158" s="140" t="s">
        <v>1</v>
      </c>
      <c r="N158" s="141" t="s">
        <v>43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165</v>
      </c>
      <c r="AT158" s="144" t="s">
        <v>161</v>
      </c>
      <c r="AU158" s="144" t="s">
        <v>89</v>
      </c>
      <c r="AY158" s="16" t="s">
        <v>159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86</v>
      </c>
      <c r="BK158" s="145">
        <f>ROUND(I158*H158,2)</f>
        <v>0</v>
      </c>
      <c r="BL158" s="16" t="s">
        <v>165</v>
      </c>
      <c r="BM158" s="144" t="s">
        <v>225</v>
      </c>
    </row>
    <row r="159" spans="2:65" s="12" customFormat="1" ht="10.5">
      <c r="B159" s="146"/>
      <c r="D159" s="147" t="s">
        <v>167</v>
      </c>
      <c r="E159" s="148" t="s">
        <v>1</v>
      </c>
      <c r="F159" s="149" t="s">
        <v>221</v>
      </c>
      <c r="H159" s="150">
        <v>1336</v>
      </c>
      <c r="I159" s="151"/>
      <c r="L159" s="146"/>
      <c r="M159" s="152"/>
      <c r="T159" s="153"/>
      <c r="AT159" s="148" t="s">
        <v>167</v>
      </c>
      <c r="AU159" s="148" t="s">
        <v>89</v>
      </c>
      <c r="AV159" s="12" t="s">
        <v>89</v>
      </c>
      <c r="AW159" s="12" t="s">
        <v>33</v>
      </c>
      <c r="AX159" s="12" t="s">
        <v>86</v>
      </c>
      <c r="AY159" s="148" t="s">
        <v>159</v>
      </c>
    </row>
    <row r="160" spans="2:65" s="1" customFormat="1" ht="16.55" customHeight="1">
      <c r="B160" s="31"/>
      <c r="C160" s="161" t="s">
        <v>226</v>
      </c>
      <c r="D160" s="161" t="s">
        <v>210</v>
      </c>
      <c r="E160" s="162" t="s">
        <v>227</v>
      </c>
      <c r="F160" s="163" t="s">
        <v>228</v>
      </c>
      <c r="G160" s="164" t="s">
        <v>229</v>
      </c>
      <c r="H160" s="165">
        <v>40.08</v>
      </c>
      <c r="I160" s="166"/>
      <c r="J160" s="167">
        <f>ROUND(I160*H160,2)</f>
        <v>0</v>
      </c>
      <c r="K160" s="168"/>
      <c r="L160" s="169"/>
      <c r="M160" s="170" t="s">
        <v>1</v>
      </c>
      <c r="N160" s="171" t="s">
        <v>43</v>
      </c>
      <c r="P160" s="142">
        <f>O160*H160</f>
        <v>0</v>
      </c>
      <c r="Q160" s="142">
        <v>1E-3</v>
      </c>
      <c r="R160" s="142">
        <f>Q160*H160</f>
        <v>4.0079999999999998E-2</v>
      </c>
      <c r="S160" s="142">
        <v>0</v>
      </c>
      <c r="T160" s="143">
        <f>S160*H160</f>
        <v>0</v>
      </c>
      <c r="AR160" s="144" t="s">
        <v>203</v>
      </c>
      <c r="AT160" s="144" t="s">
        <v>210</v>
      </c>
      <c r="AU160" s="144" t="s">
        <v>89</v>
      </c>
      <c r="AY160" s="16" t="s">
        <v>159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6" t="s">
        <v>86</v>
      </c>
      <c r="BK160" s="145">
        <f>ROUND(I160*H160,2)</f>
        <v>0</v>
      </c>
      <c r="BL160" s="16" t="s">
        <v>165</v>
      </c>
      <c r="BM160" s="144" t="s">
        <v>230</v>
      </c>
    </row>
    <row r="161" spans="2:65" s="12" customFormat="1" ht="10.5">
      <c r="B161" s="146"/>
      <c r="D161" s="147" t="s">
        <v>167</v>
      </c>
      <c r="E161" s="148" t="s">
        <v>1</v>
      </c>
      <c r="F161" s="149" t="s">
        <v>231</v>
      </c>
      <c r="H161" s="150">
        <v>40.08</v>
      </c>
      <c r="I161" s="151"/>
      <c r="L161" s="146"/>
      <c r="M161" s="152"/>
      <c r="T161" s="153"/>
      <c r="AT161" s="148" t="s">
        <v>167</v>
      </c>
      <c r="AU161" s="148" t="s">
        <v>89</v>
      </c>
      <c r="AV161" s="12" t="s">
        <v>89</v>
      </c>
      <c r="AW161" s="12" t="s">
        <v>33</v>
      </c>
      <c r="AX161" s="12" t="s">
        <v>86</v>
      </c>
      <c r="AY161" s="148" t="s">
        <v>159</v>
      </c>
    </row>
    <row r="162" spans="2:65" s="1" customFormat="1" ht="24.25" customHeight="1">
      <c r="B162" s="31"/>
      <c r="C162" s="132" t="s">
        <v>232</v>
      </c>
      <c r="D162" s="132" t="s">
        <v>161</v>
      </c>
      <c r="E162" s="133" t="s">
        <v>233</v>
      </c>
      <c r="F162" s="134" t="s">
        <v>234</v>
      </c>
      <c r="G162" s="135" t="s">
        <v>219</v>
      </c>
      <c r="H162" s="136">
        <v>1928</v>
      </c>
      <c r="I162" s="137"/>
      <c r="J162" s="138">
        <f>ROUND(I162*H162,2)</f>
        <v>0</v>
      </c>
      <c r="K162" s="139"/>
      <c r="L162" s="31"/>
      <c r="M162" s="140" t="s">
        <v>1</v>
      </c>
      <c r="N162" s="141" t="s">
        <v>43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165</v>
      </c>
      <c r="AT162" s="144" t="s">
        <v>161</v>
      </c>
      <c r="AU162" s="144" t="s">
        <v>89</v>
      </c>
      <c r="AY162" s="16" t="s">
        <v>159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6" t="s">
        <v>86</v>
      </c>
      <c r="BK162" s="145">
        <f>ROUND(I162*H162,2)</f>
        <v>0</v>
      </c>
      <c r="BL162" s="16" t="s">
        <v>165</v>
      </c>
      <c r="BM162" s="144" t="s">
        <v>235</v>
      </c>
    </row>
    <row r="163" spans="2:65" s="12" customFormat="1" ht="10.5">
      <c r="B163" s="146"/>
      <c r="D163" s="147" t="s">
        <v>167</v>
      </c>
      <c r="E163" s="148" t="s">
        <v>1</v>
      </c>
      <c r="F163" s="149" t="s">
        <v>236</v>
      </c>
      <c r="H163" s="150">
        <v>1928</v>
      </c>
      <c r="I163" s="151"/>
      <c r="L163" s="146"/>
      <c r="M163" s="152"/>
      <c r="T163" s="153"/>
      <c r="AT163" s="148" t="s">
        <v>167</v>
      </c>
      <c r="AU163" s="148" t="s">
        <v>89</v>
      </c>
      <c r="AV163" s="12" t="s">
        <v>89</v>
      </c>
      <c r="AW163" s="12" t="s">
        <v>33</v>
      </c>
      <c r="AX163" s="12" t="s">
        <v>86</v>
      </c>
      <c r="AY163" s="148" t="s">
        <v>159</v>
      </c>
    </row>
    <row r="164" spans="2:65" s="11" customFormat="1" ht="22.75" customHeight="1">
      <c r="B164" s="120"/>
      <c r="D164" s="121" t="s">
        <v>77</v>
      </c>
      <c r="E164" s="130" t="s">
        <v>89</v>
      </c>
      <c r="F164" s="130" t="s">
        <v>237</v>
      </c>
      <c r="I164" s="123"/>
      <c r="J164" s="131">
        <f>BK164</f>
        <v>0</v>
      </c>
      <c r="L164" s="120"/>
      <c r="M164" s="125"/>
      <c r="P164" s="126">
        <f>SUM(P165:P169)</f>
        <v>0</v>
      </c>
      <c r="R164" s="126">
        <f>SUM(R165:R169)</f>
        <v>151.38883886400001</v>
      </c>
      <c r="T164" s="127">
        <f>SUM(T165:T169)</f>
        <v>0</v>
      </c>
      <c r="AR164" s="121" t="s">
        <v>86</v>
      </c>
      <c r="AT164" s="128" t="s">
        <v>77</v>
      </c>
      <c r="AU164" s="128" t="s">
        <v>86</v>
      </c>
      <c r="AY164" s="121" t="s">
        <v>159</v>
      </c>
      <c r="BK164" s="129">
        <f>SUM(BK165:BK169)</f>
        <v>0</v>
      </c>
    </row>
    <row r="165" spans="2:65" s="1" customFormat="1" ht="24.25" customHeight="1">
      <c r="B165" s="31"/>
      <c r="C165" s="132" t="s">
        <v>238</v>
      </c>
      <c r="D165" s="132" t="s">
        <v>161</v>
      </c>
      <c r="E165" s="133" t="s">
        <v>239</v>
      </c>
      <c r="F165" s="134" t="s">
        <v>240</v>
      </c>
      <c r="G165" s="135" t="s">
        <v>219</v>
      </c>
      <c r="H165" s="136">
        <v>885.6</v>
      </c>
      <c r="I165" s="137"/>
      <c r="J165" s="138">
        <f>ROUND(I165*H165,2)</f>
        <v>0</v>
      </c>
      <c r="K165" s="139"/>
      <c r="L165" s="31"/>
      <c r="M165" s="140" t="s">
        <v>1</v>
      </c>
      <c r="N165" s="141" t="s">
        <v>43</v>
      </c>
      <c r="P165" s="142">
        <f>O165*H165</f>
        <v>0</v>
      </c>
      <c r="Q165" s="142">
        <v>1.6694E-4</v>
      </c>
      <c r="R165" s="142">
        <f>Q165*H165</f>
        <v>0.147842064</v>
      </c>
      <c r="S165" s="142">
        <v>0</v>
      </c>
      <c r="T165" s="143">
        <f>S165*H165</f>
        <v>0</v>
      </c>
      <c r="AR165" s="144" t="s">
        <v>165</v>
      </c>
      <c r="AT165" s="144" t="s">
        <v>161</v>
      </c>
      <c r="AU165" s="144" t="s">
        <v>89</v>
      </c>
      <c r="AY165" s="16" t="s">
        <v>159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86</v>
      </c>
      <c r="BK165" s="145">
        <f>ROUND(I165*H165,2)</f>
        <v>0</v>
      </c>
      <c r="BL165" s="16" t="s">
        <v>165</v>
      </c>
      <c r="BM165" s="144" t="s">
        <v>241</v>
      </c>
    </row>
    <row r="166" spans="2:65" s="12" customFormat="1" ht="10.5">
      <c r="B166" s="146"/>
      <c r="D166" s="147" t="s">
        <v>167</v>
      </c>
      <c r="E166" s="148" t="s">
        <v>1</v>
      </c>
      <c r="F166" s="149" t="s">
        <v>242</v>
      </c>
      <c r="H166" s="150">
        <v>885.6</v>
      </c>
      <c r="I166" s="151"/>
      <c r="L166" s="146"/>
      <c r="M166" s="152"/>
      <c r="T166" s="153"/>
      <c r="AT166" s="148" t="s">
        <v>167</v>
      </c>
      <c r="AU166" s="148" t="s">
        <v>89</v>
      </c>
      <c r="AV166" s="12" t="s">
        <v>89</v>
      </c>
      <c r="AW166" s="12" t="s">
        <v>33</v>
      </c>
      <c r="AX166" s="12" t="s">
        <v>86</v>
      </c>
      <c r="AY166" s="148" t="s">
        <v>159</v>
      </c>
    </row>
    <row r="167" spans="2:65" s="1" customFormat="1" ht="24.25" customHeight="1">
      <c r="B167" s="31"/>
      <c r="C167" s="161" t="s">
        <v>8</v>
      </c>
      <c r="D167" s="161" t="s">
        <v>210</v>
      </c>
      <c r="E167" s="162" t="s">
        <v>243</v>
      </c>
      <c r="F167" s="163" t="s">
        <v>244</v>
      </c>
      <c r="G167" s="164" t="s">
        <v>219</v>
      </c>
      <c r="H167" s="165">
        <v>885.6</v>
      </c>
      <c r="I167" s="166"/>
      <c r="J167" s="167">
        <f>ROUND(I167*H167,2)</f>
        <v>0</v>
      </c>
      <c r="K167" s="168"/>
      <c r="L167" s="169"/>
      <c r="M167" s="170" t="s">
        <v>1</v>
      </c>
      <c r="N167" s="171" t="s">
        <v>43</v>
      </c>
      <c r="P167" s="142">
        <f>O167*H167</f>
        <v>0</v>
      </c>
      <c r="Q167" s="142">
        <v>2.0000000000000001E-4</v>
      </c>
      <c r="R167" s="142">
        <f>Q167*H167</f>
        <v>0.17712</v>
      </c>
      <c r="S167" s="142">
        <v>0</v>
      </c>
      <c r="T167" s="143">
        <f>S167*H167</f>
        <v>0</v>
      </c>
      <c r="AR167" s="144" t="s">
        <v>203</v>
      </c>
      <c r="AT167" s="144" t="s">
        <v>210</v>
      </c>
      <c r="AU167" s="144" t="s">
        <v>89</v>
      </c>
      <c r="AY167" s="16" t="s">
        <v>159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6" t="s">
        <v>86</v>
      </c>
      <c r="BK167" s="145">
        <f>ROUND(I167*H167,2)</f>
        <v>0</v>
      </c>
      <c r="BL167" s="16" t="s">
        <v>165</v>
      </c>
      <c r="BM167" s="144" t="s">
        <v>245</v>
      </c>
    </row>
    <row r="168" spans="2:65" s="1" customFormat="1" ht="37.799999999999997" customHeight="1">
      <c r="B168" s="31"/>
      <c r="C168" s="132" t="s">
        <v>246</v>
      </c>
      <c r="D168" s="132" t="s">
        <v>161</v>
      </c>
      <c r="E168" s="133" t="s">
        <v>247</v>
      </c>
      <c r="F168" s="134" t="s">
        <v>248</v>
      </c>
      <c r="G168" s="135" t="s">
        <v>249</v>
      </c>
      <c r="H168" s="136">
        <v>738</v>
      </c>
      <c r="I168" s="137"/>
      <c r="J168" s="138">
        <f>ROUND(I168*H168,2)</f>
        <v>0</v>
      </c>
      <c r="K168" s="139"/>
      <c r="L168" s="31"/>
      <c r="M168" s="140" t="s">
        <v>1</v>
      </c>
      <c r="N168" s="141" t="s">
        <v>43</v>
      </c>
      <c r="P168" s="142">
        <f>O168*H168</f>
        <v>0</v>
      </c>
      <c r="Q168" s="142">
        <v>0.2046936</v>
      </c>
      <c r="R168" s="142">
        <f>Q168*H168</f>
        <v>151.0638768</v>
      </c>
      <c r="S168" s="142">
        <v>0</v>
      </c>
      <c r="T168" s="143">
        <f>S168*H168</f>
        <v>0</v>
      </c>
      <c r="AR168" s="144" t="s">
        <v>165</v>
      </c>
      <c r="AT168" s="144" t="s">
        <v>161</v>
      </c>
      <c r="AU168" s="144" t="s">
        <v>89</v>
      </c>
      <c r="AY168" s="16" t="s">
        <v>159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6" t="s">
        <v>86</v>
      </c>
      <c r="BK168" s="145">
        <f>ROUND(I168*H168,2)</f>
        <v>0</v>
      </c>
      <c r="BL168" s="16" t="s">
        <v>165</v>
      </c>
      <c r="BM168" s="144" t="s">
        <v>250</v>
      </c>
    </row>
    <row r="169" spans="2:65" s="12" customFormat="1" ht="10.5">
      <c r="B169" s="146"/>
      <c r="D169" s="147" t="s">
        <v>167</v>
      </c>
      <c r="E169" s="148" t="s">
        <v>1</v>
      </c>
      <c r="F169" s="149" t="s">
        <v>251</v>
      </c>
      <c r="H169" s="150">
        <v>738</v>
      </c>
      <c r="I169" s="151"/>
      <c r="L169" s="146"/>
      <c r="M169" s="152"/>
      <c r="T169" s="153"/>
      <c r="AT169" s="148" t="s">
        <v>167</v>
      </c>
      <c r="AU169" s="148" t="s">
        <v>89</v>
      </c>
      <c r="AV169" s="12" t="s">
        <v>89</v>
      </c>
      <c r="AW169" s="12" t="s">
        <v>33</v>
      </c>
      <c r="AX169" s="12" t="s">
        <v>86</v>
      </c>
      <c r="AY169" s="148" t="s">
        <v>159</v>
      </c>
    </row>
    <row r="170" spans="2:65" s="11" customFormat="1" ht="22.75" customHeight="1">
      <c r="B170" s="120"/>
      <c r="D170" s="121" t="s">
        <v>77</v>
      </c>
      <c r="E170" s="130" t="s">
        <v>188</v>
      </c>
      <c r="F170" s="130" t="s">
        <v>252</v>
      </c>
      <c r="I170" s="123"/>
      <c r="J170" s="131">
        <f>BK170</f>
        <v>0</v>
      </c>
      <c r="L170" s="120"/>
      <c r="M170" s="125"/>
      <c r="P170" s="126">
        <f>SUM(P171:P231)</f>
        <v>0</v>
      </c>
      <c r="R170" s="126">
        <f>SUM(R171:R231)</f>
        <v>4382.5808868999993</v>
      </c>
      <c r="T170" s="127">
        <f>SUM(T171:T231)</f>
        <v>0</v>
      </c>
      <c r="AR170" s="121" t="s">
        <v>86</v>
      </c>
      <c r="AT170" s="128" t="s">
        <v>77</v>
      </c>
      <c r="AU170" s="128" t="s">
        <v>86</v>
      </c>
      <c r="AY170" s="121" t="s">
        <v>159</v>
      </c>
      <c r="BK170" s="129">
        <f>SUM(BK171:BK231)</f>
        <v>0</v>
      </c>
    </row>
    <row r="171" spans="2:65" s="1" customFormat="1" ht="21.8" customHeight="1">
      <c r="B171" s="31"/>
      <c r="C171" s="132" t="s">
        <v>253</v>
      </c>
      <c r="D171" s="132" t="s">
        <v>161</v>
      </c>
      <c r="E171" s="133" t="s">
        <v>254</v>
      </c>
      <c r="F171" s="134" t="s">
        <v>255</v>
      </c>
      <c r="G171" s="135" t="s">
        <v>219</v>
      </c>
      <c r="H171" s="136">
        <v>990</v>
      </c>
      <c r="I171" s="137"/>
      <c r="J171" s="138">
        <f>ROUND(I171*H171,2)</f>
        <v>0</v>
      </c>
      <c r="K171" s="139"/>
      <c r="L171" s="31"/>
      <c r="M171" s="140" t="s">
        <v>1</v>
      </c>
      <c r="N171" s="141" t="s">
        <v>43</v>
      </c>
      <c r="P171" s="142">
        <f>O171*H171</f>
        <v>0</v>
      </c>
      <c r="Q171" s="142">
        <v>0.115</v>
      </c>
      <c r="R171" s="142">
        <f>Q171*H171</f>
        <v>113.85000000000001</v>
      </c>
      <c r="S171" s="142">
        <v>0</v>
      </c>
      <c r="T171" s="143">
        <f>S171*H171</f>
        <v>0</v>
      </c>
      <c r="AR171" s="144" t="s">
        <v>165</v>
      </c>
      <c r="AT171" s="144" t="s">
        <v>161</v>
      </c>
      <c r="AU171" s="144" t="s">
        <v>89</v>
      </c>
      <c r="AY171" s="16" t="s">
        <v>159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6" t="s">
        <v>86</v>
      </c>
      <c r="BK171" s="145">
        <f>ROUND(I171*H171,2)</f>
        <v>0</v>
      </c>
      <c r="BL171" s="16" t="s">
        <v>165</v>
      </c>
      <c r="BM171" s="144" t="s">
        <v>256</v>
      </c>
    </row>
    <row r="172" spans="2:65" s="12" customFormat="1" ht="10.5">
      <c r="B172" s="146"/>
      <c r="D172" s="147" t="s">
        <v>167</v>
      </c>
      <c r="E172" s="148" t="s">
        <v>1</v>
      </c>
      <c r="F172" s="149" t="s">
        <v>257</v>
      </c>
      <c r="H172" s="150">
        <v>990</v>
      </c>
      <c r="I172" s="151"/>
      <c r="L172" s="146"/>
      <c r="M172" s="152"/>
      <c r="T172" s="153"/>
      <c r="AT172" s="148" t="s">
        <v>167</v>
      </c>
      <c r="AU172" s="148" t="s">
        <v>89</v>
      </c>
      <c r="AV172" s="12" t="s">
        <v>89</v>
      </c>
      <c r="AW172" s="12" t="s">
        <v>33</v>
      </c>
      <c r="AX172" s="12" t="s">
        <v>86</v>
      </c>
      <c r="AY172" s="148" t="s">
        <v>159</v>
      </c>
    </row>
    <row r="173" spans="2:65" s="1" customFormat="1" ht="24.25" customHeight="1">
      <c r="B173" s="31"/>
      <c r="C173" s="132" t="s">
        <v>258</v>
      </c>
      <c r="D173" s="132" t="s">
        <v>161</v>
      </c>
      <c r="E173" s="133" t="s">
        <v>259</v>
      </c>
      <c r="F173" s="134" t="s">
        <v>260</v>
      </c>
      <c r="G173" s="135" t="s">
        <v>219</v>
      </c>
      <c r="H173" s="136">
        <v>4781.1750000000002</v>
      </c>
      <c r="I173" s="137"/>
      <c r="J173" s="138">
        <f>ROUND(I173*H173,2)</f>
        <v>0</v>
      </c>
      <c r="K173" s="139"/>
      <c r="L173" s="31"/>
      <c r="M173" s="140" t="s">
        <v>1</v>
      </c>
      <c r="N173" s="141" t="s">
        <v>43</v>
      </c>
      <c r="P173" s="142">
        <f>O173*H173</f>
        <v>0</v>
      </c>
      <c r="Q173" s="142">
        <v>0.29160000000000003</v>
      </c>
      <c r="R173" s="142">
        <f>Q173*H173</f>
        <v>1394.1906300000003</v>
      </c>
      <c r="S173" s="142">
        <v>0</v>
      </c>
      <c r="T173" s="143">
        <f>S173*H173</f>
        <v>0</v>
      </c>
      <c r="AR173" s="144" t="s">
        <v>165</v>
      </c>
      <c r="AT173" s="144" t="s">
        <v>161</v>
      </c>
      <c r="AU173" s="144" t="s">
        <v>89</v>
      </c>
      <c r="AY173" s="16" t="s">
        <v>159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86</v>
      </c>
      <c r="BK173" s="145">
        <f>ROUND(I173*H173,2)</f>
        <v>0</v>
      </c>
      <c r="BL173" s="16" t="s">
        <v>165</v>
      </c>
      <c r="BM173" s="144" t="s">
        <v>261</v>
      </c>
    </row>
    <row r="174" spans="2:65" s="12" customFormat="1" ht="10.5">
      <c r="B174" s="146"/>
      <c r="D174" s="147" t="s">
        <v>167</v>
      </c>
      <c r="E174" s="148" t="s">
        <v>1</v>
      </c>
      <c r="F174" s="149" t="s">
        <v>262</v>
      </c>
      <c r="H174" s="150">
        <v>618.75</v>
      </c>
      <c r="I174" s="151"/>
      <c r="L174" s="146"/>
      <c r="M174" s="152"/>
      <c r="T174" s="153"/>
      <c r="AT174" s="148" t="s">
        <v>167</v>
      </c>
      <c r="AU174" s="148" t="s">
        <v>89</v>
      </c>
      <c r="AV174" s="12" t="s">
        <v>89</v>
      </c>
      <c r="AW174" s="12" t="s">
        <v>33</v>
      </c>
      <c r="AX174" s="12" t="s">
        <v>78</v>
      </c>
      <c r="AY174" s="148" t="s">
        <v>159</v>
      </c>
    </row>
    <row r="175" spans="2:65" s="12" customFormat="1" ht="10.5">
      <c r="B175" s="146"/>
      <c r="D175" s="147" t="s">
        <v>167</v>
      </c>
      <c r="E175" s="148" t="s">
        <v>1</v>
      </c>
      <c r="F175" s="149" t="s">
        <v>263</v>
      </c>
      <c r="H175" s="150">
        <v>1220</v>
      </c>
      <c r="I175" s="151"/>
      <c r="L175" s="146"/>
      <c r="M175" s="152"/>
      <c r="T175" s="153"/>
      <c r="AT175" s="148" t="s">
        <v>167</v>
      </c>
      <c r="AU175" s="148" t="s">
        <v>89</v>
      </c>
      <c r="AV175" s="12" t="s">
        <v>89</v>
      </c>
      <c r="AW175" s="12" t="s">
        <v>33</v>
      </c>
      <c r="AX175" s="12" t="s">
        <v>78</v>
      </c>
      <c r="AY175" s="148" t="s">
        <v>159</v>
      </c>
    </row>
    <row r="176" spans="2:65" s="12" customFormat="1" ht="20.95">
      <c r="B176" s="146"/>
      <c r="D176" s="147" t="s">
        <v>167</v>
      </c>
      <c r="E176" s="148" t="s">
        <v>1</v>
      </c>
      <c r="F176" s="149" t="s">
        <v>264</v>
      </c>
      <c r="H176" s="150">
        <v>593.75</v>
      </c>
      <c r="I176" s="151"/>
      <c r="L176" s="146"/>
      <c r="M176" s="152"/>
      <c r="T176" s="153"/>
      <c r="AT176" s="148" t="s">
        <v>167</v>
      </c>
      <c r="AU176" s="148" t="s">
        <v>89</v>
      </c>
      <c r="AV176" s="12" t="s">
        <v>89</v>
      </c>
      <c r="AW176" s="12" t="s">
        <v>33</v>
      </c>
      <c r="AX176" s="12" t="s">
        <v>78</v>
      </c>
      <c r="AY176" s="148" t="s">
        <v>159</v>
      </c>
    </row>
    <row r="177" spans="2:65" s="12" customFormat="1" ht="10.5">
      <c r="B177" s="146"/>
      <c r="D177" s="147" t="s">
        <v>167</v>
      </c>
      <c r="E177" s="148" t="s">
        <v>1</v>
      </c>
      <c r="F177" s="149" t="s">
        <v>265</v>
      </c>
      <c r="H177" s="150">
        <v>6.875</v>
      </c>
      <c r="I177" s="151"/>
      <c r="L177" s="146"/>
      <c r="M177" s="152"/>
      <c r="T177" s="153"/>
      <c r="AT177" s="148" t="s">
        <v>167</v>
      </c>
      <c r="AU177" s="148" t="s">
        <v>89</v>
      </c>
      <c r="AV177" s="12" t="s">
        <v>89</v>
      </c>
      <c r="AW177" s="12" t="s">
        <v>33</v>
      </c>
      <c r="AX177" s="12" t="s">
        <v>78</v>
      </c>
      <c r="AY177" s="148" t="s">
        <v>159</v>
      </c>
    </row>
    <row r="178" spans="2:65" s="12" customFormat="1" ht="10.5">
      <c r="B178" s="146"/>
      <c r="D178" s="147" t="s">
        <v>167</v>
      </c>
      <c r="E178" s="148" t="s">
        <v>1</v>
      </c>
      <c r="F178" s="149" t="s">
        <v>266</v>
      </c>
      <c r="H178" s="150">
        <v>594</v>
      </c>
      <c r="I178" s="151"/>
      <c r="L178" s="146"/>
      <c r="M178" s="152"/>
      <c r="T178" s="153"/>
      <c r="AT178" s="148" t="s">
        <v>167</v>
      </c>
      <c r="AU178" s="148" t="s">
        <v>89</v>
      </c>
      <c r="AV178" s="12" t="s">
        <v>89</v>
      </c>
      <c r="AW178" s="12" t="s">
        <v>33</v>
      </c>
      <c r="AX178" s="12" t="s">
        <v>78</v>
      </c>
      <c r="AY178" s="148" t="s">
        <v>159</v>
      </c>
    </row>
    <row r="179" spans="2:65" s="12" customFormat="1" ht="10.5">
      <c r="B179" s="146"/>
      <c r="D179" s="147" t="s">
        <v>167</v>
      </c>
      <c r="E179" s="148" t="s">
        <v>1</v>
      </c>
      <c r="F179" s="149" t="s">
        <v>267</v>
      </c>
      <c r="H179" s="150">
        <v>1171.2</v>
      </c>
      <c r="I179" s="151"/>
      <c r="L179" s="146"/>
      <c r="M179" s="152"/>
      <c r="T179" s="153"/>
      <c r="AT179" s="148" t="s">
        <v>167</v>
      </c>
      <c r="AU179" s="148" t="s">
        <v>89</v>
      </c>
      <c r="AV179" s="12" t="s">
        <v>89</v>
      </c>
      <c r="AW179" s="12" t="s">
        <v>33</v>
      </c>
      <c r="AX179" s="12" t="s">
        <v>78</v>
      </c>
      <c r="AY179" s="148" t="s">
        <v>159</v>
      </c>
    </row>
    <row r="180" spans="2:65" s="12" customFormat="1" ht="20.95">
      <c r="B180" s="146"/>
      <c r="D180" s="147" t="s">
        <v>167</v>
      </c>
      <c r="E180" s="148" t="s">
        <v>1</v>
      </c>
      <c r="F180" s="149" t="s">
        <v>268</v>
      </c>
      <c r="H180" s="150">
        <v>570</v>
      </c>
      <c r="I180" s="151"/>
      <c r="L180" s="146"/>
      <c r="M180" s="152"/>
      <c r="T180" s="153"/>
      <c r="AT180" s="148" t="s">
        <v>167</v>
      </c>
      <c r="AU180" s="148" t="s">
        <v>89</v>
      </c>
      <c r="AV180" s="12" t="s">
        <v>89</v>
      </c>
      <c r="AW180" s="12" t="s">
        <v>33</v>
      </c>
      <c r="AX180" s="12" t="s">
        <v>78</v>
      </c>
      <c r="AY180" s="148" t="s">
        <v>159</v>
      </c>
    </row>
    <row r="181" spans="2:65" s="12" customFormat="1" ht="10.5">
      <c r="B181" s="146"/>
      <c r="D181" s="147" t="s">
        <v>167</v>
      </c>
      <c r="E181" s="148" t="s">
        <v>1</v>
      </c>
      <c r="F181" s="149" t="s">
        <v>269</v>
      </c>
      <c r="H181" s="150">
        <v>6.6</v>
      </c>
      <c r="I181" s="151"/>
      <c r="L181" s="146"/>
      <c r="M181" s="152"/>
      <c r="T181" s="153"/>
      <c r="AT181" s="148" t="s">
        <v>167</v>
      </c>
      <c r="AU181" s="148" t="s">
        <v>89</v>
      </c>
      <c r="AV181" s="12" t="s">
        <v>89</v>
      </c>
      <c r="AW181" s="12" t="s">
        <v>33</v>
      </c>
      <c r="AX181" s="12" t="s">
        <v>78</v>
      </c>
      <c r="AY181" s="148" t="s">
        <v>159</v>
      </c>
    </row>
    <row r="182" spans="2:65" s="13" customFormat="1" ht="10.5">
      <c r="B182" s="154"/>
      <c r="D182" s="147" t="s">
        <v>167</v>
      </c>
      <c r="E182" s="155" t="s">
        <v>1</v>
      </c>
      <c r="F182" s="156" t="s">
        <v>174</v>
      </c>
      <c r="H182" s="157">
        <v>4781.1750000000002</v>
      </c>
      <c r="I182" s="158"/>
      <c r="L182" s="154"/>
      <c r="M182" s="159"/>
      <c r="T182" s="160"/>
      <c r="AT182" s="155" t="s">
        <v>167</v>
      </c>
      <c r="AU182" s="155" t="s">
        <v>89</v>
      </c>
      <c r="AV182" s="13" t="s">
        <v>165</v>
      </c>
      <c r="AW182" s="13" t="s">
        <v>33</v>
      </c>
      <c r="AX182" s="13" t="s">
        <v>86</v>
      </c>
      <c r="AY182" s="155" t="s">
        <v>159</v>
      </c>
    </row>
    <row r="183" spans="2:65" s="1" customFormat="1" ht="16.55" customHeight="1">
      <c r="B183" s="31"/>
      <c r="C183" s="132" t="s">
        <v>270</v>
      </c>
      <c r="D183" s="132" t="s">
        <v>161</v>
      </c>
      <c r="E183" s="133" t="s">
        <v>271</v>
      </c>
      <c r="F183" s="134" t="s">
        <v>272</v>
      </c>
      <c r="G183" s="135" t="s">
        <v>219</v>
      </c>
      <c r="H183" s="136">
        <v>6.16</v>
      </c>
      <c r="I183" s="137"/>
      <c r="J183" s="138">
        <f>ROUND(I183*H183,2)</f>
        <v>0</v>
      </c>
      <c r="K183" s="139"/>
      <c r="L183" s="31"/>
      <c r="M183" s="140" t="s">
        <v>1</v>
      </c>
      <c r="N183" s="141" t="s">
        <v>43</v>
      </c>
      <c r="P183" s="142">
        <f>O183*H183</f>
        <v>0</v>
      </c>
      <c r="Q183" s="142">
        <v>0.23</v>
      </c>
      <c r="R183" s="142">
        <f>Q183*H183</f>
        <v>1.4168000000000001</v>
      </c>
      <c r="S183" s="142">
        <v>0</v>
      </c>
      <c r="T183" s="143">
        <f>S183*H183</f>
        <v>0</v>
      </c>
      <c r="AR183" s="144" t="s">
        <v>165</v>
      </c>
      <c r="AT183" s="144" t="s">
        <v>161</v>
      </c>
      <c r="AU183" s="144" t="s">
        <v>89</v>
      </c>
      <c r="AY183" s="16" t="s">
        <v>159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6" t="s">
        <v>86</v>
      </c>
      <c r="BK183" s="145">
        <f>ROUND(I183*H183,2)</f>
        <v>0</v>
      </c>
      <c r="BL183" s="16" t="s">
        <v>165</v>
      </c>
      <c r="BM183" s="144" t="s">
        <v>273</v>
      </c>
    </row>
    <row r="184" spans="2:65" s="12" customFormat="1" ht="10.5">
      <c r="B184" s="146"/>
      <c r="D184" s="147" t="s">
        <v>167</v>
      </c>
      <c r="E184" s="148" t="s">
        <v>1</v>
      </c>
      <c r="F184" s="149" t="s">
        <v>274</v>
      </c>
      <c r="H184" s="150">
        <v>6.16</v>
      </c>
      <c r="I184" s="151"/>
      <c r="L184" s="146"/>
      <c r="M184" s="152"/>
      <c r="T184" s="153"/>
      <c r="AT184" s="148" t="s">
        <v>167</v>
      </c>
      <c r="AU184" s="148" t="s">
        <v>89</v>
      </c>
      <c r="AV184" s="12" t="s">
        <v>89</v>
      </c>
      <c r="AW184" s="12" t="s">
        <v>33</v>
      </c>
      <c r="AX184" s="12" t="s">
        <v>86</v>
      </c>
      <c r="AY184" s="148" t="s">
        <v>159</v>
      </c>
    </row>
    <row r="185" spans="2:65" s="1" customFormat="1" ht="16.55" customHeight="1">
      <c r="B185" s="31"/>
      <c r="C185" s="132" t="s">
        <v>275</v>
      </c>
      <c r="D185" s="132" t="s">
        <v>161</v>
      </c>
      <c r="E185" s="133" t="s">
        <v>276</v>
      </c>
      <c r="F185" s="134" t="s">
        <v>277</v>
      </c>
      <c r="G185" s="135" t="s">
        <v>219</v>
      </c>
      <c r="H185" s="136">
        <v>2263.7399999999998</v>
      </c>
      <c r="I185" s="137"/>
      <c r="J185" s="138">
        <f>ROUND(I185*H185,2)</f>
        <v>0</v>
      </c>
      <c r="K185" s="139"/>
      <c r="L185" s="31"/>
      <c r="M185" s="140" t="s">
        <v>1</v>
      </c>
      <c r="N185" s="141" t="s">
        <v>43</v>
      </c>
      <c r="P185" s="142">
        <f>O185*H185</f>
        <v>0</v>
      </c>
      <c r="Q185" s="142">
        <v>0.27600000000000002</v>
      </c>
      <c r="R185" s="142">
        <f>Q185*H185</f>
        <v>624.79223999999999</v>
      </c>
      <c r="S185" s="142">
        <v>0</v>
      </c>
      <c r="T185" s="143">
        <f>S185*H185</f>
        <v>0</v>
      </c>
      <c r="AR185" s="144" t="s">
        <v>165</v>
      </c>
      <c r="AT185" s="144" t="s">
        <v>161</v>
      </c>
      <c r="AU185" s="144" t="s">
        <v>89</v>
      </c>
      <c r="AY185" s="16" t="s">
        <v>159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6" t="s">
        <v>86</v>
      </c>
      <c r="BK185" s="145">
        <f>ROUND(I185*H185,2)</f>
        <v>0</v>
      </c>
      <c r="BL185" s="16" t="s">
        <v>165</v>
      </c>
      <c r="BM185" s="144" t="s">
        <v>278</v>
      </c>
    </row>
    <row r="186" spans="2:65" s="12" customFormat="1" ht="10.5">
      <c r="B186" s="146"/>
      <c r="D186" s="147" t="s">
        <v>167</v>
      </c>
      <c r="E186" s="148" t="s">
        <v>1</v>
      </c>
      <c r="F186" s="149" t="s">
        <v>279</v>
      </c>
      <c r="H186" s="150">
        <v>574.20000000000005</v>
      </c>
      <c r="I186" s="151"/>
      <c r="L186" s="146"/>
      <c r="M186" s="152"/>
      <c r="T186" s="153"/>
      <c r="AT186" s="148" t="s">
        <v>167</v>
      </c>
      <c r="AU186" s="148" t="s">
        <v>89</v>
      </c>
      <c r="AV186" s="12" t="s">
        <v>89</v>
      </c>
      <c r="AW186" s="12" t="s">
        <v>33</v>
      </c>
      <c r="AX186" s="12" t="s">
        <v>78</v>
      </c>
      <c r="AY186" s="148" t="s">
        <v>159</v>
      </c>
    </row>
    <row r="187" spans="2:65" s="12" customFormat="1" ht="10.5">
      <c r="B187" s="146"/>
      <c r="D187" s="147" t="s">
        <v>167</v>
      </c>
      <c r="E187" s="148" t="s">
        <v>1</v>
      </c>
      <c r="F187" s="149" t="s">
        <v>280</v>
      </c>
      <c r="H187" s="150">
        <v>1132.1600000000001</v>
      </c>
      <c r="I187" s="151"/>
      <c r="L187" s="146"/>
      <c r="M187" s="152"/>
      <c r="T187" s="153"/>
      <c r="AT187" s="148" t="s">
        <v>167</v>
      </c>
      <c r="AU187" s="148" t="s">
        <v>89</v>
      </c>
      <c r="AV187" s="12" t="s">
        <v>89</v>
      </c>
      <c r="AW187" s="12" t="s">
        <v>33</v>
      </c>
      <c r="AX187" s="12" t="s">
        <v>78</v>
      </c>
      <c r="AY187" s="148" t="s">
        <v>159</v>
      </c>
    </row>
    <row r="188" spans="2:65" s="12" customFormat="1" ht="20.95">
      <c r="B188" s="146"/>
      <c r="D188" s="147" t="s">
        <v>167</v>
      </c>
      <c r="E188" s="148" t="s">
        <v>1</v>
      </c>
      <c r="F188" s="149" t="s">
        <v>281</v>
      </c>
      <c r="H188" s="150">
        <v>551</v>
      </c>
      <c r="I188" s="151"/>
      <c r="L188" s="146"/>
      <c r="M188" s="152"/>
      <c r="T188" s="153"/>
      <c r="AT188" s="148" t="s">
        <v>167</v>
      </c>
      <c r="AU188" s="148" t="s">
        <v>89</v>
      </c>
      <c r="AV188" s="12" t="s">
        <v>89</v>
      </c>
      <c r="AW188" s="12" t="s">
        <v>33</v>
      </c>
      <c r="AX188" s="12" t="s">
        <v>78</v>
      </c>
      <c r="AY188" s="148" t="s">
        <v>159</v>
      </c>
    </row>
    <row r="189" spans="2:65" s="12" customFormat="1" ht="10.5">
      <c r="B189" s="146"/>
      <c r="D189" s="147" t="s">
        <v>167</v>
      </c>
      <c r="E189" s="148" t="s">
        <v>1</v>
      </c>
      <c r="F189" s="149" t="s">
        <v>282</v>
      </c>
      <c r="H189" s="150">
        <v>6.38</v>
      </c>
      <c r="I189" s="151"/>
      <c r="L189" s="146"/>
      <c r="M189" s="152"/>
      <c r="T189" s="153"/>
      <c r="AT189" s="148" t="s">
        <v>167</v>
      </c>
      <c r="AU189" s="148" t="s">
        <v>89</v>
      </c>
      <c r="AV189" s="12" t="s">
        <v>89</v>
      </c>
      <c r="AW189" s="12" t="s">
        <v>33</v>
      </c>
      <c r="AX189" s="12" t="s">
        <v>78</v>
      </c>
      <c r="AY189" s="148" t="s">
        <v>159</v>
      </c>
    </row>
    <row r="190" spans="2:65" s="13" customFormat="1" ht="10.5">
      <c r="B190" s="154"/>
      <c r="D190" s="147" t="s">
        <v>167</v>
      </c>
      <c r="E190" s="155" t="s">
        <v>1</v>
      </c>
      <c r="F190" s="156" t="s">
        <v>174</v>
      </c>
      <c r="H190" s="157">
        <v>2263.7400000000002</v>
      </c>
      <c r="I190" s="158"/>
      <c r="L190" s="154"/>
      <c r="M190" s="159"/>
      <c r="T190" s="160"/>
      <c r="AT190" s="155" t="s">
        <v>167</v>
      </c>
      <c r="AU190" s="155" t="s">
        <v>89</v>
      </c>
      <c r="AV190" s="13" t="s">
        <v>165</v>
      </c>
      <c r="AW190" s="13" t="s">
        <v>33</v>
      </c>
      <c r="AX190" s="13" t="s">
        <v>86</v>
      </c>
      <c r="AY190" s="155" t="s">
        <v>159</v>
      </c>
    </row>
    <row r="191" spans="2:65" s="1" customFormat="1" ht="16.55" customHeight="1">
      <c r="B191" s="31"/>
      <c r="C191" s="132" t="s">
        <v>7</v>
      </c>
      <c r="D191" s="132" t="s">
        <v>161</v>
      </c>
      <c r="E191" s="133" t="s">
        <v>283</v>
      </c>
      <c r="F191" s="134" t="s">
        <v>284</v>
      </c>
      <c r="G191" s="135" t="s">
        <v>219</v>
      </c>
      <c r="H191" s="136">
        <v>1260</v>
      </c>
      <c r="I191" s="137"/>
      <c r="J191" s="138">
        <f>ROUND(I191*H191,2)</f>
        <v>0</v>
      </c>
      <c r="K191" s="139"/>
      <c r="L191" s="31"/>
      <c r="M191" s="140" t="s">
        <v>1</v>
      </c>
      <c r="N191" s="141" t="s">
        <v>43</v>
      </c>
      <c r="P191" s="142">
        <f>O191*H191</f>
        <v>0</v>
      </c>
      <c r="Q191" s="142">
        <v>0.34499999999999997</v>
      </c>
      <c r="R191" s="142">
        <f>Q191*H191</f>
        <v>434.7</v>
      </c>
      <c r="S191" s="142">
        <v>0</v>
      </c>
      <c r="T191" s="143">
        <f>S191*H191</f>
        <v>0</v>
      </c>
      <c r="AR191" s="144" t="s">
        <v>165</v>
      </c>
      <c r="AT191" s="144" t="s">
        <v>161</v>
      </c>
      <c r="AU191" s="144" t="s">
        <v>89</v>
      </c>
      <c r="AY191" s="16" t="s">
        <v>159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6" t="s">
        <v>86</v>
      </c>
      <c r="BK191" s="145">
        <f>ROUND(I191*H191,2)</f>
        <v>0</v>
      </c>
      <c r="BL191" s="16" t="s">
        <v>165</v>
      </c>
      <c r="BM191" s="144" t="s">
        <v>285</v>
      </c>
    </row>
    <row r="192" spans="2:65" s="12" customFormat="1" ht="10.5">
      <c r="B192" s="146"/>
      <c r="D192" s="147" t="s">
        <v>167</v>
      </c>
      <c r="E192" s="148" t="s">
        <v>1</v>
      </c>
      <c r="F192" s="149" t="s">
        <v>286</v>
      </c>
      <c r="H192" s="150">
        <v>554.4</v>
      </c>
      <c r="I192" s="151"/>
      <c r="L192" s="146"/>
      <c r="M192" s="152"/>
      <c r="T192" s="153"/>
      <c r="AT192" s="148" t="s">
        <v>167</v>
      </c>
      <c r="AU192" s="148" t="s">
        <v>89</v>
      </c>
      <c r="AV192" s="12" t="s">
        <v>89</v>
      </c>
      <c r="AW192" s="12" t="s">
        <v>33</v>
      </c>
      <c r="AX192" s="12" t="s">
        <v>78</v>
      </c>
      <c r="AY192" s="148" t="s">
        <v>159</v>
      </c>
    </row>
    <row r="193" spans="2:65" s="12" customFormat="1" ht="20.95">
      <c r="B193" s="146"/>
      <c r="D193" s="147" t="s">
        <v>167</v>
      </c>
      <c r="E193" s="148" t="s">
        <v>1</v>
      </c>
      <c r="F193" s="149" t="s">
        <v>287</v>
      </c>
      <c r="H193" s="150">
        <v>532</v>
      </c>
      <c r="I193" s="151"/>
      <c r="L193" s="146"/>
      <c r="M193" s="152"/>
      <c r="T193" s="153"/>
      <c r="AT193" s="148" t="s">
        <v>167</v>
      </c>
      <c r="AU193" s="148" t="s">
        <v>89</v>
      </c>
      <c r="AV193" s="12" t="s">
        <v>89</v>
      </c>
      <c r="AW193" s="12" t="s">
        <v>33</v>
      </c>
      <c r="AX193" s="12" t="s">
        <v>78</v>
      </c>
      <c r="AY193" s="148" t="s">
        <v>159</v>
      </c>
    </row>
    <row r="194" spans="2:65" s="12" customFormat="1" ht="10.5">
      <c r="B194" s="146"/>
      <c r="D194" s="147" t="s">
        <v>167</v>
      </c>
      <c r="E194" s="148" t="s">
        <v>1</v>
      </c>
      <c r="F194" s="149" t="s">
        <v>288</v>
      </c>
      <c r="H194" s="150">
        <v>92.96</v>
      </c>
      <c r="I194" s="151"/>
      <c r="L194" s="146"/>
      <c r="M194" s="152"/>
      <c r="T194" s="153"/>
      <c r="AT194" s="148" t="s">
        <v>167</v>
      </c>
      <c r="AU194" s="148" t="s">
        <v>89</v>
      </c>
      <c r="AV194" s="12" t="s">
        <v>89</v>
      </c>
      <c r="AW194" s="12" t="s">
        <v>33</v>
      </c>
      <c r="AX194" s="12" t="s">
        <v>78</v>
      </c>
      <c r="AY194" s="148" t="s">
        <v>159</v>
      </c>
    </row>
    <row r="195" spans="2:65" s="12" customFormat="1" ht="10.5">
      <c r="B195" s="146"/>
      <c r="D195" s="147" t="s">
        <v>167</v>
      </c>
      <c r="E195" s="148" t="s">
        <v>1</v>
      </c>
      <c r="F195" s="149" t="s">
        <v>289</v>
      </c>
      <c r="H195" s="150">
        <v>80.64</v>
      </c>
      <c r="I195" s="151"/>
      <c r="L195" s="146"/>
      <c r="M195" s="152"/>
      <c r="T195" s="153"/>
      <c r="AT195" s="148" t="s">
        <v>167</v>
      </c>
      <c r="AU195" s="148" t="s">
        <v>89</v>
      </c>
      <c r="AV195" s="12" t="s">
        <v>89</v>
      </c>
      <c r="AW195" s="12" t="s">
        <v>33</v>
      </c>
      <c r="AX195" s="12" t="s">
        <v>78</v>
      </c>
      <c r="AY195" s="148" t="s">
        <v>159</v>
      </c>
    </row>
    <row r="196" spans="2:65" s="13" customFormat="1" ht="10.5">
      <c r="B196" s="154"/>
      <c r="D196" s="147" t="s">
        <v>167</v>
      </c>
      <c r="E196" s="155" t="s">
        <v>1</v>
      </c>
      <c r="F196" s="156" t="s">
        <v>174</v>
      </c>
      <c r="H196" s="157">
        <v>1260.0000000000002</v>
      </c>
      <c r="I196" s="158"/>
      <c r="L196" s="154"/>
      <c r="M196" s="159"/>
      <c r="T196" s="160"/>
      <c r="AT196" s="155" t="s">
        <v>167</v>
      </c>
      <c r="AU196" s="155" t="s">
        <v>89</v>
      </c>
      <c r="AV196" s="13" t="s">
        <v>165</v>
      </c>
      <c r="AW196" s="13" t="s">
        <v>33</v>
      </c>
      <c r="AX196" s="13" t="s">
        <v>86</v>
      </c>
      <c r="AY196" s="155" t="s">
        <v>159</v>
      </c>
    </row>
    <row r="197" spans="2:65" s="1" customFormat="1" ht="16.55" customHeight="1">
      <c r="B197" s="31"/>
      <c r="C197" s="132" t="s">
        <v>290</v>
      </c>
      <c r="D197" s="132" t="s">
        <v>161</v>
      </c>
      <c r="E197" s="133" t="s">
        <v>291</v>
      </c>
      <c r="F197" s="134" t="s">
        <v>292</v>
      </c>
      <c r="G197" s="135" t="s">
        <v>219</v>
      </c>
      <c r="H197" s="136">
        <v>1093.1199999999999</v>
      </c>
      <c r="I197" s="137"/>
      <c r="J197" s="138">
        <f>ROUND(I197*H197,2)</f>
        <v>0</v>
      </c>
      <c r="K197" s="139"/>
      <c r="L197" s="31"/>
      <c r="M197" s="140" t="s">
        <v>1</v>
      </c>
      <c r="N197" s="141" t="s">
        <v>43</v>
      </c>
      <c r="P197" s="142">
        <f>O197*H197</f>
        <v>0</v>
      </c>
      <c r="Q197" s="142">
        <v>0.46</v>
      </c>
      <c r="R197" s="142">
        <f>Q197*H197</f>
        <v>502.83519999999999</v>
      </c>
      <c r="S197" s="142">
        <v>0</v>
      </c>
      <c r="T197" s="143">
        <f>S197*H197</f>
        <v>0</v>
      </c>
      <c r="AR197" s="144" t="s">
        <v>165</v>
      </c>
      <c r="AT197" s="144" t="s">
        <v>161</v>
      </c>
      <c r="AU197" s="144" t="s">
        <v>89</v>
      </c>
      <c r="AY197" s="16" t="s">
        <v>159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6" t="s">
        <v>86</v>
      </c>
      <c r="BK197" s="145">
        <f>ROUND(I197*H197,2)</f>
        <v>0</v>
      </c>
      <c r="BL197" s="16" t="s">
        <v>165</v>
      </c>
      <c r="BM197" s="144" t="s">
        <v>293</v>
      </c>
    </row>
    <row r="198" spans="2:65" s="12" customFormat="1" ht="10.5">
      <c r="B198" s="146"/>
      <c r="D198" s="147" t="s">
        <v>167</v>
      </c>
      <c r="E198" s="148" t="s">
        <v>1</v>
      </c>
      <c r="F198" s="149" t="s">
        <v>294</v>
      </c>
      <c r="H198" s="150">
        <v>1093.1199999999999</v>
      </c>
      <c r="I198" s="151"/>
      <c r="L198" s="146"/>
      <c r="M198" s="152"/>
      <c r="T198" s="153"/>
      <c r="AT198" s="148" t="s">
        <v>167</v>
      </c>
      <c r="AU198" s="148" t="s">
        <v>89</v>
      </c>
      <c r="AV198" s="12" t="s">
        <v>89</v>
      </c>
      <c r="AW198" s="12" t="s">
        <v>33</v>
      </c>
      <c r="AX198" s="12" t="s">
        <v>86</v>
      </c>
      <c r="AY198" s="148" t="s">
        <v>159</v>
      </c>
    </row>
    <row r="199" spans="2:65" s="1" customFormat="1" ht="24.25" customHeight="1">
      <c r="B199" s="31"/>
      <c r="C199" s="132" t="s">
        <v>295</v>
      </c>
      <c r="D199" s="132" t="s">
        <v>161</v>
      </c>
      <c r="E199" s="133" t="s">
        <v>296</v>
      </c>
      <c r="F199" s="134" t="s">
        <v>297</v>
      </c>
      <c r="G199" s="135" t="s">
        <v>219</v>
      </c>
      <c r="H199" s="136">
        <v>1618.1</v>
      </c>
      <c r="I199" s="137"/>
      <c r="J199" s="138">
        <f>ROUND(I199*H199,2)</f>
        <v>0</v>
      </c>
      <c r="K199" s="139"/>
      <c r="L199" s="31"/>
      <c r="M199" s="140" t="s">
        <v>1</v>
      </c>
      <c r="N199" s="141" t="s">
        <v>43</v>
      </c>
      <c r="P199" s="142">
        <f>O199*H199</f>
        <v>0</v>
      </c>
      <c r="Q199" s="142">
        <v>0.37190400000000001</v>
      </c>
      <c r="R199" s="142">
        <f>Q199*H199</f>
        <v>601.7778624</v>
      </c>
      <c r="S199" s="142">
        <v>0</v>
      </c>
      <c r="T199" s="143">
        <f>S199*H199</f>
        <v>0</v>
      </c>
      <c r="AR199" s="144" t="s">
        <v>165</v>
      </c>
      <c r="AT199" s="144" t="s">
        <v>161</v>
      </c>
      <c r="AU199" s="144" t="s">
        <v>89</v>
      </c>
      <c r="AY199" s="16" t="s">
        <v>159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6" t="s">
        <v>86</v>
      </c>
      <c r="BK199" s="145">
        <f>ROUND(I199*H199,2)</f>
        <v>0</v>
      </c>
      <c r="BL199" s="16" t="s">
        <v>165</v>
      </c>
      <c r="BM199" s="144" t="s">
        <v>298</v>
      </c>
    </row>
    <row r="200" spans="2:65" s="12" customFormat="1" ht="10.5">
      <c r="B200" s="146"/>
      <c r="D200" s="147" t="s">
        <v>167</v>
      </c>
      <c r="E200" s="148" t="s">
        <v>1</v>
      </c>
      <c r="F200" s="149" t="s">
        <v>299</v>
      </c>
      <c r="H200" s="150">
        <v>544.5</v>
      </c>
      <c r="I200" s="151"/>
      <c r="L200" s="146"/>
      <c r="M200" s="152"/>
      <c r="T200" s="153"/>
      <c r="AT200" s="148" t="s">
        <v>167</v>
      </c>
      <c r="AU200" s="148" t="s">
        <v>89</v>
      </c>
      <c r="AV200" s="12" t="s">
        <v>89</v>
      </c>
      <c r="AW200" s="12" t="s">
        <v>33</v>
      </c>
      <c r="AX200" s="12" t="s">
        <v>78</v>
      </c>
      <c r="AY200" s="148" t="s">
        <v>159</v>
      </c>
    </row>
    <row r="201" spans="2:65" s="12" customFormat="1" ht="10.5">
      <c r="B201" s="146"/>
      <c r="D201" s="147" t="s">
        <v>167</v>
      </c>
      <c r="E201" s="148" t="s">
        <v>1</v>
      </c>
      <c r="F201" s="149" t="s">
        <v>300</v>
      </c>
      <c r="H201" s="150">
        <v>1073.5999999999999</v>
      </c>
      <c r="I201" s="151"/>
      <c r="L201" s="146"/>
      <c r="M201" s="152"/>
      <c r="T201" s="153"/>
      <c r="AT201" s="148" t="s">
        <v>167</v>
      </c>
      <c r="AU201" s="148" t="s">
        <v>89</v>
      </c>
      <c r="AV201" s="12" t="s">
        <v>89</v>
      </c>
      <c r="AW201" s="12" t="s">
        <v>33</v>
      </c>
      <c r="AX201" s="12" t="s">
        <v>78</v>
      </c>
      <c r="AY201" s="148" t="s">
        <v>159</v>
      </c>
    </row>
    <row r="202" spans="2:65" s="13" customFormat="1" ht="10.5">
      <c r="B202" s="154"/>
      <c r="D202" s="147" t="s">
        <v>167</v>
      </c>
      <c r="E202" s="155" t="s">
        <v>1</v>
      </c>
      <c r="F202" s="156" t="s">
        <v>174</v>
      </c>
      <c r="H202" s="157">
        <v>1618.1</v>
      </c>
      <c r="I202" s="158"/>
      <c r="L202" s="154"/>
      <c r="M202" s="159"/>
      <c r="T202" s="160"/>
      <c r="AT202" s="155" t="s">
        <v>167</v>
      </c>
      <c r="AU202" s="155" t="s">
        <v>89</v>
      </c>
      <c r="AV202" s="13" t="s">
        <v>165</v>
      </c>
      <c r="AW202" s="13" t="s">
        <v>33</v>
      </c>
      <c r="AX202" s="13" t="s">
        <v>86</v>
      </c>
      <c r="AY202" s="155" t="s">
        <v>159</v>
      </c>
    </row>
    <row r="203" spans="2:65" s="1" customFormat="1" ht="33.049999999999997" customHeight="1">
      <c r="B203" s="31"/>
      <c r="C203" s="132" t="s">
        <v>301</v>
      </c>
      <c r="D203" s="132" t="s">
        <v>161</v>
      </c>
      <c r="E203" s="133" t="s">
        <v>302</v>
      </c>
      <c r="F203" s="134" t="s">
        <v>303</v>
      </c>
      <c r="G203" s="135" t="s">
        <v>219</v>
      </c>
      <c r="H203" s="136">
        <v>1024.8</v>
      </c>
      <c r="I203" s="137"/>
      <c r="J203" s="138">
        <f>ROUND(I203*H203,2)</f>
        <v>0</v>
      </c>
      <c r="K203" s="139"/>
      <c r="L203" s="31"/>
      <c r="M203" s="140" t="s">
        <v>1</v>
      </c>
      <c r="N203" s="141" t="s">
        <v>43</v>
      </c>
      <c r="P203" s="142">
        <f>O203*H203</f>
        <v>0</v>
      </c>
      <c r="Q203" s="142">
        <v>0.18462999999999999</v>
      </c>
      <c r="R203" s="142">
        <f>Q203*H203</f>
        <v>189.20882399999999</v>
      </c>
      <c r="S203" s="142">
        <v>0</v>
      </c>
      <c r="T203" s="143">
        <f>S203*H203</f>
        <v>0</v>
      </c>
      <c r="AR203" s="144" t="s">
        <v>165</v>
      </c>
      <c r="AT203" s="144" t="s">
        <v>161</v>
      </c>
      <c r="AU203" s="144" t="s">
        <v>89</v>
      </c>
      <c r="AY203" s="16" t="s">
        <v>159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6" t="s">
        <v>86</v>
      </c>
      <c r="BK203" s="145">
        <f>ROUND(I203*H203,2)</f>
        <v>0</v>
      </c>
      <c r="BL203" s="16" t="s">
        <v>165</v>
      </c>
      <c r="BM203" s="144" t="s">
        <v>304</v>
      </c>
    </row>
    <row r="204" spans="2:65" s="12" customFormat="1" ht="10.5">
      <c r="B204" s="146"/>
      <c r="D204" s="147" t="s">
        <v>167</v>
      </c>
      <c r="E204" s="148" t="s">
        <v>1</v>
      </c>
      <c r="F204" s="149" t="s">
        <v>305</v>
      </c>
      <c r="H204" s="150">
        <v>1024.8</v>
      </c>
      <c r="I204" s="151"/>
      <c r="L204" s="146"/>
      <c r="M204" s="152"/>
      <c r="T204" s="153"/>
      <c r="AT204" s="148" t="s">
        <v>167</v>
      </c>
      <c r="AU204" s="148" t="s">
        <v>89</v>
      </c>
      <c r="AV204" s="12" t="s">
        <v>89</v>
      </c>
      <c r="AW204" s="12" t="s">
        <v>33</v>
      </c>
      <c r="AX204" s="12" t="s">
        <v>86</v>
      </c>
      <c r="AY204" s="148" t="s">
        <v>159</v>
      </c>
    </row>
    <row r="205" spans="2:65" s="1" customFormat="1" ht="24.25" customHeight="1">
      <c r="B205" s="31"/>
      <c r="C205" s="132" t="s">
        <v>306</v>
      </c>
      <c r="D205" s="132" t="s">
        <v>161</v>
      </c>
      <c r="E205" s="133" t="s">
        <v>307</v>
      </c>
      <c r="F205" s="134" t="s">
        <v>308</v>
      </c>
      <c r="G205" s="135" t="s">
        <v>219</v>
      </c>
      <c r="H205" s="136">
        <v>1024.8</v>
      </c>
      <c r="I205" s="137"/>
      <c r="J205" s="138">
        <f>ROUND(I205*H205,2)</f>
        <v>0</v>
      </c>
      <c r="K205" s="139"/>
      <c r="L205" s="31"/>
      <c r="M205" s="140" t="s">
        <v>1</v>
      </c>
      <c r="N205" s="141" t="s">
        <v>43</v>
      </c>
      <c r="P205" s="142">
        <f>O205*H205</f>
        <v>0</v>
      </c>
      <c r="Q205" s="142">
        <v>6.0099999999999997E-3</v>
      </c>
      <c r="R205" s="142">
        <f>Q205*H205</f>
        <v>6.1590479999999994</v>
      </c>
      <c r="S205" s="142">
        <v>0</v>
      </c>
      <c r="T205" s="143">
        <f>S205*H205</f>
        <v>0</v>
      </c>
      <c r="AR205" s="144" t="s">
        <v>165</v>
      </c>
      <c r="AT205" s="144" t="s">
        <v>161</v>
      </c>
      <c r="AU205" s="144" t="s">
        <v>89</v>
      </c>
      <c r="AY205" s="16" t="s">
        <v>159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6" t="s">
        <v>86</v>
      </c>
      <c r="BK205" s="145">
        <f>ROUND(I205*H205,2)</f>
        <v>0</v>
      </c>
      <c r="BL205" s="16" t="s">
        <v>165</v>
      </c>
      <c r="BM205" s="144" t="s">
        <v>309</v>
      </c>
    </row>
    <row r="206" spans="2:65" s="12" customFormat="1" ht="10.5">
      <c r="B206" s="146"/>
      <c r="D206" s="147" t="s">
        <v>167</v>
      </c>
      <c r="E206" s="148" t="s">
        <v>1</v>
      </c>
      <c r="F206" s="149" t="s">
        <v>305</v>
      </c>
      <c r="H206" s="150">
        <v>1024.8</v>
      </c>
      <c r="I206" s="151"/>
      <c r="L206" s="146"/>
      <c r="M206" s="152"/>
      <c r="T206" s="153"/>
      <c r="AT206" s="148" t="s">
        <v>167</v>
      </c>
      <c r="AU206" s="148" t="s">
        <v>89</v>
      </c>
      <c r="AV206" s="12" t="s">
        <v>89</v>
      </c>
      <c r="AW206" s="12" t="s">
        <v>33</v>
      </c>
      <c r="AX206" s="12" t="s">
        <v>86</v>
      </c>
      <c r="AY206" s="148" t="s">
        <v>159</v>
      </c>
    </row>
    <row r="207" spans="2:65" s="1" customFormat="1" ht="21.8" customHeight="1">
      <c r="B207" s="31"/>
      <c r="C207" s="132" t="s">
        <v>310</v>
      </c>
      <c r="D207" s="132" t="s">
        <v>161</v>
      </c>
      <c r="E207" s="133" t="s">
        <v>311</v>
      </c>
      <c r="F207" s="134" t="s">
        <v>312</v>
      </c>
      <c r="G207" s="135" t="s">
        <v>219</v>
      </c>
      <c r="H207" s="136">
        <v>976</v>
      </c>
      <c r="I207" s="137"/>
      <c r="J207" s="138">
        <f>ROUND(I207*H207,2)</f>
        <v>0</v>
      </c>
      <c r="K207" s="139"/>
      <c r="L207" s="31"/>
      <c r="M207" s="140" t="s">
        <v>1</v>
      </c>
      <c r="N207" s="141" t="s">
        <v>43</v>
      </c>
      <c r="P207" s="142">
        <f>O207*H207</f>
        <v>0</v>
      </c>
      <c r="Q207" s="142">
        <v>3.1E-4</v>
      </c>
      <c r="R207" s="142">
        <f>Q207*H207</f>
        <v>0.30256</v>
      </c>
      <c r="S207" s="142">
        <v>0</v>
      </c>
      <c r="T207" s="143">
        <f>S207*H207</f>
        <v>0</v>
      </c>
      <c r="AR207" s="144" t="s">
        <v>165</v>
      </c>
      <c r="AT207" s="144" t="s">
        <v>161</v>
      </c>
      <c r="AU207" s="144" t="s">
        <v>89</v>
      </c>
      <c r="AY207" s="16" t="s">
        <v>159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6" t="s">
        <v>86</v>
      </c>
      <c r="BK207" s="145">
        <f>ROUND(I207*H207,2)</f>
        <v>0</v>
      </c>
      <c r="BL207" s="16" t="s">
        <v>165</v>
      </c>
      <c r="BM207" s="144" t="s">
        <v>313</v>
      </c>
    </row>
    <row r="208" spans="2:65" s="12" customFormat="1" ht="10.5">
      <c r="B208" s="146"/>
      <c r="D208" s="147" t="s">
        <v>167</v>
      </c>
      <c r="E208" s="148" t="s">
        <v>1</v>
      </c>
      <c r="F208" s="149" t="s">
        <v>314</v>
      </c>
      <c r="H208" s="150">
        <v>976</v>
      </c>
      <c r="I208" s="151"/>
      <c r="L208" s="146"/>
      <c r="M208" s="152"/>
      <c r="T208" s="153"/>
      <c r="AT208" s="148" t="s">
        <v>167</v>
      </c>
      <c r="AU208" s="148" t="s">
        <v>89</v>
      </c>
      <c r="AV208" s="12" t="s">
        <v>89</v>
      </c>
      <c r="AW208" s="12" t="s">
        <v>33</v>
      </c>
      <c r="AX208" s="12" t="s">
        <v>86</v>
      </c>
      <c r="AY208" s="148" t="s">
        <v>159</v>
      </c>
    </row>
    <row r="209" spans="2:65" s="1" customFormat="1" ht="33.049999999999997" customHeight="1">
      <c r="B209" s="31"/>
      <c r="C209" s="132" t="s">
        <v>315</v>
      </c>
      <c r="D209" s="132" t="s">
        <v>161</v>
      </c>
      <c r="E209" s="133" t="s">
        <v>316</v>
      </c>
      <c r="F209" s="134" t="s">
        <v>317</v>
      </c>
      <c r="G209" s="135" t="s">
        <v>219</v>
      </c>
      <c r="H209" s="136">
        <v>976</v>
      </c>
      <c r="I209" s="137"/>
      <c r="J209" s="138">
        <f>ROUND(I209*H209,2)</f>
        <v>0</v>
      </c>
      <c r="K209" s="139"/>
      <c r="L209" s="31"/>
      <c r="M209" s="140" t="s">
        <v>1</v>
      </c>
      <c r="N209" s="141" t="s">
        <v>43</v>
      </c>
      <c r="P209" s="142">
        <f>O209*H209</f>
        <v>0</v>
      </c>
      <c r="Q209" s="142">
        <v>0.10373</v>
      </c>
      <c r="R209" s="142">
        <f>Q209*H209</f>
        <v>101.24048000000001</v>
      </c>
      <c r="S209" s="142">
        <v>0</v>
      </c>
      <c r="T209" s="143">
        <f>S209*H209</f>
        <v>0</v>
      </c>
      <c r="AR209" s="144" t="s">
        <v>165</v>
      </c>
      <c r="AT209" s="144" t="s">
        <v>161</v>
      </c>
      <c r="AU209" s="144" t="s">
        <v>89</v>
      </c>
      <c r="AY209" s="16" t="s">
        <v>159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6" t="s">
        <v>86</v>
      </c>
      <c r="BK209" s="145">
        <f>ROUND(I209*H209,2)</f>
        <v>0</v>
      </c>
      <c r="BL209" s="16" t="s">
        <v>165</v>
      </c>
      <c r="BM209" s="144" t="s">
        <v>318</v>
      </c>
    </row>
    <row r="210" spans="2:65" s="12" customFormat="1" ht="10.5">
      <c r="B210" s="146"/>
      <c r="D210" s="147" t="s">
        <v>167</v>
      </c>
      <c r="E210" s="148" t="s">
        <v>1</v>
      </c>
      <c r="F210" s="149" t="s">
        <v>314</v>
      </c>
      <c r="H210" s="150">
        <v>976</v>
      </c>
      <c r="I210" s="151"/>
      <c r="L210" s="146"/>
      <c r="M210" s="152"/>
      <c r="T210" s="153"/>
      <c r="AT210" s="148" t="s">
        <v>167</v>
      </c>
      <c r="AU210" s="148" t="s">
        <v>89</v>
      </c>
      <c r="AV210" s="12" t="s">
        <v>89</v>
      </c>
      <c r="AW210" s="12" t="s">
        <v>33</v>
      </c>
      <c r="AX210" s="12" t="s">
        <v>86</v>
      </c>
      <c r="AY210" s="148" t="s">
        <v>159</v>
      </c>
    </row>
    <row r="211" spans="2:65" s="1" customFormat="1" ht="24.25" customHeight="1">
      <c r="B211" s="31"/>
      <c r="C211" s="132" t="s">
        <v>319</v>
      </c>
      <c r="D211" s="132" t="s">
        <v>161</v>
      </c>
      <c r="E211" s="133" t="s">
        <v>320</v>
      </c>
      <c r="F211" s="134" t="s">
        <v>321</v>
      </c>
      <c r="G211" s="135" t="s">
        <v>219</v>
      </c>
      <c r="H211" s="136">
        <v>510.1</v>
      </c>
      <c r="I211" s="137"/>
      <c r="J211" s="138">
        <f>ROUND(I211*H211,2)</f>
        <v>0</v>
      </c>
      <c r="K211" s="139"/>
      <c r="L211" s="31"/>
      <c r="M211" s="140" t="s">
        <v>1</v>
      </c>
      <c r="N211" s="141" t="s">
        <v>43</v>
      </c>
      <c r="P211" s="142">
        <f>O211*H211</f>
        <v>0</v>
      </c>
      <c r="Q211" s="142">
        <v>0.1837</v>
      </c>
      <c r="R211" s="142">
        <f>Q211*H211</f>
        <v>93.705370000000002</v>
      </c>
      <c r="S211" s="142">
        <v>0</v>
      </c>
      <c r="T211" s="143">
        <f>S211*H211</f>
        <v>0</v>
      </c>
      <c r="AR211" s="144" t="s">
        <v>165</v>
      </c>
      <c r="AT211" s="144" t="s">
        <v>161</v>
      </c>
      <c r="AU211" s="144" t="s">
        <v>89</v>
      </c>
      <c r="AY211" s="16" t="s">
        <v>159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6" t="s">
        <v>86</v>
      </c>
      <c r="BK211" s="145">
        <f>ROUND(I211*H211,2)</f>
        <v>0</v>
      </c>
      <c r="BL211" s="16" t="s">
        <v>165</v>
      </c>
      <c r="BM211" s="144" t="s">
        <v>322</v>
      </c>
    </row>
    <row r="212" spans="2:65" s="12" customFormat="1" ht="10.5">
      <c r="B212" s="146"/>
      <c r="D212" s="147" t="s">
        <v>167</v>
      </c>
      <c r="E212" s="148" t="s">
        <v>1</v>
      </c>
      <c r="F212" s="149" t="s">
        <v>323</v>
      </c>
      <c r="H212" s="150">
        <v>495</v>
      </c>
      <c r="I212" s="151"/>
      <c r="L212" s="146"/>
      <c r="M212" s="152"/>
      <c r="T212" s="153"/>
      <c r="AT212" s="148" t="s">
        <v>167</v>
      </c>
      <c r="AU212" s="148" t="s">
        <v>89</v>
      </c>
      <c r="AV212" s="12" t="s">
        <v>89</v>
      </c>
      <c r="AW212" s="12" t="s">
        <v>33</v>
      </c>
      <c r="AX212" s="12" t="s">
        <v>78</v>
      </c>
      <c r="AY212" s="148" t="s">
        <v>159</v>
      </c>
    </row>
    <row r="213" spans="2:65" s="12" customFormat="1" ht="10.5">
      <c r="B213" s="146"/>
      <c r="D213" s="147" t="s">
        <v>167</v>
      </c>
      <c r="E213" s="148" t="s">
        <v>1</v>
      </c>
      <c r="F213" s="149" t="s">
        <v>324</v>
      </c>
      <c r="H213" s="150">
        <v>5.5</v>
      </c>
      <c r="I213" s="151"/>
      <c r="L213" s="146"/>
      <c r="M213" s="152"/>
      <c r="T213" s="153"/>
      <c r="AT213" s="148" t="s">
        <v>167</v>
      </c>
      <c r="AU213" s="148" t="s">
        <v>89</v>
      </c>
      <c r="AV213" s="12" t="s">
        <v>89</v>
      </c>
      <c r="AW213" s="12" t="s">
        <v>33</v>
      </c>
      <c r="AX213" s="12" t="s">
        <v>78</v>
      </c>
      <c r="AY213" s="148" t="s">
        <v>159</v>
      </c>
    </row>
    <row r="214" spans="2:65" s="12" customFormat="1" ht="20.95">
      <c r="B214" s="146"/>
      <c r="D214" s="147" t="s">
        <v>167</v>
      </c>
      <c r="E214" s="148" t="s">
        <v>1</v>
      </c>
      <c r="F214" s="149" t="s">
        <v>325</v>
      </c>
      <c r="H214" s="150">
        <v>2</v>
      </c>
      <c r="I214" s="151"/>
      <c r="L214" s="146"/>
      <c r="M214" s="152"/>
      <c r="T214" s="153"/>
      <c r="AT214" s="148" t="s">
        <v>167</v>
      </c>
      <c r="AU214" s="148" t="s">
        <v>89</v>
      </c>
      <c r="AV214" s="12" t="s">
        <v>89</v>
      </c>
      <c r="AW214" s="12" t="s">
        <v>33</v>
      </c>
      <c r="AX214" s="12" t="s">
        <v>78</v>
      </c>
      <c r="AY214" s="148" t="s">
        <v>159</v>
      </c>
    </row>
    <row r="215" spans="2:65" s="12" customFormat="1" ht="20.95">
      <c r="B215" s="146"/>
      <c r="D215" s="147" t="s">
        <v>167</v>
      </c>
      <c r="E215" s="148" t="s">
        <v>1</v>
      </c>
      <c r="F215" s="149" t="s">
        <v>326</v>
      </c>
      <c r="H215" s="150">
        <v>7.6</v>
      </c>
      <c r="I215" s="151"/>
      <c r="L215" s="146"/>
      <c r="M215" s="152"/>
      <c r="T215" s="153"/>
      <c r="AT215" s="148" t="s">
        <v>167</v>
      </c>
      <c r="AU215" s="148" t="s">
        <v>89</v>
      </c>
      <c r="AV215" s="12" t="s">
        <v>89</v>
      </c>
      <c r="AW215" s="12" t="s">
        <v>33</v>
      </c>
      <c r="AX215" s="12" t="s">
        <v>78</v>
      </c>
      <c r="AY215" s="148" t="s">
        <v>159</v>
      </c>
    </row>
    <row r="216" spans="2:65" s="13" customFormat="1" ht="10.5">
      <c r="B216" s="154"/>
      <c r="D216" s="147" t="s">
        <v>167</v>
      </c>
      <c r="E216" s="155" t="s">
        <v>1</v>
      </c>
      <c r="F216" s="156" t="s">
        <v>174</v>
      </c>
      <c r="H216" s="157">
        <v>510.1</v>
      </c>
      <c r="I216" s="158"/>
      <c r="L216" s="154"/>
      <c r="M216" s="159"/>
      <c r="T216" s="160"/>
      <c r="AT216" s="155" t="s">
        <v>167</v>
      </c>
      <c r="AU216" s="155" t="s">
        <v>89</v>
      </c>
      <c r="AV216" s="13" t="s">
        <v>165</v>
      </c>
      <c r="AW216" s="13" t="s">
        <v>33</v>
      </c>
      <c r="AX216" s="13" t="s">
        <v>86</v>
      </c>
      <c r="AY216" s="155" t="s">
        <v>159</v>
      </c>
    </row>
    <row r="217" spans="2:65" s="1" customFormat="1" ht="16.55" customHeight="1">
      <c r="B217" s="31"/>
      <c r="C217" s="161" t="s">
        <v>327</v>
      </c>
      <c r="D217" s="161" t="s">
        <v>210</v>
      </c>
      <c r="E217" s="162" t="s">
        <v>328</v>
      </c>
      <c r="F217" s="163" t="s">
        <v>329</v>
      </c>
      <c r="G217" s="164" t="s">
        <v>219</v>
      </c>
      <c r="H217" s="165">
        <v>549.80999999999995</v>
      </c>
      <c r="I217" s="166"/>
      <c r="J217" s="167">
        <f>ROUND(I217*H217,2)</f>
        <v>0</v>
      </c>
      <c r="K217" s="168"/>
      <c r="L217" s="169"/>
      <c r="M217" s="170" t="s">
        <v>1</v>
      </c>
      <c r="N217" s="171" t="s">
        <v>43</v>
      </c>
      <c r="P217" s="142">
        <f>O217*H217</f>
        <v>0</v>
      </c>
      <c r="Q217" s="142">
        <v>0.222</v>
      </c>
      <c r="R217" s="142">
        <f>Q217*H217</f>
        <v>122.05781999999999</v>
      </c>
      <c r="S217" s="142">
        <v>0</v>
      </c>
      <c r="T217" s="143">
        <f>S217*H217</f>
        <v>0</v>
      </c>
      <c r="AR217" s="144" t="s">
        <v>203</v>
      </c>
      <c r="AT217" s="144" t="s">
        <v>210</v>
      </c>
      <c r="AU217" s="144" t="s">
        <v>89</v>
      </c>
      <c r="AY217" s="16" t="s">
        <v>159</v>
      </c>
      <c r="BE217" s="145">
        <f>IF(N217="základní",J217,0)</f>
        <v>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6" t="s">
        <v>86</v>
      </c>
      <c r="BK217" s="145">
        <f>ROUND(I217*H217,2)</f>
        <v>0</v>
      </c>
      <c r="BL217" s="16" t="s">
        <v>165</v>
      </c>
      <c r="BM217" s="144" t="s">
        <v>330</v>
      </c>
    </row>
    <row r="218" spans="2:65" s="12" customFormat="1" ht="20.95">
      <c r="B218" s="146"/>
      <c r="D218" s="147" t="s">
        <v>167</v>
      </c>
      <c r="E218" s="148" t="s">
        <v>1</v>
      </c>
      <c r="F218" s="149" t="s">
        <v>331</v>
      </c>
      <c r="H218" s="150">
        <v>510.51</v>
      </c>
      <c r="I218" s="151"/>
      <c r="L218" s="146"/>
      <c r="M218" s="152"/>
      <c r="T218" s="153"/>
      <c r="AT218" s="148" t="s">
        <v>167</v>
      </c>
      <c r="AU218" s="148" t="s">
        <v>89</v>
      </c>
      <c r="AV218" s="12" t="s">
        <v>89</v>
      </c>
      <c r="AW218" s="12" t="s">
        <v>33</v>
      </c>
      <c r="AX218" s="12" t="s">
        <v>78</v>
      </c>
      <c r="AY218" s="148" t="s">
        <v>159</v>
      </c>
    </row>
    <row r="219" spans="2:65" s="12" customFormat="1" ht="10.5">
      <c r="B219" s="146"/>
      <c r="D219" s="147" t="s">
        <v>167</v>
      </c>
      <c r="E219" s="148" t="s">
        <v>1</v>
      </c>
      <c r="F219" s="149" t="s">
        <v>332</v>
      </c>
      <c r="H219" s="150">
        <v>29.7</v>
      </c>
      <c r="I219" s="151"/>
      <c r="L219" s="146"/>
      <c r="M219" s="152"/>
      <c r="T219" s="153"/>
      <c r="AT219" s="148" t="s">
        <v>167</v>
      </c>
      <c r="AU219" s="148" t="s">
        <v>89</v>
      </c>
      <c r="AV219" s="12" t="s">
        <v>89</v>
      </c>
      <c r="AW219" s="12" t="s">
        <v>33</v>
      </c>
      <c r="AX219" s="12" t="s">
        <v>78</v>
      </c>
      <c r="AY219" s="148" t="s">
        <v>159</v>
      </c>
    </row>
    <row r="220" spans="2:65" s="12" customFormat="1" ht="10.5">
      <c r="B220" s="146"/>
      <c r="D220" s="147" t="s">
        <v>167</v>
      </c>
      <c r="E220" s="148" t="s">
        <v>1</v>
      </c>
      <c r="F220" s="149" t="s">
        <v>333</v>
      </c>
      <c r="H220" s="150">
        <v>2</v>
      </c>
      <c r="I220" s="151"/>
      <c r="L220" s="146"/>
      <c r="M220" s="152"/>
      <c r="T220" s="153"/>
      <c r="AT220" s="148" t="s">
        <v>167</v>
      </c>
      <c r="AU220" s="148" t="s">
        <v>89</v>
      </c>
      <c r="AV220" s="12" t="s">
        <v>89</v>
      </c>
      <c r="AW220" s="12" t="s">
        <v>33</v>
      </c>
      <c r="AX220" s="12" t="s">
        <v>78</v>
      </c>
      <c r="AY220" s="148" t="s">
        <v>159</v>
      </c>
    </row>
    <row r="221" spans="2:65" s="12" customFormat="1" ht="10.5">
      <c r="B221" s="146"/>
      <c r="D221" s="147" t="s">
        <v>167</v>
      </c>
      <c r="E221" s="148" t="s">
        <v>1</v>
      </c>
      <c r="F221" s="149" t="s">
        <v>334</v>
      </c>
      <c r="H221" s="150">
        <v>7.6</v>
      </c>
      <c r="I221" s="151"/>
      <c r="L221" s="146"/>
      <c r="M221" s="152"/>
      <c r="T221" s="153"/>
      <c r="AT221" s="148" t="s">
        <v>167</v>
      </c>
      <c r="AU221" s="148" t="s">
        <v>89</v>
      </c>
      <c r="AV221" s="12" t="s">
        <v>89</v>
      </c>
      <c r="AW221" s="12" t="s">
        <v>33</v>
      </c>
      <c r="AX221" s="12" t="s">
        <v>78</v>
      </c>
      <c r="AY221" s="148" t="s">
        <v>159</v>
      </c>
    </row>
    <row r="222" spans="2:65" s="13" customFormat="1" ht="10.5">
      <c r="B222" s="154"/>
      <c r="D222" s="147" t="s">
        <v>167</v>
      </c>
      <c r="E222" s="155" t="s">
        <v>1</v>
      </c>
      <c r="F222" s="156" t="s">
        <v>174</v>
      </c>
      <c r="H222" s="157">
        <v>549.81000000000006</v>
      </c>
      <c r="I222" s="158"/>
      <c r="L222" s="154"/>
      <c r="M222" s="159"/>
      <c r="T222" s="160"/>
      <c r="AT222" s="155" t="s">
        <v>167</v>
      </c>
      <c r="AU222" s="155" t="s">
        <v>89</v>
      </c>
      <c r="AV222" s="13" t="s">
        <v>165</v>
      </c>
      <c r="AW222" s="13" t="s">
        <v>33</v>
      </c>
      <c r="AX222" s="13" t="s">
        <v>86</v>
      </c>
      <c r="AY222" s="155" t="s">
        <v>159</v>
      </c>
    </row>
    <row r="223" spans="2:65" s="1" customFormat="1" ht="24.25" customHeight="1">
      <c r="B223" s="31"/>
      <c r="C223" s="132" t="s">
        <v>335</v>
      </c>
      <c r="D223" s="132" t="s">
        <v>161</v>
      </c>
      <c r="E223" s="133" t="s">
        <v>336</v>
      </c>
      <c r="F223" s="134" t="s">
        <v>337</v>
      </c>
      <c r="G223" s="135" t="s">
        <v>219</v>
      </c>
      <c r="H223" s="136">
        <v>475</v>
      </c>
      <c r="I223" s="137"/>
      <c r="J223" s="138">
        <f>ROUND(I223*H223,2)</f>
        <v>0</v>
      </c>
      <c r="K223" s="139"/>
      <c r="L223" s="31"/>
      <c r="M223" s="140" t="s">
        <v>1</v>
      </c>
      <c r="N223" s="141" t="s">
        <v>43</v>
      </c>
      <c r="P223" s="142">
        <f>O223*H223</f>
        <v>0</v>
      </c>
      <c r="Q223" s="142">
        <v>0.1670275</v>
      </c>
      <c r="R223" s="142">
        <f>Q223*H223</f>
        <v>79.338062499999992</v>
      </c>
      <c r="S223" s="142">
        <v>0</v>
      </c>
      <c r="T223" s="143">
        <f>S223*H223</f>
        <v>0</v>
      </c>
      <c r="AR223" s="144" t="s">
        <v>165</v>
      </c>
      <c r="AT223" s="144" t="s">
        <v>161</v>
      </c>
      <c r="AU223" s="144" t="s">
        <v>89</v>
      </c>
      <c r="AY223" s="16" t="s">
        <v>159</v>
      </c>
      <c r="BE223" s="145">
        <f>IF(N223="základní",J223,0)</f>
        <v>0</v>
      </c>
      <c r="BF223" s="145">
        <f>IF(N223="snížená",J223,0)</f>
        <v>0</v>
      </c>
      <c r="BG223" s="145">
        <f>IF(N223="zákl. přenesená",J223,0)</f>
        <v>0</v>
      </c>
      <c r="BH223" s="145">
        <f>IF(N223="sníž. přenesená",J223,0)</f>
        <v>0</v>
      </c>
      <c r="BI223" s="145">
        <f>IF(N223="nulová",J223,0)</f>
        <v>0</v>
      </c>
      <c r="BJ223" s="16" t="s">
        <v>86</v>
      </c>
      <c r="BK223" s="145">
        <f>ROUND(I223*H223,2)</f>
        <v>0</v>
      </c>
      <c r="BL223" s="16" t="s">
        <v>165</v>
      </c>
      <c r="BM223" s="144" t="s">
        <v>338</v>
      </c>
    </row>
    <row r="224" spans="2:65" s="12" customFormat="1" ht="10.5">
      <c r="B224" s="146"/>
      <c r="D224" s="147" t="s">
        <v>167</v>
      </c>
      <c r="E224" s="148" t="s">
        <v>1</v>
      </c>
      <c r="F224" s="149" t="s">
        <v>339</v>
      </c>
      <c r="H224" s="150">
        <v>475</v>
      </c>
      <c r="I224" s="151"/>
      <c r="L224" s="146"/>
      <c r="M224" s="152"/>
      <c r="T224" s="153"/>
      <c r="AT224" s="148" t="s">
        <v>167</v>
      </c>
      <c r="AU224" s="148" t="s">
        <v>89</v>
      </c>
      <c r="AV224" s="12" t="s">
        <v>89</v>
      </c>
      <c r="AW224" s="12" t="s">
        <v>33</v>
      </c>
      <c r="AX224" s="12" t="s">
        <v>86</v>
      </c>
      <c r="AY224" s="148" t="s">
        <v>159</v>
      </c>
    </row>
    <row r="225" spans="2:65" s="1" customFormat="1" ht="16.55" customHeight="1">
      <c r="B225" s="31"/>
      <c r="C225" s="161" t="s">
        <v>340</v>
      </c>
      <c r="D225" s="161" t="s">
        <v>210</v>
      </c>
      <c r="E225" s="162" t="s">
        <v>341</v>
      </c>
      <c r="F225" s="163" t="s">
        <v>342</v>
      </c>
      <c r="G225" s="164" t="s">
        <v>219</v>
      </c>
      <c r="H225" s="165">
        <v>484.5</v>
      </c>
      <c r="I225" s="166"/>
      <c r="J225" s="167">
        <f>ROUND(I225*H225,2)</f>
        <v>0</v>
      </c>
      <c r="K225" s="168"/>
      <c r="L225" s="169"/>
      <c r="M225" s="170" t="s">
        <v>1</v>
      </c>
      <c r="N225" s="171" t="s">
        <v>43</v>
      </c>
      <c r="P225" s="142">
        <f>O225*H225</f>
        <v>0</v>
      </c>
      <c r="Q225" s="142">
        <v>0.11799999999999999</v>
      </c>
      <c r="R225" s="142">
        <f>Q225*H225</f>
        <v>57.170999999999999</v>
      </c>
      <c r="S225" s="142">
        <v>0</v>
      </c>
      <c r="T225" s="143">
        <f>S225*H225</f>
        <v>0</v>
      </c>
      <c r="AR225" s="144" t="s">
        <v>203</v>
      </c>
      <c r="AT225" s="144" t="s">
        <v>210</v>
      </c>
      <c r="AU225" s="144" t="s">
        <v>89</v>
      </c>
      <c r="AY225" s="16" t="s">
        <v>159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6" t="s">
        <v>86</v>
      </c>
      <c r="BK225" s="145">
        <f>ROUND(I225*H225,2)</f>
        <v>0</v>
      </c>
      <c r="BL225" s="16" t="s">
        <v>165</v>
      </c>
      <c r="BM225" s="144" t="s">
        <v>343</v>
      </c>
    </row>
    <row r="226" spans="2:65" s="12" customFormat="1" ht="10.5">
      <c r="B226" s="146"/>
      <c r="D226" s="147" t="s">
        <v>167</v>
      </c>
      <c r="E226" s="148" t="s">
        <v>1</v>
      </c>
      <c r="F226" s="149" t="s">
        <v>344</v>
      </c>
      <c r="H226" s="150">
        <v>484.5</v>
      </c>
      <c r="I226" s="151"/>
      <c r="L226" s="146"/>
      <c r="M226" s="152"/>
      <c r="T226" s="153"/>
      <c r="AT226" s="148" t="s">
        <v>167</v>
      </c>
      <c r="AU226" s="148" t="s">
        <v>89</v>
      </c>
      <c r="AV226" s="12" t="s">
        <v>89</v>
      </c>
      <c r="AW226" s="12" t="s">
        <v>33</v>
      </c>
      <c r="AX226" s="12" t="s">
        <v>86</v>
      </c>
      <c r="AY226" s="148" t="s">
        <v>159</v>
      </c>
    </row>
    <row r="227" spans="2:65" s="1" customFormat="1" ht="33.049999999999997" customHeight="1">
      <c r="B227" s="31"/>
      <c r="C227" s="132" t="s">
        <v>345</v>
      </c>
      <c r="D227" s="132" t="s">
        <v>161</v>
      </c>
      <c r="E227" s="133" t="s">
        <v>346</v>
      </c>
      <c r="F227" s="134" t="s">
        <v>347</v>
      </c>
      <c r="G227" s="135" t="s">
        <v>219</v>
      </c>
      <c r="H227" s="136">
        <v>72</v>
      </c>
      <c r="I227" s="137"/>
      <c r="J227" s="138">
        <f>ROUND(I227*H227,2)</f>
        <v>0</v>
      </c>
      <c r="K227" s="139"/>
      <c r="L227" s="31"/>
      <c r="M227" s="140" t="s">
        <v>1</v>
      </c>
      <c r="N227" s="141" t="s">
        <v>43</v>
      </c>
      <c r="P227" s="142">
        <f>O227*H227</f>
        <v>0</v>
      </c>
      <c r="Q227" s="142">
        <v>0.14610000000000001</v>
      </c>
      <c r="R227" s="142">
        <f>Q227*H227</f>
        <v>10.519200000000001</v>
      </c>
      <c r="S227" s="142">
        <v>0</v>
      </c>
      <c r="T227" s="143">
        <f>S227*H227</f>
        <v>0</v>
      </c>
      <c r="AR227" s="144" t="s">
        <v>165</v>
      </c>
      <c r="AT227" s="144" t="s">
        <v>161</v>
      </c>
      <c r="AU227" s="144" t="s">
        <v>89</v>
      </c>
      <c r="AY227" s="16" t="s">
        <v>159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6" t="s">
        <v>86</v>
      </c>
      <c r="BK227" s="145">
        <f>ROUND(I227*H227,2)</f>
        <v>0</v>
      </c>
      <c r="BL227" s="16" t="s">
        <v>165</v>
      </c>
      <c r="BM227" s="144" t="s">
        <v>348</v>
      </c>
    </row>
    <row r="228" spans="2:65" s="12" customFormat="1" ht="10.5">
      <c r="B228" s="146"/>
      <c r="D228" s="147" t="s">
        <v>167</v>
      </c>
      <c r="E228" s="148" t="s">
        <v>1</v>
      </c>
      <c r="F228" s="149" t="s">
        <v>349</v>
      </c>
      <c r="H228" s="150">
        <v>72</v>
      </c>
      <c r="I228" s="151"/>
      <c r="L228" s="146"/>
      <c r="M228" s="152"/>
      <c r="T228" s="153"/>
      <c r="AT228" s="148" t="s">
        <v>167</v>
      </c>
      <c r="AU228" s="148" t="s">
        <v>89</v>
      </c>
      <c r="AV228" s="12" t="s">
        <v>89</v>
      </c>
      <c r="AW228" s="12" t="s">
        <v>33</v>
      </c>
      <c r="AX228" s="12" t="s">
        <v>86</v>
      </c>
      <c r="AY228" s="148" t="s">
        <v>159</v>
      </c>
    </row>
    <row r="229" spans="2:65" s="1" customFormat="1" ht="24.25" customHeight="1">
      <c r="B229" s="31"/>
      <c r="C229" s="161" t="s">
        <v>350</v>
      </c>
      <c r="D229" s="161" t="s">
        <v>210</v>
      </c>
      <c r="E229" s="162" t="s">
        <v>351</v>
      </c>
      <c r="F229" s="163" t="s">
        <v>352</v>
      </c>
      <c r="G229" s="164" t="s">
        <v>219</v>
      </c>
      <c r="H229" s="165">
        <v>72</v>
      </c>
      <c r="I229" s="166"/>
      <c r="J229" s="167">
        <f>ROUND(I229*H229,2)</f>
        <v>0</v>
      </c>
      <c r="K229" s="168"/>
      <c r="L229" s="169"/>
      <c r="M229" s="170" t="s">
        <v>1</v>
      </c>
      <c r="N229" s="171" t="s">
        <v>43</v>
      </c>
      <c r="P229" s="142">
        <f>O229*H229</f>
        <v>0</v>
      </c>
      <c r="Q229" s="142">
        <v>9.375E-2</v>
      </c>
      <c r="R229" s="142">
        <f>Q229*H229</f>
        <v>6.75</v>
      </c>
      <c r="S229" s="142">
        <v>0</v>
      </c>
      <c r="T229" s="143">
        <f>S229*H229</f>
        <v>0</v>
      </c>
      <c r="AR229" s="144" t="s">
        <v>203</v>
      </c>
      <c r="AT229" s="144" t="s">
        <v>210</v>
      </c>
      <c r="AU229" s="144" t="s">
        <v>89</v>
      </c>
      <c r="AY229" s="16" t="s">
        <v>159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16" t="s">
        <v>86</v>
      </c>
      <c r="BK229" s="145">
        <f>ROUND(I229*H229,2)</f>
        <v>0</v>
      </c>
      <c r="BL229" s="16" t="s">
        <v>165</v>
      </c>
      <c r="BM229" s="144" t="s">
        <v>353</v>
      </c>
    </row>
    <row r="230" spans="2:65" s="1" customFormat="1" ht="24.25" customHeight="1">
      <c r="B230" s="31"/>
      <c r="C230" s="132" t="s">
        <v>354</v>
      </c>
      <c r="D230" s="132" t="s">
        <v>161</v>
      </c>
      <c r="E230" s="133" t="s">
        <v>355</v>
      </c>
      <c r="F230" s="134" t="s">
        <v>356</v>
      </c>
      <c r="G230" s="135" t="s">
        <v>219</v>
      </c>
      <c r="H230" s="136">
        <v>85</v>
      </c>
      <c r="I230" s="137"/>
      <c r="J230" s="138">
        <f>ROUND(I230*H230,2)</f>
        <v>0</v>
      </c>
      <c r="K230" s="139"/>
      <c r="L230" s="31"/>
      <c r="M230" s="140" t="s">
        <v>1</v>
      </c>
      <c r="N230" s="141" t="s">
        <v>43</v>
      </c>
      <c r="P230" s="142">
        <f>O230*H230</f>
        <v>0</v>
      </c>
      <c r="Q230" s="142">
        <v>0.50077400000000005</v>
      </c>
      <c r="R230" s="142">
        <f>Q230*H230</f>
        <v>42.565790000000007</v>
      </c>
      <c r="S230" s="142">
        <v>0</v>
      </c>
      <c r="T230" s="143">
        <f>S230*H230</f>
        <v>0</v>
      </c>
      <c r="AR230" s="144" t="s">
        <v>165</v>
      </c>
      <c r="AT230" s="144" t="s">
        <v>161</v>
      </c>
      <c r="AU230" s="144" t="s">
        <v>89</v>
      </c>
      <c r="AY230" s="16" t="s">
        <v>159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6" t="s">
        <v>86</v>
      </c>
      <c r="BK230" s="145">
        <f>ROUND(I230*H230,2)</f>
        <v>0</v>
      </c>
      <c r="BL230" s="16" t="s">
        <v>165</v>
      </c>
      <c r="BM230" s="144" t="s">
        <v>357</v>
      </c>
    </row>
    <row r="231" spans="2:65" s="12" customFormat="1" ht="10.5">
      <c r="B231" s="146"/>
      <c r="D231" s="147" t="s">
        <v>167</v>
      </c>
      <c r="E231" s="148" t="s">
        <v>1</v>
      </c>
      <c r="F231" s="149" t="s">
        <v>358</v>
      </c>
      <c r="H231" s="150">
        <v>85</v>
      </c>
      <c r="I231" s="151"/>
      <c r="L231" s="146"/>
      <c r="M231" s="152"/>
      <c r="T231" s="153"/>
      <c r="AT231" s="148" t="s">
        <v>167</v>
      </c>
      <c r="AU231" s="148" t="s">
        <v>89</v>
      </c>
      <c r="AV231" s="12" t="s">
        <v>89</v>
      </c>
      <c r="AW231" s="12" t="s">
        <v>33</v>
      </c>
      <c r="AX231" s="12" t="s">
        <v>86</v>
      </c>
      <c r="AY231" s="148" t="s">
        <v>159</v>
      </c>
    </row>
    <row r="232" spans="2:65" s="11" customFormat="1" ht="22.75" customHeight="1">
      <c r="B232" s="120"/>
      <c r="D232" s="121" t="s">
        <v>77</v>
      </c>
      <c r="E232" s="130" t="s">
        <v>203</v>
      </c>
      <c r="F232" s="130" t="s">
        <v>359</v>
      </c>
      <c r="I232" s="123"/>
      <c r="J232" s="131">
        <f>BK232</f>
        <v>0</v>
      </c>
      <c r="L232" s="120"/>
      <c r="M232" s="125"/>
      <c r="P232" s="126">
        <f>SUM(P233:P245)</f>
        <v>0</v>
      </c>
      <c r="R232" s="126">
        <f>SUM(R233:R245)</f>
        <v>24.294735500000002</v>
      </c>
      <c r="T232" s="127">
        <f>SUM(T233:T245)</f>
        <v>0</v>
      </c>
      <c r="AR232" s="121" t="s">
        <v>86</v>
      </c>
      <c r="AT232" s="128" t="s">
        <v>77</v>
      </c>
      <c r="AU232" s="128" t="s">
        <v>86</v>
      </c>
      <c r="AY232" s="121" t="s">
        <v>159</v>
      </c>
      <c r="BK232" s="129">
        <f>SUM(BK233:BK245)</f>
        <v>0</v>
      </c>
    </row>
    <row r="233" spans="2:65" s="1" customFormat="1" ht="24.25" customHeight="1">
      <c r="B233" s="31"/>
      <c r="C233" s="132" t="s">
        <v>360</v>
      </c>
      <c r="D233" s="132" t="s">
        <v>161</v>
      </c>
      <c r="E233" s="133" t="s">
        <v>361</v>
      </c>
      <c r="F233" s="134" t="s">
        <v>362</v>
      </c>
      <c r="G233" s="135" t="s">
        <v>363</v>
      </c>
      <c r="H233" s="136">
        <v>78</v>
      </c>
      <c r="I233" s="137"/>
      <c r="J233" s="138">
        <f>ROUND(I233*H233,2)</f>
        <v>0</v>
      </c>
      <c r="K233" s="139"/>
      <c r="L233" s="31"/>
      <c r="M233" s="140" t="s">
        <v>1</v>
      </c>
      <c r="N233" s="141" t="s">
        <v>43</v>
      </c>
      <c r="P233" s="142">
        <f>O233*H233</f>
        <v>0</v>
      </c>
      <c r="Q233" s="142">
        <v>1.75E-6</v>
      </c>
      <c r="R233" s="142">
        <f>Q233*H233</f>
        <v>1.3650000000000001E-4</v>
      </c>
      <c r="S233" s="142">
        <v>0</v>
      </c>
      <c r="T233" s="143">
        <f>S233*H233</f>
        <v>0</v>
      </c>
      <c r="AR233" s="144" t="s">
        <v>165</v>
      </c>
      <c r="AT233" s="144" t="s">
        <v>161</v>
      </c>
      <c r="AU233" s="144" t="s">
        <v>89</v>
      </c>
      <c r="AY233" s="16" t="s">
        <v>159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6" t="s">
        <v>86</v>
      </c>
      <c r="BK233" s="145">
        <f>ROUND(I233*H233,2)</f>
        <v>0</v>
      </c>
      <c r="BL233" s="16" t="s">
        <v>165</v>
      </c>
      <c r="BM233" s="144" t="s">
        <v>364</v>
      </c>
    </row>
    <row r="234" spans="2:65" s="1" customFormat="1" ht="24.25" customHeight="1">
      <c r="B234" s="31"/>
      <c r="C234" s="161" t="s">
        <v>365</v>
      </c>
      <c r="D234" s="161" t="s">
        <v>210</v>
      </c>
      <c r="E234" s="162" t="s">
        <v>366</v>
      </c>
      <c r="F234" s="163" t="s">
        <v>367</v>
      </c>
      <c r="G234" s="164" t="s">
        <v>363</v>
      </c>
      <c r="H234" s="165">
        <v>78</v>
      </c>
      <c r="I234" s="166"/>
      <c r="J234" s="167">
        <f>ROUND(I234*H234,2)</f>
        <v>0</v>
      </c>
      <c r="K234" s="168"/>
      <c r="L234" s="169"/>
      <c r="M234" s="170" t="s">
        <v>1</v>
      </c>
      <c r="N234" s="171" t="s">
        <v>43</v>
      </c>
      <c r="P234" s="142">
        <f>O234*H234</f>
        <v>0</v>
      </c>
      <c r="Q234" s="142">
        <v>2.0000000000000001E-4</v>
      </c>
      <c r="R234" s="142">
        <f>Q234*H234</f>
        <v>1.5600000000000001E-2</v>
      </c>
      <c r="S234" s="142">
        <v>0</v>
      </c>
      <c r="T234" s="143">
        <f>S234*H234</f>
        <v>0</v>
      </c>
      <c r="AR234" s="144" t="s">
        <v>203</v>
      </c>
      <c r="AT234" s="144" t="s">
        <v>210</v>
      </c>
      <c r="AU234" s="144" t="s">
        <v>89</v>
      </c>
      <c r="AY234" s="16" t="s">
        <v>159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6" t="s">
        <v>86</v>
      </c>
      <c r="BK234" s="145">
        <f>ROUND(I234*H234,2)</f>
        <v>0</v>
      </c>
      <c r="BL234" s="16" t="s">
        <v>165</v>
      </c>
      <c r="BM234" s="144" t="s">
        <v>368</v>
      </c>
    </row>
    <row r="235" spans="2:65" s="12" customFormat="1" ht="10.5">
      <c r="B235" s="146"/>
      <c r="D235" s="147" t="s">
        <v>167</v>
      </c>
      <c r="E235" s="148" t="s">
        <v>1</v>
      </c>
      <c r="F235" s="149" t="s">
        <v>369</v>
      </c>
      <c r="H235" s="150">
        <v>78</v>
      </c>
      <c r="I235" s="151"/>
      <c r="L235" s="146"/>
      <c r="M235" s="152"/>
      <c r="T235" s="153"/>
      <c r="AT235" s="148" t="s">
        <v>167</v>
      </c>
      <c r="AU235" s="148" t="s">
        <v>89</v>
      </c>
      <c r="AV235" s="12" t="s">
        <v>89</v>
      </c>
      <c r="AW235" s="12" t="s">
        <v>33</v>
      </c>
      <c r="AX235" s="12" t="s">
        <v>86</v>
      </c>
      <c r="AY235" s="148" t="s">
        <v>159</v>
      </c>
    </row>
    <row r="236" spans="2:65" s="1" customFormat="1" ht="33.049999999999997" customHeight="1">
      <c r="B236" s="31"/>
      <c r="C236" s="132" t="s">
        <v>370</v>
      </c>
      <c r="D236" s="132" t="s">
        <v>161</v>
      </c>
      <c r="E236" s="133" t="s">
        <v>371</v>
      </c>
      <c r="F236" s="134" t="s">
        <v>372</v>
      </c>
      <c r="G236" s="135" t="s">
        <v>363</v>
      </c>
      <c r="H236" s="136">
        <v>25</v>
      </c>
      <c r="I236" s="137"/>
      <c r="J236" s="138">
        <f>ROUND(I236*H236,2)</f>
        <v>0</v>
      </c>
      <c r="K236" s="139"/>
      <c r="L236" s="31"/>
      <c r="M236" s="140" t="s">
        <v>1</v>
      </c>
      <c r="N236" s="141" t="s">
        <v>43</v>
      </c>
      <c r="P236" s="142">
        <f>O236*H236</f>
        <v>0</v>
      </c>
      <c r="Q236" s="142">
        <v>0.15678500000000001</v>
      </c>
      <c r="R236" s="142">
        <f>Q236*H236</f>
        <v>3.9196250000000004</v>
      </c>
      <c r="S236" s="142">
        <v>0</v>
      </c>
      <c r="T236" s="143">
        <f>S236*H236</f>
        <v>0</v>
      </c>
      <c r="AR236" s="144" t="s">
        <v>165</v>
      </c>
      <c r="AT236" s="144" t="s">
        <v>161</v>
      </c>
      <c r="AU236" s="144" t="s">
        <v>89</v>
      </c>
      <c r="AY236" s="16" t="s">
        <v>159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6" t="s">
        <v>86</v>
      </c>
      <c r="BK236" s="145">
        <f>ROUND(I236*H236,2)</f>
        <v>0</v>
      </c>
      <c r="BL236" s="16" t="s">
        <v>165</v>
      </c>
      <c r="BM236" s="144" t="s">
        <v>373</v>
      </c>
    </row>
    <row r="237" spans="2:65" s="12" customFormat="1" ht="10.5">
      <c r="B237" s="146"/>
      <c r="D237" s="147" t="s">
        <v>167</v>
      </c>
      <c r="E237" s="148" t="s">
        <v>1</v>
      </c>
      <c r="F237" s="149" t="s">
        <v>306</v>
      </c>
      <c r="H237" s="150">
        <v>25</v>
      </c>
      <c r="I237" s="151"/>
      <c r="L237" s="146"/>
      <c r="M237" s="152"/>
      <c r="T237" s="153"/>
      <c r="AT237" s="148" t="s">
        <v>167</v>
      </c>
      <c r="AU237" s="148" t="s">
        <v>89</v>
      </c>
      <c r="AV237" s="12" t="s">
        <v>89</v>
      </c>
      <c r="AW237" s="12" t="s">
        <v>33</v>
      </c>
      <c r="AX237" s="12" t="s">
        <v>86</v>
      </c>
      <c r="AY237" s="148" t="s">
        <v>159</v>
      </c>
    </row>
    <row r="238" spans="2:65" s="1" customFormat="1" ht="37.799999999999997" customHeight="1">
      <c r="B238" s="31"/>
      <c r="C238" s="132" t="s">
        <v>374</v>
      </c>
      <c r="D238" s="132" t="s">
        <v>161</v>
      </c>
      <c r="E238" s="133" t="s">
        <v>375</v>
      </c>
      <c r="F238" s="134" t="s">
        <v>376</v>
      </c>
      <c r="G238" s="135" t="s">
        <v>363</v>
      </c>
      <c r="H238" s="136">
        <v>23</v>
      </c>
      <c r="I238" s="137"/>
      <c r="J238" s="138">
        <f>ROUND(I238*H238,2)</f>
        <v>0</v>
      </c>
      <c r="K238" s="139"/>
      <c r="L238" s="31"/>
      <c r="M238" s="140" t="s">
        <v>1</v>
      </c>
      <c r="N238" s="141" t="s">
        <v>43</v>
      </c>
      <c r="P238" s="142">
        <f>O238*H238</f>
        <v>0</v>
      </c>
      <c r="Q238" s="142">
        <v>0.22833800000000001</v>
      </c>
      <c r="R238" s="142">
        <f>Q238*H238</f>
        <v>5.2517740000000002</v>
      </c>
      <c r="S238" s="142">
        <v>0</v>
      </c>
      <c r="T238" s="143">
        <f>S238*H238</f>
        <v>0</v>
      </c>
      <c r="AR238" s="144" t="s">
        <v>165</v>
      </c>
      <c r="AT238" s="144" t="s">
        <v>161</v>
      </c>
      <c r="AU238" s="144" t="s">
        <v>89</v>
      </c>
      <c r="AY238" s="16" t="s">
        <v>159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6" t="s">
        <v>86</v>
      </c>
      <c r="BK238" s="145">
        <f>ROUND(I238*H238,2)</f>
        <v>0</v>
      </c>
      <c r="BL238" s="16" t="s">
        <v>165</v>
      </c>
      <c r="BM238" s="144" t="s">
        <v>377</v>
      </c>
    </row>
    <row r="239" spans="2:65" s="12" customFormat="1" ht="10.5">
      <c r="B239" s="146"/>
      <c r="D239" s="147" t="s">
        <v>167</v>
      </c>
      <c r="E239" s="148" t="s">
        <v>1</v>
      </c>
      <c r="F239" s="149" t="s">
        <v>295</v>
      </c>
      <c r="H239" s="150">
        <v>23</v>
      </c>
      <c r="I239" s="151"/>
      <c r="L239" s="146"/>
      <c r="M239" s="152"/>
      <c r="T239" s="153"/>
      <c r="AT239" s="148" t="s">
        <v>167</v>
      </c>
      <c r="AU239" s="148" t="s">
        <v>89</v>
      </c>
      <c r="AV239" s="12" t="s">
        <v>89</v>
      </c>
      <c r="AW239" s="12" t="s">
        <v>33</v>
      </c>
      <c r="AX239" s="12" t="s">
        <v>86</v>
      </c>
      <c r="AY239" s="148" t="s">
        <v>159</v>
      </c>
    </row>
    <row r="240" spans="2:65" s="1" customFormat="1" ht="37.799999999999997" customHeight="1">
      <c r="B240" s="31"/>
      <c r="C240" s="132" t="s">
        <v>378</v>
      </c>
      <c r="D240" s="132" t="s">
        <v>161</v>
      </c>
      <c r="E240" s="133" t="s">
        <v>379</v>
      </c>
      <c r="F240" s="134" t="s">
        <v>380</v>
      </c>
      <c r="G240" s="135" t="s">
        <v>363</v>
      </c>
      <c r="H240" s="136">
        <v>2</v>
      </c>
      <c r="I240" s="137"/>
      <c r="J240" s="138">
        <f>ROUND(I240*H240,2)</f>
        <v>0</v>
      </c>
      <c r="K240" s="139"/>
      <c r="L240" s="31"/>
      <c r="M240" s="140" t="s">
        <v>1</v>
      </c>
      <c r="N240" s="141" t="s">
        <v>43</v>
      </c>
      <c r="P240" s="142">
        <f>O240*H240</f>
        <v>0</v>
      </c>
      <c r="Q240" s="142">
        <v>0.23499999999999999</v>
      </c>
      <c r="R240" s="142">
        <f>Q240*H240</f>
        <v>0.47</v>
      </c>
      <c r="S240" s="142">
        <v>0</v>
      </c>
      <c r="T240" s="143">
        <f>S240*H240</f>
        <v>0</v>
      </c>
      <c r="AR240" s="144" t="s">
        <v>165</v>
      </c>
      <c r="AT240" s="144" t="s">
        <v>161</v>
      </c>
      <c r="AU240" s="144" t="s">
        <v>89</v>
      </c>
      <c r="AY240" s="16" t="s">
        <v>159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6" t="s">
        <v>86</v>
      </c>
      <c r="BK240" s="145">
        <f>ROUND(I240*H240,2)</f>
        <v>0</v>
      </c>
      <c r="BL240" s="16" t="s">
        <v>165</v>
      </c>
      <c r="BM240" s="144" t="s">
        <v>381</v>
      </c>
    </row>
    <row r="241" spans="2:65" s="12" customFormat="1" ht="10.5">
      <c r="B241" s="146"/>
      <c r="D241" s="147" t="s">
        <v>167</v>
      </c>
      <c r="E241" s="148" t="s">
        <v>1</v>
      </c>
      <c r="F241" s="149" t="s">
        <v>89</v>
      </c>
      <c r="H241" s="150">
        <v>2</v>
      </c>
      <c r="I241" s="151"/>
      <c r="L241" s="146"/>
      <c r="M241" s="152"/>
      <c r="T241" s="153"/>
      <c r="AT241" s="148" t="s">
        <v>167</v>
      </c>
      <c r="AU241" s="148" t="s">
        <v>89</v>
      </c>
      <c r="AV241" s="12" t="s">
        <v>89</v>
      </c>
      <c r="AW241" s="12" t="s">
        <v>33</v>
      </c>
      <c r="AX241" s="12" t="s">
        <v>86</v>
      </c>
      <c r="AY241" s="148" t="s">
        <v>159</v>
      </c>
    </row>
    <row r="242" spans="2:65" s="1" customFormat="1" ht="24.25" customHeight="1">
      <c r="B242" s="31"/>
      <c r="C242" s="132" t="s">
        <v>382</v>
      </c>
      <c r="D242" s="132" t="s">
        <v>161</v>
      </c>
      <c r="E242" s="133" t="s">
        <v>383</v>
      </c>
      <c r="F242" s="134" t="s">
        <v>384</v>
      </c>
      <c r="G242" s="135" t="s">
        <v>363</v>
      </c>
      <c r="H242" s="136">
        <v>20</v>
      </c>
      <c r="I242" s="137"/>
      <c r="J242" s="138">
        <f>ROUND(I242*H242,2)</f>
        <v>0</v>
      </c>
      <c r="K242" s="139"/>
      <c r="L242" s="31"/>
      <c r="M242" s="140" t="s">
        <v>1</v>
      </c>
      <c r="N242" s="141" t="s">
        <v>43</v>
      </c>
      <c r="P242" s="142">
        <f>O242*H242</f>
        <v>0</v>
      </c>
      <c r="Q242" s="142">
        <v>0.42080000000000001</v>
      </c>
      <c r="R242" s="142">
        <f>Q242*H242</f>
        <v>8.4160000000000004</v>
      </c>
      <c r="S242" s="142">
        <v>0</v>
      </c>
      <c r="T242" s="143">
        <f>S242*H242</f>
        <v>0</v>
      </c>
      <c r="AR242" s="144" t="s">
        <v>165</v>
      </c>
      <c r="AT242" s="144" t="s">
        <v>161</v>
      </c>
      <c r="AU242" s="144" t="s">
        <v>89</v>
      </c>
      <c r="AY242" s="16" t="s">
        <v>159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6" t="s">
        <v>86</v>
      </c>
      <c r="BK242" s="145">
        <f>ROUND(I242*H242,2)</f>
        <v>0</v>
      </c>
      <c r="BL242" s="16" t="s">
        <v>165</v>
      </c>
      <c r="BM242" s="144" t="s">
        <v>385</v>
      </c>
    </row>
    <row r="243" spans="2:65" s="12" customFormat="1" ht="10.5">
      <c r="B243" s="146"/>
      <c r="D243" s="147" t="s">
        <v>167</v>
      </c>
      <c r="E243" s="148" t="s">
        <v>1</v>
      </c>
      <c r="F243" s="149" t="s">
        <v>275</v>
      </c>
      <c r="H243" s="150">
        <v>20</v>
      </c>
      <c r="I243" s="151"/>
      <c r="L243" s="146"/>
      <c r="M243" s="152"/>
      <c r="T243" s="153"/>
      <c r="AT243" s="148" t="s">
        <v>167</v>
      </c>
      <c r="AU243" s="148" t="s">
        <v>89</v>
      </c>
      <c r="AV243" s="12" t="s">
        <v>89</v>
      </c>
      <c r="AW243" s="12" t="s">
        <v>33</v>
      </c>
      <c r="AX243" s="12" t="s">
        <v>86</v>
      </c>
      <c r="AY243" s="148" t="s">
        <v>159</v>
      </c>
    </row>
    <row r="244" spans="2:65" s="1" customFormat="1" ht="33.049999999999997" customHeight="1">
      <c r="B244" s="31"/>
      <c r="C244" s="132" t="s">
        <v>386</v>
      </c>
      <c r="D244" s="132" t="s">
        <v>161</v>
      </c>
      <c r="E244" s="133" t="s">
        <v>387</v>
      </c>
      <c r="F244" s="134" t="s">
        <v>388</v>
      </c>
      <c r="G244" s="135" t="s">
        <v>363</v>
      </c>
      <c r="H244" s="136">
        <v>20</v>
      </c>
      <c r="I244" s="137"/>
      <c r="J244" s="138">
        <f>ROUND(I244*H244,2)</f>
        <v>0</v>
      </c>
      <c r="K244" s="139"/>
      <c r="L244" s="31"/>
      <c r="M244" s="140" t="s">
        <v>1</v>
      </c>
      <c r="N244" s="141" t="s">
        <v>43</v>
      </c>
      <c r="P244" s="142">
        <f>O244*H244</f>
        <v>0</v>
      </c>
      <c r="Q244" s="142">
        <v>0.31108000000000002</v>
      </c>
      <c r="R244" s="142">
        <f>Q244*H244</f>
        <v>6.2216000000000005</v>
      </c>
      <c r="S244" s="142">
        <v>0</v>
      </c>
      <c r="T244" s="143">
        <f>S244*H244</f>
        <v>0</v>
      </c>
      <c r="AR244" s="144" t="s">
        <v>165</v>
      </c>
      <c r="AT244" s="144" t="s">
        <v>161</v>
      </c>
      <c r="AU244" s="144" t="s">
        <v>89</v>
      </c>
      <c r="AY244" s="16" t="s">
        <v>159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6" t="s">
        <v>86</v>
      </c>
      <c r="BK244" s="145">
        <f>ROUND(I244*H244,2)</f>
        <v>0</v>
      </c>
      <c r="BL244" s="16" t="s">
        <v>165</v>
      </c>
      <c r="BM244" s="144" t="s">
        <v>389</v>
      </c>
    </row>
    <row r="245" spans="2:65" s="12" customFormat="1" ht="10.5">
      <c r="B245" s="146"/>
      <c r="D245" s="147" t="s">
        <v>167</v>
      </c>
      <c r="E245" s="148" t="s">
        <v>1</v>
      </c>
      <c r="F245" s="149" t="s">
        <v>275</v>
      </c>
      <c r="H245" s="150">
        <v>20</v>
      </c>
      <c r="I245" s="151"/>
      <c r="L245" s="146"/>
      <c r="M245" s="152"/>
      <c r="T245" s="153"/>
      <c r="AT245" s="148" t="s">
        <v>167</v>
      </c>
      <c r="AU245" s="148" t="s">
        <v>89</v>
      </c>
      <c r="AV245" s="12" t="s">
        <v>89</v>
      </c>
      <c r="AW245" s="12" t="s">
        <v>33</v>
      </c>
      <c r="AX245" s="12" t="s">
        <v>86</v>
      </c>
      <c r="AY245" s="148" t="s">
        <v>159</v>
      </c>
    </row>
    <row r="246" spans="2:65" s="11" customFormat="1" ht="22.75" customHeight="1">
      <c r="B246" s="120"/>
      <c r="D246" s="121" t="s">
        <v>77</v>
      </c>
      <c r="E246" s="130" t="s">
        <v>209</v>
      </c>
      <c r="F246" s="130" t="s">
        <v>390</v>
      </c>
      <c r="I246" s="123"/>
      <c r="J246" s="131">
        <f>BK246</f>
        <v>0</v>
      </c>
      <c r="L246" s="120"/>
      <c r="M246" s="125"/>
      <c r="P246" s="126">
        <f>SUM(P247:P274)</f>
        <v>0</v>
      </c>
      <c r="R246" s="126">
        <f>SUM(R247:R274)</f>
        <v>214.22019520000001</v>
      </c>
      <c r="T246" s="127">
        <f>SUM(T247:T274)</f>
        <v>0</v>
      </c>
      <c r="AR246" s="121" t="s">
        <v>86</v>
      </c>
      <c r="AT246" s="128" t="s">
        <v>77</v>
      </c>
      <c r="AU246" s="128" t="s">
        <v>86</v>
      </c>
      <c r="AY246" s="121" t="s">
        <v>159</v>
      </c>
      <c r="BK246" s="129">
        <f>SUM(BK247:BK274)</f>
        <v>0</v>
      </c>
    </row>
    <row r="247" spans="2:65" s="1" customFormat="1" ht="24.25" customHeight="1">
      <c r="B247" s="31"/>
      <c r="C247" s="132" t="s">
        <v>391</v>
      </c>
      <c r="D247" s="132" t="s">
        <v>161</v>
      </c>
      <c r="E247" s="133" t="s">
        <v>392</v>
      </c>
      <c r="F247" s="134" t="s">
        <v>393</v>
      </c>
      <c r="G247" s="135" t="s">
        <v>363</v>
      </c>
      <c r="H247" s="136">
        <v>3</v>
      </c>
      <c r="I247" s="137"/>
      <c r="J247" s="138">
        <f>ROUND(I247*H247,2)</f>
        <v>0</v>
      </c>
      <c r="K247" s="139"/>
      <c r="L247" s="31"/>
      <c r="M247" s="140" t="s">
        <v>1</v>
      </c>
      <c r="N247" s="141" t="s">
        <v>43</v>
      </c>
      <c r="P247" s="142">
        <f>O247*H247</f>
        <v>0</v>
      </c>
      <c r="Q247" s="142">
        <v>1.0499999999999999E-3</v>
      </c>
      <c r="R247" s="142">
        <f>Q247*H247</f>
        <v>3.15E-3</v>
      </c>
      <c r="S247" s="142">
        <v>0</v>
      </c>
      <c r="T247" s="143">
        <f>S247*H247</f>
        <v>0</v>
      </c>
      <c r="AR247" s="144" t="s">
        <v>165</v>
      </c>
      <c r="AT247" s="144" t="s">
        <v>161</v>
      </c>
      <c r="AU247" s="144" t="s">
        <v>89</v>
      </c>
      <c r="AY247" s="16" t="s">
        <v>159</v>
      </c>
      <c r="BE247" s="145">
        <f>IF(N247="základní",J247,0)</f>
        <v>0</v>
      </c>
      <c r="BF247" s="145">
        <f>IF(N247="snížená",J247,0)</f>
        <v>0</v>
      </c>
      <c r="BG247" s="145">
        <f>IF(N247="zákl. přenesená",J247,0)</f>
        <v>0</v>
      </c>
      <c r="BH247" s="145">
        <f>IF(N247="sníž. přenesená",J247,0)</f>
        <v>0</v>
      </c>
      <c r="BI247" s="145">
        <f>IF(N247="nulová",J247,0)</f>
        <v>0</v>
      </c>
      <c r="BJ247" s="16" t="s">
        <v>86</v>
      </c>
      <c r="BK247" s="145">
        <f>ROUND(I247*H247,2)</f>
        <v>0</v>
      </c>
      <c r="BL247" s="16" t="s">
        <v>165</v>
      </c>
      <c r="BM247" s="144" t="s">
        <v>394</v>
      </c>
    </row>
    <row r="248" spans="2:65" s="12" customFormat="1" ht="10.5">
      <c r="B248" s="146"/>
      <c r="D248" s="147" t="s">
        <v>167</v>
      </c>
      <c r="E248" s="148" t="s">
        <v>1</v>
      </c>
      <c r="F248" s="149" t="s">
        <v>179</v>
      </c>
      <c r="H248" s="150">
        <v>3</v>
      </c>
      <c r="I248" s="151"/>
      <c r="L248" s="146"/>
      <c r="M248" s="152"/>
      <c r="T248" s="153"/>
      <c r="AT248" s="148" t="s">
        <v>167</v>
      </c>
      <c r="AU248" s="148" t="s">
        <v>89</v>
      </c>
      <c r="AV248" s="12" t="s">
        <v>89</v>
      </c>
      <c r="AW248" s="12" t="s">
        <v>33</v>
      </c>
      <c r="AX248" s="12" t="s">
        <v>86</v>
      </c>
      <c r="AY248" s="148" t="s">
        <v>159</v>
      </c>
    </row>
    <row r="249" spans="2:65" s="1" customFormat="1" ht="24.25" customHeight="1">
      <c r="B249" s="31"/>
      <c r="C249" s="161" t="s">
        <v>395</v>
      </c>
      <c r="D249" s="161" t="s">
        <v>210</v>
      </c>
      <c r="E249" s="162" t="s">
        <v>396</v>
      </c>
      <c r="F249" s="163" t="s">
        <v>397</v>
      </c>
      <c r="G249" s="164" t="s">
        <v>363</v>
      </c>
      <c r="H249" s="165">
        <v>1</v>
      </c>
      <c r="I249" s="166"/>
      <c r="J249" s="167">
        <f>ROUND(I249*H249,2)</f>
        <v>0</v>
      </c>
      <c r="K249" s="168"/>
      <c r="L249" s="169"/>
      <c r="M249" s="170" t="s">
        <v>1</v>
      </c>
      <c r="N249" s="171" t="s">
        <v>43</v>
      </c>
      <c r="P249" s="142">
        <f>O249*H249</f>
        <v>0</v>
      </c>
      <c r="Q249" s="142">
        <v>3.5000000000000001E-3</v>
      </c>
      <c r="R249" s="142">
        <f>Q249*H249</f>
        <v>3.5000000000000001E-3</v>
      </c>
      <c r="S249" s="142">
        <v>0</v>
      </c>
      <c r="T249" s="143">
        <f>S249*H249</f>
        <v>0</v>
      </c>
      <c r="AR249" s="144" t="s">
        <v>203</v>
      </c>
      <c r="AT249" s="144" t="s">
        <v>210</v>
      </c>
      <c r="AU249" s="144" t="s">
        <v>89</v>
      </c>
      <c r="AY249" s="16" t="s">
        <v>159</v>
      </c>
      <c r="BE249" s="145">
        <f>IF(N249="základní",J249,0)</f>
        <v>0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6" t="s">
        <v>86</v>
      </c>
      <c r="BK249" s="145">
        <f>ROUND(I249*H249,2)</f>
        <v>0</v>
      </c>
      <c r="BL249" s="16" t="s">
        <v>165</v>
      </c>
      <c r="BM249" s="144" t="s">
        <v>398</v>
      </c>
    </row>
    <row r="250" spans="2:65" s="12" customFormat="1" ht="10.5">
      <c r="B250" s="146"/>
      <c r="D250" s="147" t="s">
        <v>167</v>
      </c>
      <c r="E250" s="148" t="s">
        <v>1</v>
      </c>
      <c r="F250" s="149" t="s">
        <v>86</v>
      </c>
      <c r="H250" s="150">
        <v>1</v>
      </c>
      <c r="I250" s="151"/>
      <c r="L250" s="146"/>
      <c r="M250" s="152"/>
      <c r="T250" s="153"/>
      <c r="AT250" s="148" t="s">
        <v>167</v>
      </c>
      <c r="AU250" s="148" t="s">
        <v>89</v>
      </c>
      <c r="AV250" s="12" t="s">
        <v>89</v>
      </c>
      <c r="AW250" s="12" t="s">
        <v>33</v>
      </c>
      <c r="AX250" s="12" t="s">
        <v>86</v>
      </c>
      <c r="AY250" s="148" t="s">
        <v>159</v>
      </c>
    </row>
    <row r="251" spans="2:65" s="1" customFormat="1" ht="24.25" customHeight="1">
      <c r="B251" s="31"/>
      <c r="C251" s="161" t="s">
        <v>399</v>
      </c>
      <c r="D251" s="161" t="s">
        <v>210</v>
      </c>
      <c r="E251" s="162" t="s">
        <v>400</v>
      </c>
      <c r="F251" s="163" t="s">
        <v>401</v>
      </c>
      <c r="G251" s="164" t="s">
        <v>363</v>
      </c>
      <c r="H251" s="165">
        <v>1</v>
      </c>
      <c r="I251" s="166"/>
      <c r="J251" s="167">
        <f>ROUND(I251*H251,2)</f>
        <v>0</v>
      </c>
      <c r="K251" s="168"/>
      <c r="L251" s="169"/>
      <c r="M251" s="170" t="s">
        <v>1</v>
      </c>
      <c r="N251" s="171" t="s">
        <v>43</v>
      </c>
      <c r="P251" s="142">
        <f>O251*H251</f>
        <v>0</v>
      </c>
      <c r="Q251" s="142">
        <v>2.5000000000000001E-3</v>
      </c>
      <c r="R251" s="142">
        <f>Q251*H251</f>
        <v>2.5000000000000001E-3</v>
      </c>
      <c r="S251" s="142">
        <v>0</v>
      </c>
      <c r="T251" s="143">
        <f>S251*H251</f>
        <v>0</v>
      </c>
      <c r="AR251" s="144" t="s">
        <v>203</v>
      </c>
      <c r="AT251" s="144" t="s">
        <v>210</v>
      </c>
      <c r="AU251" s="144" t="s">
        <v>89</v>
      </c>
      <c r="AY251" s="16" t="s">
        <v>159</v>
      </c>
      <c r="BE251" s="145">
        <f>IF(N251="základní",J251,0)</f>
        <v>0</v>
      </c>
      <c r="BF251" s="145">
        <f>IF(N251="snížená",J251,0)</f>
        <v>0</v>
      </c>
      <c r="BG251" s="145">
        <f>IF(N251="zákl. přenesená",J251,0)</f>
        <v>0</v>
      </c>
      <c r="BH251" s="145">
        <f>IF(N251="sníž. přenesená",J251,0)</f>
        <v>0</v>
      </c>
      <c r="BI251" s="145">
        <f>IF(N251="nulová",J251,0)</f>
        <v>0</v>
      </c>
      <c r="BJ251" s="16" t="s">
        <v>86</v>
      </c>
      <c r="BK251" s="145">
        <f>ROUND(I251*H251,2)</f>
        <v>0</v>
      </c>
      <c r="BL251" s="16" t="s">
        <v>165</v>
      </c>
      <c r="BM251" s="144" t="s">
        <v>402</v>
      </c>
    </row>
    <row r="252" spans="2:65" s="1" customFormat="1" ht="24.25" customHeight="1">
      <c r="B252" s="31"/>
      <c r="C252" s="132" t="s">
        <v>403</v>
      </c>
      <c r="D252" s="132" t="s">
        <v>161</v>
      </c>
      <c r="E252" s="133" t="s">
        <v>404</v>
      </c>
      <c r="F252" s="134" t="s">
        <v>405</v>
      </c>
      <c r="G252" s="135" t="s">
        <v>363</v>
      </c>
      <c r="H252" s="136">
        <v>2</v>
      </c>
      <c r="I252" s="137"/>
      <c r="J252" s="138">
        <f>ROUND(I252*H252,2)</f>
        <v>0</v>
      </c>
      <c r="K252" s="139"/>
      <c r="L252" s="31"/>
      <c r="M252" s="140" t="s">
        <v>1</v>
      </c>
      <c r="N252" s="141" t="s">
        <v>43</v>
      </c>
      <c r="P252" s="142">
        <f>O252*H252</f>
        <v>0</v>
      </c>
      <c r="Q252" s="142">
        <v>0.109405</v>
      </c>
      <c r="R252" s="142">
        <f>Q252*H252</f>
        <v>0.21881</v>
      </c>
      <c r="S252" s="142">
        <v>0</v>
      </c>
      <c r="T252" s="143">
        <f>S252*H252</f>
        <v>0</v>
      </c>
      <c r="AR252" s="144" t="s">
        <v>165</v>
      </c>
      <c r="AT252" s="144" t="s">
        <v>161</v>
      </c>
      <c r="AU252" s="144" t="s">
        <v>89</v>
      </c>
      <c r="AY252" s="16" t="s">
        <v>159</v>
      </c>
      <c r="BE252" s="145">
        <f>IF(N252="základní",J252,0)</f>
        <v>0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6" t="s">
        <v>86</v>
      </c>
      <c r="BK252" s="145">
        <f>ROUND(I252*H252,2)</f>
        <v>0</v>
      </c>
      <c r="BL252" s="16" t="s">
        <v>165</v>
      </c>
      <c r="BM252" s="144" t="s">
        <v>406</v>
      </c>
    </row>
    <row r="253" spans="2:65" s="1" customFormat="1" ht="21.8" customHeight="1">
      <c r="B253" s="31"/>
      <c r="C253" s="161" t="s">
        <v>407</v>
      </c>
      <c r="D253" s="161" t="s">
        <v>210</v>
      </c>
      <c r="E253" s="162" t="s">
        <v>408</v>
      </c>
      <c r="F253" s="163" t="s">
        <v>409</v>
      </c>
      <c r="G253" s="164" t="s">
        <v>363</v>
      </c>
      <c r="H253" s="165">
        <v>2</v>
      </c>
      <c r="I253" s="166"/>
      <c r="J253" s="167">
        <f>ROUND(I253*H253,2)</f>
        <v>0</v>
      </c>
      <c r="K253" s="168"/>
      <c r="L253" s="169"/>
      <c r="M253" s="170" t="s">
        <v>1</v>
      </c>
      <c r="N253" s="171" t="s">
        <v>43</v>
      </c>
      <c r="P253" s="142">
        <f>O253*H253</f>
        <v>0</v>
      </c>
      <c r="Q253" s="142">
        <v>6.1000000000000004E-3</v>
      </c>
      <c r="R253" s="142">
        <f>Q253*H253</f>
        <v>1.2200000000000001E-2</v>
      </c>
      <c r="S253" s="142">
        <v>0</v>
      </c>
      <c r="T253" s="143">
        <f>S253*H253</f>
        <v>0</v>
      </c>
      <c r="AR253" s="144" t="s">
        <v>203</v>
      </c>
      <c r="AT253" s="144" t="s">
        <v>210</v>
      </c>
      <c r="AU253" s="144" t="s">
        <v>89</v>
      </c>
      <c r="AY253" s="16" t="s">
        <v>159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6" t="s">
        <v>86</v>
      </c>
      <c r="BK253" s="145">
        <f>ROUND(I253*H253,2)</f>
        <v>0</v>
      </c>
      <c r="BL253" s="16" t="s">
        <v>165</v>
      </c>
      <c r="BM253" s="144" t="s">
        <v>410</v>
      </c>
    </row>
    <row r="254" spans="2:65" s="12" customFormat="1" ht="10.5">
      <c r="B254" s="146"/>
      <c r="D254" s="147" t="s">
        <v>167</v>
      </c>
      <c r="E254" s="148" t="s">
        <v>1</v>
      </c>
      <c r="F254" s="149" t="s">
        <v>89</v>
      </c>
      <c r="H254" s="150">
        <v>2</v>
      </c>
      <c r="I254" s="151"/>
      <c r="L254" s="146"/>
      <c r="M254" s="152"/>
      <c r="T254" s="153"/>
      <c r="AT254" s="148" t="s">
        <v>167</v>
      </c>
      <c r="AU254" s="148" t="s">
        <v>89</v>
      </c>
      <c r="AV254" s="12" t="s">
        <v>89</v>
      </c>
      <c r="AW254" s="12" t="s">
        <v>33</v>
      </c>
      <c r="AX254" s="12" t="s">
        <v>86</v>
      </c>
      <c r="AY254" s="148" t="s">
        <v>159</v>
      </c>
    </row>
    <row r="255" spans="2:65" s="1" customFormat="1" ht="24.25" customHeight="1">
      <c r="B255" s="31"/>
      <c r="C255" s="132" t="s">
        <v>411</v>
      </c>
      <c r="D255" s="132" t="s">
        <v>161</v>
      </c>
      <c r="E255" s="133" t="s">
        <v>412</v>
      </c>
      <c r="F255" s="134" t="s">
        <v>413</v>
      </c>
      <c r="G255" s="135" t="s">
        <v>363</v>
      </c>
      <c r="H255" s="136">
        <v>2</v>
      </c>
      <c r="I255" s="137"/>
      <c r="J255" s="138">
        <f>ROUND(I255*H255,2)</f>
        <v>0</v>
      </c>
      <c r="K255" s="139"/>
      <c r="L255" s="31"/>
      <c r="M255" s="140" t="s">
        <v>1</v>
      </c>
      <c r="N255" s="141" t="s">
        <v>43</v>
      </c>
      <c r="P255" s="142">
        <f>O255*H255</f>
        <v>0</v>
      </c>
      <c r="Q255" s="142">
        <v>2.1875000000000002E-3</v>
      </c>
      <c r="R255" s="142">
        <f>Q255*H255</f>
        <v>4.3750000000000004E-3</v>
      </c>
      <c r="S255" s="142">
        <v>0</v>
      </c>
      <c r="T255" s="143">
        <f>S255*H255</f>
        <v>0</v>
      </c>
      <c r="AR255" s="144" t="s">
        <v>165</v>
      </c>
      <c r="AT255" s="144" t="s">
        <v>161</v>
      </c>
      <c r="AU255" s="144" t="s">
        <v>89</v>
      </c>
      <c r="AY255" s="16" t="s">
        <v>159</v>
      </c>
      <c r="BE255" s="145">
        <f>IF(N255="základní",J255,0)</f>
        <v>0</v>
      </c>
      <c r="BF255" s="145">
        <f>IF(N255="snížená",J255,0)</f>
        <v>0</v>
      </c>
      <c r="BG255" s="145">
        <f>IF(N255="zákl. přenesená",J255,0)</f>
        <v>0</v>
      </c>
      <c r="BH255" s="145">
        <f>IF(N255="sníž. přenesená",J255,0)</f>
        <v>0</v>
      </c>
      <c r="BI255" s="145">
        <f>IF(N255="nulová",J255,0)</f>
        <v>0</v>
      </c>
      <c r="BJ255" s="16" t="s">
        <v>86</v>
      </c>
      <c r="BK255" s="145">
        <f>ROUND(I255*H255,2)</f>
        <v>0</v>
      </c>
      <c r="BL255" s="16" t="s">
        <v>165</v>
      </c>
      <c r="BM255" s="144" t="s">
        <v>414</v>
      </c>
    </row>
    <row r="256" spans="2:65" s="1" customFormat="1" ht="24.25" customHeight="1">
      <c r="B256" s="31"/>
      <c r="C256" s="132" t="s">
        <v>415</v>
      </c>
      <c r="D256" s="132" t="s">
        <v>161</v>
      </c>
      <c r="E256" s="133" t="s">
        <v>416</v>
      </c>
      <c r="F256" s="134" t="s">
        <v>417</v>
      </c>
      <c r="G256" s="135" t="s">
        <v>249</v>
      </c>
      <c r="H256" s="136">
        <v>297</v>
      </c>
      <c r="I256" s="137"/>
      <c r="J256" s="138">
        <f>ROUND(I256*H256,2)</f>
        <v>0</v>
      </c>
      <c r="K256" s="139"/>
      <c r="L256" s="31"/>
      <c r="M256" s="140" t="s">
        <v>1</v>
      </c>
      <c r="N256" s="141" t="s">
        <v>43</v>
      </c>
      <c r="P256" s="142">
        <f>O256*H256</f>
        <v>0</v>
      </c>
      <c r="Q256" s="142">
        <v>8.9775999999999995E-2</v>
      </c>
      <c r="R256" s="142">
        <f>Q256*H256</f>
        <v>26.663471999999999</v>
      </c>
      <c r="S256" s="142">
        <v>0</v>
      </c>
      <c r="T256" s="143">
        <f>S256*H256</f>
        <v>0</v>
      </c>
      <c r="AR256" s="144" t="s">
        <v>165</v>
      </c>
      <c r="AT256" s="144" t="s">
        <v>161</v>
      </c>
      <c r="AU256" s="144" t="s">
        <v>89</v>
      </c>
      <c r="AY256" s="16" t="s">
        <v>159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6" t="s">
        <v>86</v>
      </c>
      <c r="BK256" s="145">
        <f>ROUND(I256*H256,2)</f>
        <v>0</v>
      </c>
      <c r="BL256" s="16" t="s">
        <v>165</v>
      </c>
      <c r="BM256" s="144" t="s">
        <v>418</v>
      </c>
    </row>
    <row r="257" spans="2:65" s="1" customFormat="1" ht="24.25" customHeight="1">
      <c r="B257" s="31"/>
      <c r="C257" s="132" t="s">
        <v>419</v>
      </c>
      <c r="D257" s="132" t="s">
        <v>161</v>
      </c>
      <c r="E257" s="133" t="s">
        <v>420</v>
      </c>
      <c r="F257" s="134" t="s">
        <v>421</v>
      </c>
      <c r="G257" s="135" t="s">
        <v>249</v>
      </c>
      <c r="H257" s="136">
        <v>831</v>
      </c>
      <c r="I257" s="137"/>
      <c r="J257" s="138">
        <f>ROUND(I257*H257,2)</f>
        <v>0</v>
      </c>
      <c r="K257" s="139"/>
      <c r="L257" s="31"/>
      <c r="M257" s="140" t="s">
        <v>1</v>
      </c>
      <c r="N257" s="141" t="s">
        <v>43</v>
      </c>
      <c r="P257" s="142">
        <f>O257*H257</f>
        <v>0</v>
      </c>
      <c r="Q257" s="142">
        <v>0.14066960000000001</v>
      </c>
      <c r="R257" s="142">
        <f>Q257*H257</f>
        <v>116.8964376</v>
      </c>
      <c r="S257" s="142">
        <v>0</v>
      </c>
      <c r="T257" s="143">
        <f>S257*H257</f>
        <v>0</v>
      </c>
      <c r="AR257" s="144" t="s">
        <v>165</v>
      </c>
      <c r="AT257" s="144" t="s">
        <v>161</v>
      </c>
      <c r="AU257" s="144" t="s">
        <v>89</v>
      </c>
      <c r="AY257" s="16" t="s">
        <v>159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6" t="s">
        <v>86</v>
      </c>
      <c r="BK257" s="145">
        <f>ROUND(I257*H257,2)</f>
        <v>0</v>
      </c>
      <c r="BL257" s="16" t="s">
        <v>165</v>
      </c>
      <c r="BM257" s="144" t="s">
        <v>422</v>
      </c>
    </row>
    <row r="258" spans="2:65" s="12" customFormat="1" ht="10.5">
      <c r="B258" s="146"/>
      <c r="D258" s="147" t="s">
        <v>167</v>
      </c>
      <c r="E258" s="148" t="s">
        <v>1</v>
      </c>
      <c r="F258" s="149" t="s">
        <v>423</v>
      </c>
      <c r="H258" s="150">
        <v>831</v>
      </c>
      <c r="I258" s="151"/>
      <c r="L258" s="146"/>
      <c r="M258" s="152"/>
      <c r="T258" s="153"/>
      <c r="AT258" s="148" t="s">
        <v>167</v>
      </c>
      <c r="AU258" s="148" t="s">
        <v>89</v>
      </c>
      <c r="AV258" s="12" t="s">
        <v>89</v>
      </c>
      <c r="AW258" s="12" t="s">
        <v>33</v>
      </c>
      <c r="AX258" s="12" t="s">
        <v>86</v>
      </c>
      <c r="AY258" s="148" t="s">
        <v>159</v>
      </c>
    </row>
    <row r="259" spans="2:65" s="1" customFormat="1" ht="16.55" customHeight="1">
      <c r="B259" s="31"/>
      <c r="C259" s="161" t="s">
        <v>424</v>
      </c>
      <c r="D259" s="161" t="s">
        <v>210</v>
      </c>
      <c r="E259" s="162" t="s">
        <v>425</v>
      </c>
      <c r="F259" s="163" t="s">
        <v>426</v>
      </c>
      <c r="G259" s="164" t="s">
        <v>249</v>
      </c>
      <c r="H259" s="165">
        <v>805</v>
      </c>
      <c r="I259" s="166"/>
      <c r="J259" s="167">
        <f>ROUND(I259*H259,2)</f>
        <v>0</v>
      </c>
      <c r="K259" s="168"/>
      <c r="L259" s="169"/>
      <c r="M259" s="170" t="s">
        <v>1</v>
      </c>
      <c r="N259" s="171" t="s">
        <v>43</v>
      </c>
      <c r="P259" s="142">
        <f>O259*H259</f>
        <v>0</v>
      </c>
      <c r="Q259" s="142">
        <v>8.2000000000000003E-2</v>
      </c>
      <c r="R259" s="142">
        <f>Q259*H259</f>
        <v>66.010000000000005</v>
      </c>
      <c r="S259" s="142">
        <v>0</v>
      </c>
      <c r="T259" s="143">
        <f>S259*H259</f>
        <v>0</v>
      </c>
      <c r="AR259" s="144" t="s">
        <v>203</v>
      </c>
      <c r="AT259" s="144" t="s">
        <v>210</v>
      </c>
      <c r="AU259" s="144" t="s">
        <v>89</v>
      </c>
      <c r="AY259" s="16" t="s">
        <v>159</v>
      </c>
      <c r="BE259" s="145">
        <f>IF(N259="základní",J259,0)</f>
        <v>0</v>
      </c>
      <c r="BF259" s="145">
        <f>IF(N259="snížená",J259,0)</f>
        <v>0</v>
      </c>
      <c r="BG259" s="145">
        <f>IF(N259="zákl. přenesená",J259,0)</f>
        <v>0</v>
      </c>
      <c r="BH259" s="145">
        <f>IF(N259="sníž. přenesená",J259,0)</f>
        <v>0</v>
      </c>
      <c r="BI259" s="145">
        <f>IF(N259="nulová",J259,0)</f>
        <v>0</v>
      </c>
      <c r="BJ259" s="16" t="s">
        <v>86</v>
      </c>
      <c r="BK259" s="145">
        <f>ROUND(I259*H259,2)</f>
        <v>0</v>
      </c>
      <c r="BL259" s="16" t="s">
        <v>165</v>
      </c>
      <c r="BM259" s="144" t="s">
        <v>427</v>
      </c>
    </row>
    <row r="260" spans="2:65" s="12" customFormat="1" ht="10.5">
      <c r="B260" s="146"/>
      <c r="D260" s="147" t="s">
        <v>167</v>
      </c>
      <c r="E260" s="148" t="s">
        <v>1</v>
      </c>
      <c r="F260" s="149" t="s">
        <v>428</v>
      </c>
      <c r="H260" s="150">
        <v>805</v>
      </c>
      <c r="I260" s="151"/>
      <c r="L260" s="146"/>
      <c r="M260" s="152"/>
      <c r="T260" s="153"/>
      <c r="AT260" s="148" t="s">
        <v>167</v>
      </c>
      <c r="AU260" s="148" t="s">
        <v>89</v>
      </c>
      <c r="AV260" s="12" t="s">
        <v>89</v>
      </c>
      <c r="AW260" s="12" t="s">
        <v>33</v>
      </c>
      <c r="AX260" s="12" t="s">
        <v>86</v>
      </c>
      <c r="AY260" s="148" t="s">
        <v>159</v>
      </c>
    </row>
    <row r="261" spans="2:65" s="1" customFormat="1" ht="24.25" customHeight="1">
      <c r="B261" s="31"/>
      <c r="C261" s="161" t="s">
        <v>429</v>
      </c>
      <c r="D261" s="161" t="s">
        <v>210</v>
      </c>
      <c r="E261" s="162" t="s">
        <v>430</v>
      </c>
      <c r="F261" s="163" t="s">
        <v>431</v>
      </c>
      <c r="G261" s="164" t="s">
        <v>249</v>
      </c>
      <c r="H261" s="165">
        <v>2</v>
      </c>
      <c r="I261" s="166"/>
      <c r="J261" s="167">
        <f>ROUND(I261*H261,2)</f>
        <v>0</v>
      </c>
      <c r="K261" s="168"/>
      <c r="L261" s="169"/>
      <c r="M261" s="170" t="s">
        <v>1</v>
      </c>
      <c r="N261" s="171" t="s">
        <v>43</v>
      </c>
      <c r="P261" s="142">
        <f>O261*H261</f>
        <v>0</v>
      </c>
      <c r="Q261" s="142">
        <v>0.125</v>
      </c>
      <c r="R261" s="142">
        <f>Q261*H261</f>
        <v>0.25</v>
      </c>
      <c r="S261" s="142">
        <v>0</v>
      </c>
      <c r="T261" s="143">
        <f>S261*H261</f>
        <v>0</v>
      </c>
      <c r="AR261" s="144" t="s">
        <v>203</v>
      </c>
      <c r="AT261" s="144" t="s">
        <v>210</v>
      </c>
      <c r="AU261" s="144" t="s">
        <v>89</v>
      </c>
      <c r="AY261" s="16" t="s">
        <v>159</v>
      </c>
      <c r="BE261" s="145">
        <f>IF(N261="základní",J261,0)</f>
        <v>0</v>
      </c>
      <c r="BF261" s="145">
        <f>IF(N261="snížená",J261,0)</f>
        <v>0</v>
      </c>
      <c r="BG261" s="145">
        <f>IF(N261="zákl. přenesená",J261,0)</f>
        <v>0</v>
      </c>
      <c r="BH261" s="145">
        <f>IF(N261="sníž. přenesená",J261,0)</f>
        <v>0</v>
      </c>
      <c r="BI261" s="145">
        <f>IF(N261="nulová",J261,0)</f>
        <v>0</v>
      </c>
      <c r="BJ261" s="16" t="s">
        <v>86</v>
      </c>
      <c r="BK261" s="145">
        <f>ROUND(I261*H261,2)</f>
        <v>0</v>
      </c>
      <c r="BL261" s="16" t="s">
        <v>165</v>
      </c>
      <c r="BM261" s="144" t="s">
        <v>432</v>
      </c>
    </row>
    <row r="262" spans="2:65" s="12" customFormat="1" ht="10.5">
      <c r="B262" s="146"/>
      <c r="D262" s="147" t="s">
        <v>167</v>
      </c>
      <c r="E262" s="148" t="s">
        <v>1</v>
      </c>
      <c r="F262" s="149" t="s">
        <v>89</v>
      </c>
      <c r="H262" s="150">
        <v>2</v>
      </c>
      <c r="I262" s="151"/>
      <c r="L262" s="146"/>
      <c r="M262" s="152"/>
      <c r="T262" s="153"/>
      <c r="AT262" s="148" t="s">
        <v>167</v>
      </c>
      <c r="AU262" s="148" t="s">
        <v>89</v>
      </c>
      <c r="AV262" s="12" t="s">
        <v>89</v>
      </c>
      <c r="AW262" s="12" t="s">
        <v>33</v>
      </c>
      <c r="AX262" s="12" t="s">
        <v>86</v>
      </c>
      <c r="AY262" s="148" t="s">
        <v>159</v>
      </c>
    </row>
    <row r="263" spans="2:65" s="1" customFormat="1" ht="24.25" customHeight="1">
      <c r="B263" s="31"/>
      <c r="C263" s="161" t="s">
        <v>433</v>
      </c>
      <c r="D263" s="161" t="s">
        <v>210</v>
      </c>
      <c r="E263" s="162" t="s">
        <v>434</v>
      </c>
      <c r="F263" s="163" t="s">
        <v>435</v>
      </c>
      <c r="G263" s="164" t="s">
        <v>249</v>
      </c>
      <c r="H263" s="165">
        <v>24</v>
      </c>
      <c r="I263" s="166"/>
      <c r="J263" s="167">
        <f>ROUND(I263*H263,2)</f>
        <v>0</v>
      </c>
      <c r="K263" s="168"/>
      <c r="L263" s="169"/>
      <c r="M263" s="170" t="s">
        <v>1</v>
      </c>
      <c r="N263" s="171" t="s">
        <v>43</v>
      </c>
      <c r="P263" s="142">
        <f>O263*H263</f>
        <v>0</v>
      </c>
      <c r="Q263" s="142">
        <v>0.105</v>
      </c>
      <c r="R263" s="142">
        <f>Q263*H263</f>
        <v>2.52</v>
      </c>
      <c r="S263" s="142">
        <v>0</v>
      </c>
      <c r="T263" s="143">
        <f>S263*H263</f>
        <v>0</v>
      </c>
      <c r="AR263" s="144" t="s">
        <v>203</v>
      </c>
      <c r="AT263" s="144" t="s">
        <v>210</v>
      </c>
      <c r="AU263" s="144" t="s">
        <v>89</v>
      </c>
      <c r="AY263" s="16" t="s">
        <v>159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16" t="s">
        <v>86</v>
      </c>
      <c r="BK263" s="145">
        <f>ROUND(I263*H263,2)</f>
        <v>0</v>
      </c>
      <c r="BL263" s="16" t="s">
        <v>165</v>
      </c>
      <c r="BM263" s="144" t="s">
        <v>436</v>
      </c>
    </row>
    <row r="264" spans="2:65" s="12" customFormat="1" ht="10.5">
      <c r="B264" s="146"/>
      <c r="D264" s="147" t="s">
        <v>167</v>
      </c>
      <c r="E264" s="148" t="s">
        <v>1</v>
      </c>
      <c r="F264" s="149" t="s">
        <v>301</v>
      </c>
      <c r="H264" s="150">
        <v>24</v>
      </c>
      <c r="I264" s="151"/>
      <c r="L264" s="146"/>
      <c r="M264" s="152"/>
      <c r="T264" s="153"/>
      <c r="AT264" s="148" t="s">
        <v>167</v>
      </c>
      <c r="AU264" s="148" t="s">
        <v>89</v>
      </c>
      <c r="AV264" s="12" t="s">
        <v>89</v>
      </c>
      <c r="AW264" s="12" t="s">
        <v>33</v>
      </c>
      <c r="AX264" s="12" t="s">
        <v>86</v>
      </c>
      <c r="AY264" s="148" t="s">
        <v>159</v>
      </c>
    </row>
    <row r="265" spans="2:65" s="1" customFormat="1" ht="24.25" customHeight="1">
      <c r="B265" s="31"/>
      <c r="C265" s="132" t="s">
        <v>437</v>
      </c>
      <c r="D265" s="132" t="s">
        <v>161</v>
      </c>
      <c r="E265" s="133" t="s">
        <v>438</v>
      </c>
      <c r="F265" s="134" t="s">
        <v>439</v>
      </c>
      <c r="G265" s="135" t="s">
        <v>219</v>
      </c>
      <c r="H265" s="136">
        <v>2732.1</v>
      </c>
      <c r="I265" s="137"/>
      <c r="J265" s="138">
        <f>ROUND(I265*H265,2)</f>
        <v>0</v>
      </c>
      <c r="K265" s="139"/>
      <c r="L265" s="31"/>
      <c r="M265" s="140" t="s">
        <v>1</v>
      </c>
      <c r="N265" s="141" t="s">
        <v>43</v>
      </c>
      <c r="P265" s="142">
        <f>O265*H265</f>
        <v>0</v>
      </c>
      <c r="Q265" s="142">
        <v>4.6749999999999998E-4</v>
      </c>
      <c r="R265" s="142">
        <f>Q265*H265</f>
        <v>1.2772567499999998</v>
      </c>
      <c r="S265" s="142">
        <v>0</v>
      </c>
      <c r="T265" s="143">
        <f>S265*H265</f>
        <v>0</v>
      </c>
      <c r="AR265" s="144" t="s">
        <v>165</v>
      </c>
      <c r="AT265" s="144" t="s">
        <v>161</v>
      </c>
      <c r="AU265" s="144" t="s">
        <v>89</v>
      </c>
      <c r="AY265" s="16" t="s">
        <v>159</v>
      </c>
      <c r="BE265" s="145">
        <f>IF(N265="základní",J265,0)</f>
        <v>0</v>
      </c>
      <c r="BF265" s="145">
        <f>IF(N265="snížená",J265,0)</f>
        <v>0</v>
      </c>
      <c r="BG265" s="145">
        <f>IF(N265="zákl. přenesená",J265,0)</f>
        <v>0</v>
      </c>
      <c r="BH265" s="145">
        <f>IF(N265="sníž. přenesená",J265,0)</f>
        <v>0</v>
      </c>
      <c r="BI265" s="145">
        <f>IF(N265="nulová",J265,0)</f>
        <v>0</v>
      </c>
      <c r="BJ265" s="16" t="s">
        <v>86</v>
      </c>
      <c r="BK265" s="145">
        <f>ROUND(I265*H265,2)</f>
        <v>0</v>
      </c>
      <c r="BL265" s="16" t="s">
        <v>165</v>
      </c>
      <c r="BM265" s="144" t="s">
        <v>440</v>
      </c>
    </row>
    <row r="266" spans="2:65" s="12" customFormat="1" ht="10.5">
      <c r="B266" s="146"/>
      <c r="D266" s="147" t="s">
        <v>167</v>
      </c>
      <c r="E266" s="148" t="s">
        <v>1</v>
      </c>
      <c r="F266" s="149" t="s">
        <v>441</v>
      </c>
      <c r="H266" s="150">
        <v>693</v>
      </c>
      <c r="I266" s="151"/>
      <c r="L266" s="146"/>
      <c r="M266" s="152"/>
      <c r="T266" s="153"/>
      <c r="AT266" s="148" t="s">
        <v>167</v>
      </c>
      <c r="AU266" s="148" t="s">
        <v>89</v>
      </c>
      <c r="AV266" s="12" t="s">
        <v>89</v>
      </c>
      <c r="AW266" s="12" t="s">
        <v>33</v>
      </c>
      <c r="AX266" s="12" t="s">
        <v>78</v>
      </c>
      <c r="AY266" s="148" t="s">
        <v>159</v>
      </c>
    </row>
    <row r="267" spans="2:65" s="12" customFormat="1" ht="10.5">
      <c r="B267" s="146"/>
      <c r="D267" s="147" t="s">
        <v>167</v>
      </c>
      <c r="E267" s="148" t="s">
        <v>1</v>
      </c>
      <c r="F267" s="149" t="s">
        <v>442</v>
      </c>
      <c r="H267" s="150">
        <v>1366.4</v>
      </c>
      <c r="I267" s="151"/>
      <c r="L267" s="146"/>
      <c r="M267" s="152"/>
      <c r="T267" s="153"/>
      <c r="AT267" s="148" t="s">
        <v>167</v>
      </c>
      <c r="AU267" s="148" t="s">
        <v>89</v>
      </c>
      <c r="AV267" s="12" t="s">
        <v>89</v>
      </c>
      <c r="AW267" s="12" t="s">
        <v>33</v>
      </c>
      <c r="AX267" s="12" t="s">
        <v>78</v>
      </c>
      <c r="AY267" s="148" t="s">
        <v>159</v>
      </c>
    </row>
    <row r="268" spans="2:65" s="12" customFormat="1" ht="20.95">
      <c r="B268" s="146"/>
      <c r="D268" s="147" t="s">
        <v>167</v>
      </c>
      <c r="E268" s="148" t="s">
        <v>1</v>
      </c>
      <c r="F268" s="149" t="s">
        <v>443</v>
      </c>
      <c r="H268" s="150">
        <v>665</v>
      </c>
      <c r="I268" s="151"/>
      <c r="L268" s="146"/>
      <c r="M268" s="152"/>
      <c r="T268" s="153"/>
      <c r="AT268" s="148" t="s">
        <v>167</v>
      </c>
      <c r="AU268" s="148" t="s">
        <v>89</v>
      </c>
      <c r="AV268" s="12" t="s">
        <v>89</v>
      </c>
      <c r="AW268" s="12" t="s">
        <v>33</v>
      </c>
      <c r="AX268" s="12" t="s">
        <v>78</v>
      </c>
      <c r="AY268" s="148" t="s">
        <v>159</v>
      </c>
    </row>
    <row r="269" spans="2:65" s="12" customFormat="1" ht="10.5">
      <c r="B269" s="146"/>
      <c r="D269" s="147" t="s">
        <v>167</v>
      </c>
      <c r="E269" s="148" t="s">
        <v>1</v>
      </c>
      <c r="F269" s="149" t="s">
        <v>444</v>
      </c>
      <c r="H269" s="150">
        <v>7.7</v>
      </c>
      <c r="I269" s="151"/>
      <c r="L269" s="146"/>
      <c r="M269" s="152"/>
      <c r="T269" s="153"/>
      <c r="AT269" s="148" t="s">
        <v>167</v>
      </c>
      <c r="AU269" s="148" t="s">
        <v>89</v>
      </c>
      <c r="AV269" s="12" t="s">
        <v>89</v>
      </c>
      <c r="AW269" s="12" t="s">
        <v>33</v>
      </c>
      <c r="AX269" s="12" t="s">
        <v>78</v>
      </c>
      <c r="AY269" s="148" t="s">
        <v>159</v>
      </c>
    </row>
    <row r="270" spans="2:65" s="13" customFormat="1" ht="10.5">
      <c r="B270" s="154"/>
      <c r="D270" s="147" t="s">
        <v>167</v>
      </c>
      <c r="E270" s="155" t="s">
        <v>1</v>
      </c>
      <c r="F270" s="156" t="s">
        <v>174</v>
      </c>
      <c r="H270" s="157">
        <v>2732.1</v>
      </c>
      <c r="I270" s="158"/>
      <c r="L270" s="154"/>
      <c r="M270" s="159"/>
      <c r="T270" s="160"/>
      <c r="AT270" s="155" t="s">
        <v>167</v>
      </c>
      <c r="AU270" s="155" t="s">
        <v>89</v>
      </c>
      <c r="AV270" s="13" t="s">
        <v>165</v>
      </c>
      <c r="AW270" s="13" t="s">
        <v>33</v>
      </c>
      <c r="AX270" s="13" t="s">
        <v>86</v>
      </c>
      <c r="AY270" s="155" t="s">
        <v>159</v>
      </c>
    </row>
    <row r="271" spans="2:65" s="1" customFormat="1" ht="16.55" customHeight="1">
      <c r="B271" s="31"/>
      <c r="C271" s="132" t="s">
        <v>445</v>
      </c>
      <c r="D271" s="132" t="s">
        <v>161</v>
      </c>
      <c r="E271" s="133" t="s">
        <v>446</v>
      </c>
      <c r="F271" s="134" t="s">
        <v>447</v>
      </c>
      <c r="G271" s="135" t="s">
        <v>219</v>
      </c>
      <c r="H271" s="136">
        <v>742.5</v>
      </c>
      <c r="I271" s="137"/>
      <c r="J271" s="138">
        <f>ROUND(I271*H271,2)</f>
        <v>0</v>
      </c>
      <c r="K271" s="139"/>
      <c r="L271" s="31"/>
      <c r="M271" s="140" t="s">
        <v>1</v>
      </c>
      <c r="N271" s="141" t="s">
        <v>43</v>
      </c>
      <c r="P271" s="142">
        <f>O271*H271</f>
        <v>0</v>
      </c>
      <c r="Q271" s="142">
        <v>4.7849999999999998E-4</v>
      </c>
      <c r="R271" s="142">
        <f>Q271*H271</f>
        <v>0.35528624999999997</v>
      </c>
      <c r="S271" s="142">
        <v>0</v>
      </c>
      <c r="T271" s="143">
        <f>S271*H271</f>
        <v>0</v>
      </c>
      <c r="AR271" s="144" t="s">
        <v>165</v>
      </c>
      <c r="AT271" s="144" t="s">
        <v>161</v>
      </c>
      <c r="AU271" s="144" t="s">
        <v>89</v>
      </c>
      <c r="AY271" s="16" t="s">
        <v>159</v>
      </c>
      <c r="BE271" s="145">
        <f>IF(N271="základní",J271,0)</f>
        <v>0</v>
      </c>
      <c r="BF271" s="145">
        <f>IF(N271="snížená",J271,0)</f>
        <v>0</v>
      </c>
      <c r="BG271" s="145">
        <f>IF(N271="zákl. přenesená",J271,0)</f>
        <v>0</v>
      </c>
      <c r="BH271" s="145">
        <f>IF(N271="sníž. přenesená",J271,0)</f>
        <v>0</v>
      </c>
      <c r="BI271" s="145">
        <f>IF(N271="nulová",J271,0)</f>
        <v>0</v>
      </c>
      <c r="BJ271" s="16" t="s">
        <v>86</v>
      </c>
      <c r="BK271" s="145">
        <f>ROUND(I271*H271,2)</f>
        <v>0</v>
      </c>
      <c r="BL271" s="16" t="s">
        <v>165</v>
      </c>
      <c r="BM271" s="144" t="s">
        <v>448</v>
      </c>
    </row>
    <row r="272" spans="2:65" s="12" customFormat="1" ht="10.5">
      <c r="B272" s="146"/>
      <c r="D272" s="147" t="s">
        <v>167</v>
      </c>
      <c r="E272" s="148" t="s">
        <v>1</v>
      </c>
      <c r="F272" s="149" t="s">
        <v>449</v>
      </c>
      <c r="H272" s="150">
        <v>742.5</v>
      </c>
      <c r="I272" s="151"/>
      <c r="L272" s="146"/>
      <c r="M272" s="152"/>
      <c r="T272" s="153"/>
      <c r="AT272" s="148" t="s">
        <v>167</v>
      </c>
      <c r="AU272" s="148" t="s">
        <v>89</v>
      </c>
      <c r="AV272" s="12" t="s">
        <v>89</v>
      </c>
      <c r="AW272" s="12" t="s">
        <v>33</v>
      </c>
      <c r="AX272" s="12" t="s">
        <v>86</v>
      </c>
      <c r="AY272" s="148" t="s">
        <v>159</v>
      </c>
    </row>
    <row r="273" spans="2:65" s="1" customFormat="1" ht="16.55" customHeight="1">
      <c r="B273" s="31"/>
      <c r="C273" s="132" t="s">
        <v>450</v>
      </c>
      <c r="D273" s="132" t="s">
        <v>161</v>
      </c>
      <c r="E273" s="133" t="s">
        <v>451</v>
      </c>
      <c r="F273" s="134" t="s">
        <v>452</v>
      </c>
      <c r="G273" s="135" t="s">
        <v>249</v>
      </c>
      <c r="H273" s="136">
        <v>30</v>
      </c>
      <c r="I273" s="137"/>
      <c r="J273" s="138">
        <f>ROUND(I273*H273,2)</f>
        <v>0</v>
      </c>
      <c r="K273" s="139"/>
      <c r="L273" s="31"/>
      <c r="M273" s="140" t="s">
        <v>1</v>
      </c>
      <c r="N273" s="141" t="s">
        <v>43</v>
      </c>
      <c r="P273" s="142">
        <f>O273*H273</f>
        <v>0</v>
      </c>
      <c r="Q273" s="142">
        <v>1.0692E-4</v>
      </c>
      <c r="R273" s="142">
        <f>Q273*H273</f>
        <v>3.2076000000000001E-3</v>
      </c>
      <c r="S273" s="142">
        <v>0</v>
      </c>
      <c r="T273" s="143">
        <f>S273*H273</f>
        <v>0</v>
      </c>
      <c r="AR273" s="144" t="s">
        <v>165</v>
      </c>
      <c r="AT273" s="144" t="s">
        <v>161</v>
      </c>
      <c r="AU273" s="144" t="s">
        <v>89</v>
      </c>
      <c r="AY273" s="16" t="s">
        <v>159</v>
      </c>
      <c r="BE273" s="145">
        <f>IF(N273="základní",J273,0)</f>
        <v>0</v>
      </c>
      <c r="BF273" s="145">
        <f>IF(N273="snížená",J273,0)</f>
        <v>0</v>
      </c>
      <c r="BG273" s="145">
        <f>IF(N273="zákl. přenesená",J273,0)</f>
        <v>0</v>
      </c>
      <c r="BH273" s="145">
        <f>IF(N273="sníž. přenesená",J273,0)</f>
        <v>0</v>
      </c>
      <c r="BI273" s="145">
        <f>IF(N273="nulová",J273,0)</f>
        <v>0</v>
      </c>
      <c r="BJ273" s="16" t="s">
        <v>86</v>
      </c>
      <c r="BK273" s="145">
        <f>ROUND(I273*H273,2)</f>
        <v>0</v>
      </c>
      <c r="BL273" s="16" t="s">
        <v>165</v>
      </c>
      <c r="BM273" s="144" t="s">
        <v>453</v>
      </c>
    </row>
    <row r="274" spans="2:65" s="12" customFormat="1" ht="10.5">
      <c r="B274" s="146"/>
      <c r="D274" s="147" t="s">
        <v>167</v>
      </c>
      <c r="E274" s="148" t="s">
        <v>1</v>
      </c>
      <c r="F274" s="149" t="s">
        <v>335</v>
      </c>
      <c r="H274" s="150">
        <v>30</v>
      </c>
      <c r="I274" s="151"/>
      <c r="L274" s="146"/>
      <c r="M274" s="152"/>
      <c r="T274" s="153"/>
      <c r="AT274" s="148" t="s">
        <v>167</v>
      </c>
      <c r="AU274" s="148" t="s">
        <v>89</v>
      </c>
      <c r="AV274" s="12" t="s">
        <v>89</v>
      </c>
      <c r="AW274" s="12" t="s">
        <v>33</v>
      </c>
      <c r="AX274" s="12" t="s">
        <v>86</v>
      </c>
      <c r="AY274" s="148" t="s">
        <v>159</v>
      </c>
    </row>
    <row r="275" spans="2:65" s="11" customFormat="1" ht="22.75" customHeight="1">
      <c r="B275" s="120"/>
      <c r="D275" s="121" t="s">
        <v>77</v>
      </c>
      <c r="E275" s="130" t="s">
        <v>454</v>
      </c>
      <c r="F275" s="130" t="s">
        <v>455</v>
      </c>
      <c r="I275" s="123"/>
      <c r="J275" s="131">
        <f>BK275</f>
        <v>0</v>
      </c>
      <c r="L275" s="120"/>
      <c r="M275" s="125"/>
      <c r="P275" s="126">
        <f>SUM(P276:P277)</f>
        <v>0</v>
      </c>
      <c r="R275" s="126">
        <f>SUM(R276:R277)</f>
        <v>0</v>
      </c>
      <c r="T275" s="127">
        <f>SUM(T276:T277)</f>
        <v>0</v>
      </c>
      <c r="AR275" s="121" t="s">
        <v>86</v>
      </c>
      <c r="AT275" s="128" t="s">
        <v>77</v>
      </c>
      <c r="AU275" s="128" t="s">
        <v>86</v>
      </c>
      <c r="AY275" s="121" t="s">
        <v>159</v>
      </c>
      <c r="BK275" s="129">
        <f>SUM(BK276:BK277)</f>
        <v>0</v>
      </c>
    </row>
    <row r="276" spans="2:65" s="1" customFormat="1" ht="44.2" customHeight="1">
      <c r="B276" s="31"/>
      <c r="C276" s="132" t="s">
        <v>456</v>
      </c>
      <c r="D276" s="132" t="s">
        <v>161</v>
      </c>
      <c r="E276" s="133" t="s">
        <v>457</v>
      </c>
      <c r="F276" s="134" t="s">
        <v>458</v>
      </c>
      <c r="G276" s="135" t="s">
        <v>213</v>
      </c>
      <c r="H276" s="136">
        <v>4425.1379999999999</v>
      </c>
      <c r="I276" s="137"/>
      <c r="J276" s="138">
        <f>ROUND(I276*H276,2)</f>
        <v>0</v>
      </c>
      <c r="K276" s="139"/>
      <c r="L276" s="31"/>
      <c r="M276" s="140" t="s">
        <v>1</v>
      </c>
      <c r="N276" s="141" t="s">
        <v>43</v>
      </c>
      <c r="P276" s="142">
        <f>O276*H276</f>
        <v>0</v>
      </c>
      <c r="Q276" s="142">
        <v>0</v>
      </c>
      <c r="R276" s="142">
        <f>Q276*H276</f>
        <v>0</v>
      </c>
      <c r="S276" s="142">
        <v>0</v>
      </c>
      <c r="T276" s="143">
        <f>S276*H276</f>
        <v>0</v>
      </c>
      <c r="AR276" s="144" t="s">
        <v>165</v>
      </c>
      <c r="AT276" s="144" t="s">
        <v>161</v>
      </c>
      <c r="AU276" s="144" t="s">
        <v>89</v>
      </c>
      <c r="AY276" s="16" t="s">
        <v>159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6" t="s">
        <v>86</v>
      </c>
      <c r="BK276" s="145">
        <f>ROUND(I276*H276,2)</f>
        <v>0</v>
      </c>
      <c r="BL276" s="16" t="s">
        <v>165</v>
      </c>
      <c r="BM276" s="144" t="s">
        <v>459</v>
      </c>
    </row>
    <row r="277" spans="2:65" s="12" customFormat="1" ht="10.5">
      <c r="B277" s="146"/>
      <c r="D277" s="147" t="s">
        <v>167</v>
      </c>
      <c r="E277" s="148" t="s">
        <v>1</v>
      </c>
      <c r="F277" s="149" t="s">
        <v>460</v>
      </c>
      <c r="H277" s="150">
        <v>4425.1379999999999</v>
      </c>
      <c r="I277" s="151"/>
      <c r="L277" s="146"/>
      <c r="M277" s="152"/>
      <c r="T277" s="153"/>
      <c r="AT277" s="148" t="s">
        <v>167</v>
      </c>
      <c r="AU277" s="148" t="s">
        <v>89</v>
      </c>
      <c r="AV277" s="12" t="s">
        <v>89</v>
      </c>
      <c r="AW277" s="12" t="s">
        <v>33</v>
      </c>
      <c r="AX277" s="12" t="s">
        <v>86</v>
      </c>
      <c r="AY277" s="148" t="s">
        <v>159</v>
      </c>
    </row>
    <row r="278" spans="2:65" s="11" customFormat="1" ht="25.85" customHeight="1">
      <c r="B278" s="120"/>
      <c r="D278" s="121" t="s">
        <v>77</v>
      </c>
      <c r="E278" s="122" t="s">
        <v>461</v>
      </c>
      <c r="F278" s="122" t="s">
        <v>462</v>
      </c>
      <c r="I278" s="123"/>
      <c r="J278" s="124">
        <f>BK278</f>
        <v>0</v>
      </c>
      <c r="L278" s="120"/>
      <c r="M278" s="125"/>
      <c r="P278" s="126">
        <f>P279</f>
        <v>0</v>
      </c>
      <c r="R278" s="126">
        <f>R279</f>
        <v>0.13589999999999999</v>
      </c>
      <c r="T278" s="127">
        <f>T279</f>
        <v>0</v>
      </c>
      <c r="AR278" s="121" t="s">
        <v>89</v>
      </c>
      <c r="AT278" s="128" t="s">
        <v>77</v>
      </c>
      <c r="AU278" s="128" t="s">
        <v>78</v>
      </c>
      <c r="AY278" s="121" t="s">
        <v>159</v>
      </c>
      <c r="BK278" s="129">
        <f>BK279</f>
        <v>0</v>
      </c>
    </row>
    <row r="279" spans="2:65" s="11" customFormat="1" ht="22.75" customHeight="1">
      <c r="B279" s="120"/>
      <c r="D279" s="121" t="s">
        <v>77</v>
      </c>
      <c r="E279" s="130" t="s">
        <v>463</v>
      </c>
      <c r="F279" s="130" t="s">
        <v>464</v>
      </c>
      <c r="I279" s="123"/>
      <c r="J279" s="131">
        <f>BK279</f>
        <v>0</v>
      </c>
      <c r="L279" s="120"/>
      <c r="M279" s="125"/>
      <c r="P279" s="126">
        <f>SUM(P280:P284)</f>
        <v>0</v>
      </c>
      <c r="R279" s="126">
        <f>SUM(R280:R284)</f>
        <v>0.13589999999999999</v>
      </c>
      <c r="T279" s="127">
        <f>SUM(T280:T284)</f>
        <v>0</v>
      </c>
      <c r="AR279" s="121" t="s">
        <v>89</v>
      </c>
      <c r="AT279" s="128" t="s">
        <v>77</v>
      </c>
      <c r="AU279" s="128" t="s">
        <v>86</v>
      </c>
      <c r="AY279" s="121" t="s">
        <v>159</v>
      </c>
      <c r="BK279" s="129">
        <f>SUM(BK280:BK284)</f>
        <v>0</v>
      </c>
    </row>
    <row r="280" spans="2:65" s="1" customFormat="1" ht="24.25" customHeight="1">
      <c r="B280" s="31"/>
      <c r="C280" s="132" t="s">
        <v>465</v>
      </c>
      <c r="D280" s="132" t="s">
        <v>161</v>
      </c>
      <c r="E280" s="133" t="s">
        <v>466</v>
      </c>
      <c r="F280" s="134" t="s">
        <v>467</v>
      </c>
      <c r="G280" s="135" t="s">
        <v>219</v>
      </c>
      <c r="H280" s="136">
        <v>180</v>
      </c>
      <c r="I280" s="137"/>
      <c r="J280" s="138">
        <f>ROUND(I280*H280,2)</f>
        <v>0</v>
      </c>
      <c r="K280" s="139"/>
      <c r="L280" s="31"/>
      <c r="M280" s="140" t="s">
        <v>1</v>
      </c>
      <c r="N280" s="141" t="s">
        <v>43</v>
      </c>
      <c r="P280" s="142">
        <f>O280*H280</f>
        <v>0</v>
      </c>
      <c r="Q280" s="142">
        <v>4.0000000000000003E-5</v>
      </c>
      <c r="R280" s="142">
        <f>Q280*H280</f>
        <v>7.2000000000000007E-3</v>
      </c>
      <c r="S280" s="142">
        <v>0</v>
      </c>
      <c r="T280" s="143">
        <f>S280*H280</f>
        <v>0</v>
      </c>
      <c r="AR280" s="144" t="s">
        <v>246</v>
      </c>
      <c r="AT280" s="144" t="s">
        <v>161</v>
      </c>
      <c r="AU280" s="144" t="s">
        <v>89</v>
      </c>
      <c r="AY280" s="16" t="s">
        <v>159</v>
      </c>
      <c r="BE280" s="145">
        <f>IF(N280="základní",J280,0)</f>
        <v>0</v>
      </c>
      <c r="BF280" s="145">
        <f>IF(N280="snížená",J280,0)</f>
        <v>0</v>
      </c>
      <c r="BG280" s="145">
        <f>IF(N280="zákl. přenesená",J280,0)</f>
        <v>0</v>
      </c>
      <c r="BH280" s="145">
        <f>IF(N280="sníž. přenesená",J280,0)</f>
        <v>0</v>
      </c>
      <c r="BI280" s="145">
        <f>IF(N280="nulová",J280,0)</f>
        <v>0</v>
      </c>
      <c r="BJ280" s="16" t="s">
        <v>86</v>
      </c>
      <c r="BK280" s="145">
        <f>ROUND(I280*H280,2)</f>
        <v>0</v>
      </c>
      <c r="BL280" s="16" t="s">
        <v>246</v>
      </c>
      <c r="BM280" s="144" t="s">
        <v>468</v>
      </c>
    </row>
    <row r="281" spans="2:65" s="12" customFormat="1" ht="10.5">
      <c r="B281" s="146"/>
      <c r="D281" s="147" t="s">
        <v>167</v>
      </c>
      <c r="E281" s="148" t="s">
        <v>1</v>
      </c>
      <c r="F281" s="149" t="s">
        <v>469</v>
      </c>
      <c r="H281" s="150">
        <v>180</v>
      </c>
      <c r="I281" s="151"/>
      <c r="L281" s="146"/>
      <c r="M281" s="152"/>
      <c r="T281" s="153"/>
      <c r="AT281" s="148" t="s">
        <v>167</v>
      </c>
      <c r="AU281" s="148" t="s">
        <v>89</v>
      </c>
      <c r="AV281" s="12" t="s">
        <v>89</v>
      </c>
      <c r="AW281" s="12" t="s">
        <v>33</v>
      </c>
      <c r="AX281" s="12" t="s">
        <v>86</v>
      </c>
      <c r="AY281" s="148" t="s">
        <v>159</v>
      </c>
    </row>
    <row r="282" spans="2:65" s="1" customFormat="1" ht="24.25" customHeight="1">
      <c r="B282" s="31"/>
      <c r="C282" s="161" t="s">
        <v>470</v>
      </c>
      <c r="D282" s="161" t="s">
        <v>210</v>
      </c>
      <c r="E282" s="162" t="s">
        <v>471</v>
      </c>
      <c r="F282" s="163" t="s">
        <v>472</v>
      </c>
      <c r="G282" s="164" t="s">
        <v>219</v>
      </c>
      <c r="H282" s="165">
        <v>198</v>
      </c>
      <c r="I282" s="166"/>
      <c r="J282" s="167">
        <f>ROUND(I282*H282,2)</f>
        <v>0</v>
      </c>
      <c r="K282" s="168"/>
      <c r="L282" s="169"/>
      <c r="M282" s="170" t="s">
        <v>1</v>
      </c>
      <c r="N282" s="171" t="s">
        <v>43</v>
      </c>
      <c r="P282" s="142">
        <f>O282*H282</f>
        <v>0</v>
      </c>
      <c r="Q282" s="142">
        <v>6.4999999999999997E-4</v>
      </c>
      <c r="R282" s="142">
        <f>Q282*H282</f>
        <v>0.12869999999999998</v>
      </c>
      <c r="S282" s="142">
        <v>0</v>
      </c>
      <c r="T282" s="143">
        <f>S282*H282</f>
        <v>0</v>
      </c>
      <c r="AR282" s="144" t="s">
        <v>203</v>
      </c>
      <c r="AT282" s="144" t="s">
        <v>210</v>
      </c>
      <c r="AU282" s="144" t="s">
        <v>89</v>
      </c>
      <c r="AY282" s="16" t="s">
        <v>159</v>
      </c>
      <c r="BE282" s="145">
        <f>IF(N282="základní",J282,0)</f>
        <v>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16" t="s">
        <v>86</v>
      </c>
      <c r="BK282" s="145">
        <f>ROUND(I282*H282,2)</f>
        <v>0</v>
      </c>
      <c r="BL282" s="16" t="s">
        <v>165</v>
      </c>
      <c r="BM282" s="144" t="s">
        <v>473</v>
      </c>
    </row>
    <row r="283" spans="2:65" s="12" customFormat="1" ht="10.5">
      <c r="B283" s="146"/>
      <c r="D283" s="147" t="s">
        <v>167</v>
      </c>
      <c r="E283" s="148" t="s">
        <v>1</v>
      </c>
      <c r="F283" s="149" t="s">
        <v>469</v>
      </c>
      <c r="H283" s="150">
        <v>180</v>
      </c>
      <c r="I283" s="151"/>
      <c r="L283" s="146"/>
      <c r="M283" s="152"/>
      <c r="T283" s="153"/>
      <c r="AT283" s="148" t="s">
        <v>167</v>
      </c>
      <c r="AU283" s="148" t="s">
        <v>89</v>
      </c>
      <c r="AV283" s="12" t="s">
        <v>89</v>
      </c>
      <c r="AW283" s="12" t="s">
        <v>33</v>
      </c>
      <c r="AX283" s="12" t="s">
        <v>86</v>
      </c>
      <c r="AY283" s="148" t="s">
        <v>159</v>
      </c>
    </row>
    <row r="284" spans="2:65" s="12" customFormat="1" ht="10.5">
      <c r="B284" s="146"/>
      <c r="D284" s="147" t="s">
        <v>167</v>
      </c>
      <c r="F284" s="149" t="s">
        <v>474</v>
      </c>
      <c r="H284" s="150">
        <v>198</v>
      </c>
      <c r="I284" s="151"/>
      <c r="L284" s="146"/>
      <c r="M284" s="152"/>
      <c r="T284" s="153"/>
      <c r="AT284" s="148" t="s">
        <v>167</v>
      </c>
      <c r="AU284" s="148" t="s">
        <v>89</v>
      </c>
      <c r="AV284" s="12" t="s">
        <v>89</v>
      </c>
      <c r="AW284" s="12" t="s">
        <v>4</v>
      </c>
      <c r="AX284" s="12" t="s">
        <v>86</v>
      </c>
      <c r="AY284" s="148" t="s">
        <v>159</v>
      </c>
    </row>
    <row r="285" spans="2:65" s="11" customFormat="1" ht="25.85" customHeight="1">
      <c r="B285" s="120"/>
      <c r="D285" s="121" t="s">
        <v>77</v>
      </c>
      <c r="E285" s="122" t="s">
        <v>475</v>
      </c>
      <c r="F285" s="122" t="s">
        <v>476</v>
      </c>
      <c r="I285" s="123"/>
      <c r="J285" s="124">
        <f>BK285</f>
        <v>0</v>
      </c>
      <c r="L285" s="120"/>
      <c r="M285" s="125"/>
      <c r="P285" s="126">
        <v>0</v>
      </c>
      <c r="R285" s="126">
        <v>0</v>
      </c>
      <c r="T285" s="127">
        <v>0</v>
      </c>
      <c r="AR285" s="121" t="s">
        <v>188</v>
      </c>
      <c r="AT285" s="128" t="s">
        <v>77</v>
      </c>
      <c r="AU285" s="128" t="s">
        <v>78</v>
      </c>
      <c r="AY285" s="121" t="s">
        <v>159</v>
      </c>
      <c r="BK285" s="129">
        <v>0</v>
      </c>
    </row>
    <row r="286" spans="2:65" s="11" customFormat="1" ht="25.85" customHeight="1">
      <c r="B286" s="120"/>
      <c r="D286" s="121" t="s">
        <v>77</v>
      </c>
      <c r="E286" s="122" t="s">
        <v>477</v>
      </c>
      <c r="F286" s="122" t="s">
        <v>478</v>
      </c>
      <c r="I286" s="123"/>
      <c r="J286" s="124">
        <f>BK286</f>
        <v>0</v>
      </c>
      <c r="L286" s="120"/>
      <c r="M286" s="125"/>
      <c r="P286" s="126">
        <f>P287</f>
        <v>0</v>
      </c>
      <c r="R286" s="126">
        <f>R287</f>
        <v>0</v>
      </c>
      <c r="T286" s="127">
        <f>T287</f>
        <v>0</v>
      </c>
      <c r="AR286" s="121" t="s">
        <v>188</v>
      </c>
      <c r="AT286" s="128" t="s">
        <v>77</v>
      </c>
      <c r="AU286" s="128" t="s">
        <v>78</v>
      </c>
      <c r="AY286" s="121" t="s">
        <v>159</v>
      </c>
      <c r="BK286" s="129">
        <f>BK287</f>
        <v>0</v>
      </c>
    </row>
    <row r="287" spans="2:65" s="1" customFormat="1" ht="16.55" customHeight="1">
      <c r="B287" s="31"/>
      <c r="C287" s="132" t="s">
        <v>479</v>
      </c>
      <c r="D287" s="132" t="s">
        <v>161</v>
      </c>
      <c r="E287" s="133" t="s">
        <v>480</v>
      </c>
      <c r="F287" s="134" t="s">
        <v>481</v>
      </c>
      <c r="G287" s="135" t="s">
        <v>482</v>
      </c>
      <c r="H287" s="136">
        <v>4</v>
      </c>
      <c r="I287" s="137"/>
      <c r="J287" s="138">
        <f>ROUND(I287*H287,2)</f>
        <v>0</v>
      </c>
      <c r="K287" s="139"/>
      <c r="L287" s="31"/>
      <c r="M287" s="172" t="s">
        <v>1</v>
      </c>
      <c r="N287" s="173" t="s">
        <v>43</v>
      </c>
      <c r="O287" s="174"/>
      <c r="P287" s="175">
        <f>O287*H287</f>
        <v>0</v>
      </c>
      <c r="Q287" s="175">
        <v>0</v>
      </c>
      <c r="R287" s="175">
        <f>Q287*H287</f>
        <v>0</v>
      </c>
      <c r="S287" s="175">
        <v>0</v>
      </c>
      <c r="T287" s="176">
        <f>S287*H287</f>
        <v>0</v>
      </c>
      <c r="AR287" s="144" t="s">
        <v>483</v>
      </c>
      <c r="AT287" s="144" t="s">
        <v>161</v>
      </c>
      <c r="AU287" s="144" t="s">
        <v>86</v>
      </c>
      <c r="AY287" s="16" t="s">
        <v>159</v>
      </c>
      <c r="BE287" s="145">
        <f>IF(N287="základní",J287,0)</f>
        <v>0</v>
      </c>
      <c r="BF287" s="145">
        <f>IF(N287="snížená",J287,0)</f>
        <v>0</v>
      </c>
      <c r="BG287" s="145">
        <f>IF(N287="zákl. přenesená",J287,0)</f>
        <v>0</v>
      </c>
      <c r="BH287" s="145">
        <f>IF(N287="sníž. přenesená",J287,0)</f>
        <v>0</v>
      </c>
      <c r="BI287" s="145">
        <f>IF(N287="nulová",J287,0)</f>
        <v>0</v>
      </c>
      <c r="BJ287" s="16" t="s">
        <v>86</v>
      </c>
      <c r="BK287" s="145">
        <f>ROUND(I287*H287,2)</f>
        <v>0</v>
      </c>
      <c r="BL287" s="16" t="s">
        <v>483</v>
      </c>
      <c r="BM287" s="144" t="s">
        <v>484</v>
      </c>
    </row>
    <row r="288" spans="2:65" s="1" customFormat="1" ht="6.9" customHeight="1">
      <c r="B288" s="43"/>
      <c r="C288" s="44"/>
      <c r="D288" s="44"/>
      <c r="E288" s="44"/>
      <c r="F288" s="44"/>
      <c r="G288" s="44"/>
      <c r="H288" s="44"/>
      <c r="I288" s="44"/>
      <c r="J288" s="44"/>
      <c r="K288" s="44"/>
      <c r="L288" s="31"/>
    </row>
  </sheetData>
  <sheetProtection algorithmName="SHA-512" hashValue="PeNfh3E6I5pBtw9bo6sqynM7/Yr9fsAhNpVZyHtYz/a0BxImjPjKgU5UnLnliFTUMakmtkfCqDxrlxVc619K5w==" saltValue="JSdbPXMNhj+kBdtbOES8hnG6KcnQOxlQKpW5Gsccul805ejkcZocP+wlOydHFwefeCaWfyfoedEhuMtWj5BwUA==" spinCount="100000" sheet="1" objects="1" scenarios="1" formatColumns="0" formatRows="0" autoFilter="0"/>
  <autoFilter ref="C126:K287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460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6" t="s">
        <v>92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125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8" t="str">
        <f>'Rekapitulace stavby'!K6</f>
        <v>Revitalizace veřejných ploch města Luby - ETAPA II</v>
      </c>
      <c r="F7" s="229"/>
      <c r="G7" s="229"/>
      <c r="H7" s="229"/>
      <c r="L7" s="19"/>
    </row>
    <row r="8" spans="2:46" s="1" customFormat="1" ht="11.95" customHeight="1">
      <c r="B8" s="31"/>
      <c r="D8" s="26" t="s">
        <v>126</v>
      </c>
      <c r="L8" s="31"/>
    </row>
    <row r="9" spans="2:46" s="1" customFormat="1" ht="16.55" customHeight="1">
      <c r="B9" s="31"/>
      <c r="E9" s="194" t="s">
        <v>485</v>
      </c>
      <c r="F9" s="230"/>
      <c r="G9" s="230"/>
      <c r="H9" s="230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88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1" t="str">
        <f>'Rekapitulace stavby'!E14</f>
        <v>Vyplň údaj</v>
      </c>
      <c r="F18" s="200"/>
      <c r="G18" s="200"/>
      <c r="H18" s="200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5" t="s">
        <v>1</v>
      </c>
      <c r="F27" s="205"/>
      <c r="G27" s="205"/>
      <c r="H27" s="205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ROUND(J127,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ROUND((SUM(BE127:BE459)),  2)</f>
        <v>0</v>
      </c>
      <c r="I33" s="91">
        <v>0.21</v>
      </c>
      <c r="J33" s="90">
        <f>ROUND(((SUM(BE127:BE459))*I33),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ROUND((SUM(BF127:BF459)),  2)</f>
        <v>0</v>
      </c>
      <c r="I34" s="91">
        <v>0.15</v>
      </c>
      <c r="J34" s="90">
        <f>ROUND(((SUM(BF127:BF459))*I34),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ROUND((SUM(BG127:BG459)),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ROUND((SUM(BH127:BH459)),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ROUND((SUM(BI127:BI459)),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128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8" t="str">
        <f>E7</f>
        <v>Revitalizace veřejných ploch města Luby - ETAPA II</v>
      </c>
      <c r="F85" s="229"/>
      <c r="G85" s="229"/>
      <c r="H85" s="229"/>
      <c r="L85" s="31"/>
    </row>
    <row r="86" spans="2:47" s="1" customFormat="1" ht="11.95" customHeight="1">
      <c r="B86" s="31"/>
      <c r="C86" s="26" t="s">
        <v>126</v>
      </c>
      <c r="L86" s="31"/>
    </row>
    <row r="87" spans="2:47" s="1" customFormat="1" ht="16.55" customHeight="1">
      <c r="B87" s="31"/>
      <c r="E87" s="194" t="str">
        <f>E9</f>
        <v>IO 02 - Opěrné zdi a schodiště Etapa II</v>
      </c>
      <c r="F87" s="230"/>
      <c r="G87" s="230"/>
      <c r="H87" s="230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129</v>
      </c>
      <c r="D94" s="92"/>
      <c r="E94" s="92"/>
      <c r="F94" s="92"/>
      <c r="G94" s="92"/>
      <c r="H94" s="92"/>
      <c r="I94" s="92"/>
      <c r="J94" s="101" t="s">
        <v>130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131</v>
      </c>
      <c r="J96" s="65">
        <f>J127</f>
        <v>0</v>
      </c>
      <c r="L96" s="31"/>
      <c r="AU96" s="16" t="s">
        <v>132</v>
      </c>
    </row>
    <row r="97" spans="2:12" s="8" customFormat="1" ht="24.9" customHeight="1">
      <c r="B97" s="103"/>
      <c r="D97" s="104" t="s">
        <v>133</v>
      </c>
      <c r="E97" s="105"/>
      <c r="F97" s="105"/>
      <c r="G97" s="105"/>
      <c r="H97" s="105"/>
      <c r="I97" s="105"/>
      <c r="J97" s="106">
        <f>J128</f>
        <v>0</v>
      </c>
      <c r="L97" s="103"/>
    </row>
    <row r="98" spans="2:12" s="9" customFormat="1" ht="20" customHeight="1">
      <c r="B98" s="107"/>
      <c r="D98" s="108" t="s">
        <v>134</v>
      </c>
      <c r="E98" s="109"/>
      <c r="F98" s="109"/>
      <c r="G98" s="109"/>
      <c r="H98" s="109"/>
      <c r="I98" s="109"/>
      <c r="J98" s="110">
        <f>J129</f>
        <v>0</v>
      </c>
      <c r="L98" s="107"/>
    </row>
    <row r="99" spans="2:12" s="9" customFormat="1" ht="20" customHeight="1">
      <c r="B99" s="107"/>
      <c r="D99" s="108" t="s">
        <v>135</v>
      </c>
      <c r="E99" s="109"/>
      <c r="F99" s="109"/>
      <c r="G99" s="109"/>
      <c r="H99" s="109"/>
      <c r="I99" s="109"/>
      <c r="J99" s="110">
        <f>J163</f>
        <v>0</v>
      </c>
      <c r="L99" s="107"/>
    </row>
    <row r="100" spans="2:12" s="9" customFormat="1" ht="20" customHeight="1">
      <c r="B100" s="107"/>
      <c r="D100" s="108" t="s">
        <v>486</v>
      </c>
      <c r="E100" s="109"/>
      <c r="F100" s="109"/>
      <c r="G100" s="109"/>
      <c r="H100" s="109"/>
      <c r="I100" s="109"/>
      <c r="J100" s="110">
        <f>J197</f>
        <v>0</v>
      </c>
      <c r="L100" s="107"/>
    </row>
    <row r="101" spans="2:12" s="9" customFormat="1" ht="20" customHeight="1">
      <c r="B101" s="107"/>
      <c r="D101" s="108" t="s">
        <v>487</v>
      </c>
      <c r="E101" s="109"/>
      <c r="F101" s="109"/>
      <c r="G101" s="109"/>
      <c r="H101" s="109"/>
      <c r="I101" s="109"/>
      <c r="J101" s="110">
        <f>J337</f>
        <v>0</v>
      </c>
      <c r="L101" s="107"/>
    </row>
    <row r="102" spans="2:12" s="9" customFormat="1" ht="20" customHeight="1">
      <c r="B102" s="107"/>
      <c r="D102" s="108" t="s">
        <v>488</v>
      </c>
      <c r="E102" s="109"/>
      <c r="F102" s="109"/>
      <c r="G102" s="109"/>
      <c r="H102" s="109"/>
      <c r="I102" s="109"/>
      <c r="J102" s="110">
        <f>J354</f>
        <v>0</v>
      </c>
      <c r="L102" s="107"/>
    </row>
    <row r="103" spans="2:12" s="9" customFormat="1" ht="20" customHeight="1">
      <c r="B103" s="107"/>
      <c r="D103" s="108" t="s">
        <v>138</v>
      </c>
      <c r="E103" s="109"/>
      <c r="F103" s="109"/>
      <c r="G103" s="109"/>
      <c r="H103" s="109"/>
      <c r="I103" s="109"/>
      <c r="J103" s="110">
        <f>J357</f>
        <v>0</v>
      </c>
      <c r="L103" s="107"/>
    </row>
    <row r="104" spans="2:12" s="9" customFormat="1" ht="20" customHeight="1">
      <c r="B104" s="107"/>
      <c r="D104" s="108" t="s">
        <v>489</v>
      </c>
      <c r="E104" s="109"/>
      <c r="F104" s="109"/>
      <c r="G104" s="109"/>
      <c r="H104" s="109"/>
      <c r="I104" s="109"/>
      <c r="J104" s="110">
        <f>J376</f>
        <v>0</v>
      </c>
      <c r="L104" s="107"/>
    </row>
    <row r="105" spans="2:12" s="8" customFormat="1" ht="24.9" customHeight="1">
      <c r="B105" s="103"/>
      <c r="D105" s="104" t="s">
        <v>490</v>
      </c>
      <c r="E105" s="105"/>
      <c r="F105" s="105"/>
      <c r="G105" s="105"/>
      <c r="H105" s="105"/>
      <c r="I105" s="105"/>
      <c r="J105" s="106">
        <f>J378</f>
        <v>0</v>
      </c>
      <c r="L105" s="103"/>
    </row>
    <row r="106" spans="2:12" s="8" customFormat="1" ht="24.9" customHeight="1">
      <c r="B106" s="103"/>
      <c r="D106" s="104" t="s">
        <v>140</v>
      </c>
      <c r="E106" s="105"/>
      <c r="F106" s="105"/>
      <c r="G106" s="105"/>
      <c r="H106" s="105"/>
      <c r="I106" s="105"/>
      <c r="J106" s="106">
        <f>J448</f>
        <v>0</v>
      </c>
      <c r="L106" s="103"/>
    </row>
    <row r="107" spans="2:12" s="9" customFormat="1" ht="20" customHeight="1">
      <c r="B107" s="107"/>
      <c r="D107" s="108" t="s">
        <v>141</v>
      </c>
      <c r="E107" s="109"/>
      <c r="F107" s="109"/>
      <c r="G107" s="109"/>
      <c r="H107" s="109"/>
      <c r="I107" s="109"/>
      <c r="J107" s="110">
        <f>J449</f>
        <v>0</v>
      </c>
      <c r="L107" s="107"/>
    </row>
    <row r="108" spans="2:12" s="1" customFormat="1" ht="21.8" customHeight="1">
      <c r="B108" s="31"/>
      <c r="L108" s="31"/>
    </row>
    <row r="109" spans="2:12" s="1" customFormat="1" ht="6.9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1"/>
    </row>
    <row r="113" spans="2:63" s="1" customFormat="1" ht="6.9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1"/>
    </row>
    <row r="114" spans="2:63" s="1" customFormat="1" ht="24.9" customHeight="1">
      <c r="B114" s="31"/>
      <c r="C114" s="20" t="s">
        <v>144</v>
      </c>
      <c r="L114" s="31"/>
    </row>
    <row r="115" spans="2:63" s="1" customFormat="1" ht="6.9" customHeight="1">
      <c r="B115" s="31"/>
      <c r="L115" s="31"/>
    </row>
    <row r="116" spans="2:63" s="1" customFormat="1" ht="11.95" customHeight="1">
      <c r="B116" s="31"/>
      <c r="C116" s="26" t="s">
        <v>16</v>
      </c>
      <c r="L116" s="31"/>
    </row>
    <row r="117" spans="2:63" s="1" customFormat="1" ht="16.55" customHeight="1">
      <c r="B117" s="31"/>
      <c r="E117" s="228" t="str">
        <f>E7</f>
        <v>Revitalizace veřejných ploch města Luby - ETAPA II</v>
      </c>
      <c r="F117" s="229"/>
      <c r="G117" s="229"/>
      <c r="H117" s="229"/>
      <c r="L117" s="31"/>
    </row>
    <row r="118" spans="2:63" s="1" customFormat="1" ht="11.95" customHeight="1">
      <c r="B118" s="31"/>
      <c r="C118" s="26" t="s">
        <v>126</v>
      </c>
      <c r="L118" s="31"/>
    </row>
    <row r="119" spans="2:63" s="1" customFormat="1" ht="16.55" customHeight="1">
      <c r="B119" s="31"/>
      <c r="E119" s="194" t="str">
        <f>E9</f>
        <v>IO 02 - Opěrné zdi a schodiště Etapa II</v>
      </c>
      <c r="F119" s="230"/>
      <c r="G119" s="230"/>
      <c r="H119" s="230"/>
      <c r="L119" s="31"/>
    </row>
    <row r="120" spans="2:63" s="1" customFormat="1" ht="6.9" customHeight="1">
      <c r="B120" s="31"/>
      <c r="L120" s="31"/>
    </row>
    <row r="121" spans="2:63" s="1" customFormat="1" ht="11.95" customHeight="1">
      <c r="B121" s="31"/>
      <c r="C121" s="26" t="s">
        <v>20</v>
      </c>
      <c r="F121" s="24" t="str">
        <f>F12</f>
        <v>Luby u Chebu</v>
      </c>
      <c r="I121" s="26" t="s">
        <v>22</v>
      </c>
      <c r="J121" s="51" t="str">
        <f>IF(J12="","",J12)</f>
        <v>Vyplň údaj</v>
      </c>
      <c r="L121" s="31"/>
    </row>
    <row r="122" spans="2:63" s="1" customFormat="1" ht="6.9" customHeight="1">
      <c r="B122" s="31"/>
      <c r="L122" s="31"/>
    </row>
    <row r="123" spans="2:63" s="1" customFormat="1" ht="15.25" customHeight="1">
      <c r="B123" s="31"/>
      <c r="C123" s="26" t="s">
        <v>23</v>
      </c>
      <c r="F123" s="24" t="str">
        <f>E15</f>
        <v>Město Luby</v>
      </c>
      <c r="I123" s="26" t="s">
        <v>30</v>
      </c>
      <c r="J123" s="29" t="str">
        <f>E21</f>
        <v>A69 - Architekti s.r.o.</v>
      </c>
      <c r="L123" s="31"/>
    </row>
    <row r="124" spans="2:63" s="1" customFormat="1" ht="15.25" customHeight="1">
      <c r="B124" s="31"/>
      <c r="C124" s="26" t="s">
        <v>28</v>
      </c>
      <c r="F124" s="24" t="str">
        <f>IF(E18="","",E18)</f>
        <v>Vyplň údaj</v>
      </c>
      <c r="I124" s="26" t="s">
        <v>34</v>
      </c>
      <c r="J124" s="29" t="str">
        <f>E24</f>
        <v>Ing. Pavel Šturc</v>
      </c>
      <c r="L124" s="31"/>
    </row>
    <row r="125" spans="2:63" s="1" customFormat="1" ht="10.35" customHeight="1">
      <c r="B125" s="31"/>
      <c r="L125" s="31"/>
    </row>
    <row r="126" spans="2:63" s="10" customFormat="1" ht="29.3" customHeight="1">
      <c r="B126" s="111"/>
      <c r="C126" s="112" t="s">
        <v>145</v>
      </c>
      <c r="D126" s="113" t="s">
        <v>63</v>
      </c>
      <c r="E126" s="113" t="s">
        <v>59</v>
      </c>
      <c r="F126" s="113" t="s">
        <v>60</v>
      </c>
      <c r="G126" s="113" t="s">
        <v>146</v>
      </c>
      <c r="H126" s="113" t="s">
        <v>147</v>
      </c>
      <c r="I126" s="113" t="s">
        <v>148</v>
      </c>
      <c r="J126" s="114" t="s">
        <v>130</v>
      </c>
      <c r="K126" s="115" t="s">
        <v>149</v>
      </c>
      <c r="L126" s="111"/>
      <c r="M126" s="58" t="s">
        <v>1</v>
      </c>
      <c r="N126" s="59" t="s">
        <v>42</v>
      </c>
      <c r="O126" s="59" t="s">
        <v>150</v>
      </c>
      <c r="P126" s="59" t="s">
        <v>151</v>
      </c>
      <c r="Q126" s="59" t="s">
        <v>152</v>
      </c>
      <c r="R126" s="59" t="s">
        <v>153</v>
      </c>
      <c r="S126" s="59" t="s">
        <v>154</v>
      </c>
      <c r="T126" s="60" t="s">
        <v>155</v>
      </c>
    </row>
    <row r="127" spans="2:63" s="1" customFormat="1" ht="22.75" customHeight="1">
      <c r="B127" s="31"/>
      <c r="C127" s="63" t="s">
        <v>156</v>
      </c>
      <c r="J127" s="116">
        <f>BK127</f>
        <v>0</v>
      </c>
      <c r="L127" s="31"/>
      <c r="M127" s="61"/>
      <c r="N127" s="52"/>
      <c r="O127" s="52"/>
      <c r="P127" s="117">
        <f>P128+P378+P448</f>
        <v>0</v>
      </c>
      <c r="Q127" s="52"/>
      <c r="R127" s="117">
        <f>R128+R378+R448</f>
        <v>250.76265042929046</v>
      </c>
      <c r="S127" s="52"/>
      <c r="T127" s="118">
        <f>T128+T378+T448</f>
        <v>0</v>
      </c>
      <c r="AT127" s="16" t="s">
        <v>77</v>
      </c>
      <c r="AU127" s="16" t="s">
        <v>132</v>
      </c>
      <c r="BK127" s="119">
        <f>BK128+BK378+BK448</f>
        <v>0</v>
      </c>
    </row>
    <row r="128" spans="2:63" s="11" customFormat="1" ht="25.85" customHeight="1">
      <c r="B128" s="120"/>
      <c r="D128" s="121" t="s">
        <v>77</v>
      </c>
      <c r="E128" s="122" t="s">
        <v>157</v>
      </c>
      <c r="F128" s="122" t="s">
        <v>158</v>
      </c>
      <c r="I128" s="123"/>
      <c r="J128" s="124">
        <f>BK128</f>
        <v>0</v>
      </c>
      <c r="L128" s="120"/>
      <c r="M128" s="125"/>
      <c r="P128" s="126">
        <f>P129+P163+P197+P337+P354+P357+P376</f>
        <v>0</v>
      </c>
      <c r="R128" s="126">
        <f>R129+R163+R197+R337+R354+R357+R376</f>
        <v>248.98547017089047</v>
      </c>
      <c r="T128" s="127">
        <f>T129+T163+T197+T337+T354+T357+T376</f>
        <v>0</v>
      </c>
      <c r="AR128" s="121" t="s">
        <v>86</v>
      </c>
      <c r="AT128" s="128" t="s">
        <v>77</v>
      </c>
      <c r="AU128" s="128" t="s">
        <v>78</v>
      </c>
      <c r="AY128" s="121" t="s">
        <v>159</v>
      </c>
      <c r="BK128" s="129">
        <f>BK129+BK163+BK197+BK337+BK354+BK357+BK376</f>
        <v>0</v>
      </c>
    </row>
    <row r="129" spans="2:65" s="11" customFormat="1" ht="22.75" customHeight="1">
      <c r="B129" s="120"/>
      <c r="D129" s="121" t="s">
        <v>77</v>
      </c>
      <c r="E129" s="130" t="s">
        <v>86</v>
      </c>
      <c r="F129" s="130" t="s">
        <v>160</v>
      </c>
      <c r="I129" s="123"/>
      <c r="J129" s="131">
        <f>BK129</f>
        <v>0</v>
      </c>
      <c r="L129" s="120"/>
      <c r="M129" s="125"/>
      <c r="P129" s="126">
        <f>SUM(P130:P162)</f>
        <v>0</v>
      </c>
      <c r="R129" s="126">
        <f>SUM(R130:R162)</f>
        <v>0</v>
      </c>
      <c r="T129" s="127">
        <f>SUM(T130:T162)</f>
        <v>0</v>
      </c>
      <c r="AR129" s="121" t="s">
        <v>86</v>
      </c>
      <c r="AT129" s="128" t="s">
        <v>77</v>
      </c>
      <c r="AU129" s="128" t="s">
        <v>86</v>
      </c>
      <c r="AY129" s="121" t="s">
        <v>159</v>
      </c>
      <c r="BK129" s="129">
        <f>SUM(BK130:BK162)</f>
        <v>0</v>
      </c>
    </row>
    <row r="130" spans="2:65" s="1" customFormat="1" ht="33.049999999999997" customHeight="1">
      <c r="B130" s="31"/>
      <c r="C130" s="132" t="s">
        <v>86</v>
      </c>
      <c r="D130" s="132" t="s">
        <v>161</v>
      </c>
      <c r="E130" s="133" t="s">
        <v>491</v>
      </c>
      <c r="F130" s="134" t="s">
        <v>492</v>
      </c>
      <c r="G130" s="135" t="s">
        <v>164</v>
      </c>
      <c r="H130" s="136">
        <v>52.956000000000003</v>
      </c>
      <c r="I130" s="137"/>
      <c r="J130" s="138">
        <f>ROUND(I130*H130,2)</f>
        <v>0</v>
      </c>
      <c r="K130" s="139"/>
      <c r="L130" s="31"/>
      <c r="M130" s="140" t="s">
        <v>1</v>
      </c>
      <c r="N130" s="141" t="s">
        <v>43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165</v>
      </c>
      <c r="AT130" s="144" t="s">
        <v>161</v>
      </c>
      <c r="AU130" s="144" t="s">
        <v>89</v>
      </c>
      <c r="AY130" s="16" t="s">
        <v>159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86</v>
      </c>
      <c r="BK130" s="145">
        <f>ROUND(I130*H130,2)</f>
        <v>0</v>
      </c>
      <c r="BL130" s="16" t="s">
        <v>165</v>
      </c>
      <c r="BM130" s="144" t="s">
        <v>493</v>
      </c>
    </row>
    <row r="131" spans="2:65" s="12" customFormat="1" ht="10.5">
      <c r="B131" s="146"/>
      <c r="D131" s="147" t="s">
        <v>167</v>
      </c>
      <c r="E131" s="148" t="s">
        <v>1</v>
      </c>
      <c r="F131" s="149" t="s">
        <v>494</v>
      </c>
      <c r="H131" s="150">
        <v>3.508</v>
      </c>
      <c r="I131" s="151"/>
      <c r="L131" s="146"/>
      <c r="M131" s="152"/>
      <c r="T131" s="153"/>
      <c r="AT131" s="148" t="s">
        <v>167</v>
      </c>
      <c r="AU131" s="148" t="s">
        <v>89</v>
      </c>
      <c r="AV131" s="12" t="s">
        <v>89</v>
      </c>
      <c r="AW131" s="12" t="s">
        <v>33</v>
      </c>
      <c r="AX131" s="12" t="s">
        <v>78</v>
      </c>
      <c r="AY131" s="148" t="s">
        <v>159</v>
      </c>
    </row>
    <row r="132" spans="2:65" s="12" customFormat="1" ht="10.5">
      <c r="B132" s="146"/>
      <c r="D132" s="147" t="s">
        <v>167</v>
      </c>
      <c r="E132" s="148" t="s">
        <v>1</v>
      </c>
      <c r="F132" s="149" t="s">
        <v>495</v>
      </c>
      <c r="H132" s="150">
        <v>1.361</v>
      </c>
      <c r="I132" s="151"/>
      <c r="L132" s="146"/>
      <c r="M132" s="152"/>
      <c r="T132" s="153"/>
      <c r="AT132" s="148" t="s">
        <v>167</v>
      </c>
      <c r="AU132" s="148" t="s">
        <v>89</v>
      </c>
      <c r="AV132" s="12" t="s">
        <v>89</v>
      </c>
      <c r="AW132" s="12" t="s">
        <v>33</v>
      </c>
      <c r="AX132" s="12" t="s">
        <v>78</v>
      </c>
      <c r="AY132" s="148" t="s">
        <v>159</v>
      </c>
    </row>
    <row r="133" spans="2:65" s="12" customFormat="1" ht="10.5">
      <c r="B133" s="146"/>
      <c r="D133" s="147" t="s">
        <v>167</v>
      </c>
      <c r="E133" s="148" t="s">
        <v>1</v>
      </c>
      <c r="F133" s="149" t="s">
        <v>496</v>
      </c>
      <c r="H133" s="150">
        <v>3.4660000000000002</v>
      </c>
      <c r="I133" s="151"/>
      <c r="L133" s="146"/>
      <c r="M133" s="152"/>
      <c r="T133" s="153"/>
      <c r="AT133" s="148" t="s">
        <v>167</v>
      </c>
      <c r="AU133" s="148" t="s">
        <v>89</v>
      </c>
      <c r="AV133" s="12" t="s">
        <v>89</v>
      </c>
      <c r="AW133" s="12" t="s">
        <v>33</v>
      </c>
      <c r="AX133" s="12" t="s">
        <v>78</v>
      </c>
      <c r="AY133" s="148" t="s">
        <v>159</v>
      </c>
    </row>
    <row r="134" spans="2:65" s="12" customFormat="1" ht="10.5">
      <c r="B134" s="146"/>
      <c r="D134" s="147" t="s">
        <v>167</v>
      </c>
      <c r="E134" s="148" t="s">
        <v>1</v>
      </c>
      <c r="F134" s="149" t="s">
        <v>497</v>
      </c>
      <c r="H134" s="150">
        <v>3.3490000000000002</v>
      </c>
      <c r="I134" s="151"/>
      <c r="L134" s="146"/>
      <c r="M134" s="152"/>
      <c r="T134" s="153"/>
      <c r="AT134" s="148" t="s">
        <v>167</v>
      </c>
      <c r="AU134" s="148" t="s">
        <v>89</v>
      </c>
      <c r="AV134" s="12" t="s">
        <v>89</v>
      </c>
      <c r="AW134" s="12" t="s">
        <v>33</v>
      </c>
      <c r="AX134" s="12" t="s">
        <v>78</v>
      </c>
      <c r="AY134" s="148" t="s">
        <v>159</v>
      </c>
    </row>
    <row r="135" spans="2:65" s="12" customFormat="1" ht="10.5">
      <c r="B135" s="146"/>
      <c r="D135" s="147" t="s">
        <v>167</v>
      </c>
      <c r="E135" s="148" t="s">
        <v>1</v>
      </c>
      <c r="F135" s="149" t="s">
        <v>498</v>
      </c>
      <c r="H135" s="150">
        <v>3.242</v>
      </c>
      <c r="I135" s="151"/>
      <c r="L135" s="146"/>
      <c r="M135" s="152"/>
      <c r="T135" s="153"/>
      <c r="AT135" s="148" t="s">
        <v>167</v>
      </c>
      <c r="AU135" s="148" t="s">
        <v>89</v>
      </c>
      <c r="AV135" s="12" t="s">
        <v>89</v>
      </c>
      <c r="AW135" s="12" t="s">
        <v>33</v>
      </c>
      <c r="AX135" s="12" t="s">
        <v>78</v>
      </c>
      <c r="AY135" s="148" t="s">
        <v>159</v>
      </c>
    </row>
    <row r="136" spans="2:65" s="12" customFormat="1" ht="10.5">
      <c r="B136" s="146"/>
      <c r="D136" s="147" t="s">
        <v>167</v>
      </c>
      <c r="E136" s="148" t="s">
        <v>1</v>
      </c>
      <c r="F136" s="149" t="s">
        <v>499</v>
      </c>
      <c r="H136" s="150">
        <v>1.28</v>
      </c>
      <c r="I136" s="151"/>
      <c r="L136" s="146"/>
      <c r="M136" s="152"/>
      <c r="T136" s="153"/>
      <c r="AT136" s="148" t="s">
        <v>167</v>
      </c>
      <c r="AU136" s="148" t="s">
        <v>89</v>
      </c>
      <c r="AV136" s="12" t="s">
        <v>89</v>
      </c>
      <c r="AW136" s="12" t="s">
        <v>33</v>
      </c>
      <c r="AX136" s="12" t="s">
        <v>78</v>
      </c>
      <c r="AY136" s="148" t="s">
        <v>159</v>
      </c>
    </row>
    <row r="137" spans="2:65" s="12" customFormat="1" ht="10.5">
      <c r="B137" s="146"/>
      <c r="D137" s="147" t="s">
        <v>167</v>
      </c>
      <c r="E137" s="148" t="s">
        <v>1</v>
      </c>
      <c r="F137" s="149" t="s">
        <v>500</v>
      </c>
      <c r="H137" s="150">
        <v>3.6360000000000001</v>
      </c>
      <c r="I137" s="151"/>
      <c r="L137" s="146"/>
      <c r="M137" s="152"/>
      <c r="T137" s="153"/>
      <c r="AT137" s="148" t="s">
        <v>167</v>
      </c>
      <c r="AU137" s="148" t="s">
        <v>89</v>
      </c>
      <c r="AV137" s="12" t="s">
        <v>89</v>
      </c>
      <c r="AW137" s="12" t="s">
        <v>33</v>
      </c>
      <c r="AX137" s="12" t="s">
        <v>78</v>
      </c>
      <c r="AY137" s="148" t="s">
        <v>159</v>
      </c>
    </row>
    <row r="138" spans="2:65" s="12" customFormat="1" ht="10.5">
      <c r="B138" s="146"/>
      <c r="D138" s="147" t="s">
        <v>167</v>
      </c>
      <c r="E138" s="148" t="s">
        <v>1</v>
      </c>
      <c r="F138" s="149" t="s">
        <v>501</v>
      </c>
      <c r="H138" s="150">
        <v>2.0459999999999998</v>
      </c>
      <c r="I138" s="151"/>
      <c r="L138" s="146"/>
      <c r="M138" s="152"/>
      <c r="T138" s="153"/>
      <c r="AT138" s="148" t="s">
        <v>167</v>
      </c>
      <c r="AU138" s="148" t="s">
        <v>89</v>
      </c>
      <c r="AV138" s="12" t="s">
        <v>89</v>
      </c>
      <c r="AW138" s="12" t="s">
        <v>33</v>
      </c>
      <c r="AX138" s="12" t="s">
        <v>78</v>
      </c>
      <c r="AY138" s="148" t="s">
        <v>159</v>
      </c>
    </row>
    <row r="139" spans="2:65" s="12" customFormat="1" ht="10.5">
      <c r="B139" s="146"/>
      <c r="D139" s="147" t="s">
        <v>167</v>
      </c>
      <c r="E139" s="148" t="s">
        <v>1</v>
      </c>
      <c r="F139" s="149" t="s">
        <v>502</v>
      </c>
      <c r="H139" s="150">
        <v>6.6479999999999997</v>
      </c>
      <c r="I139" s="151"/>
      <c r="L139" s="146"/>
      <c r="M139" s="152"/>
      <c r="T139" s="153"/>
      <c r="AT139" s="148" t="s">
        <v>167</v>
      </c>
      <c r="AU139" s="148" t="s">
        <v>89</v>
      </c>
      <c r="AV139" s="12" t="s">
        <v>89</v>
      </c>
      <c r="AW139" s="12" t="s">
        <v>33</v>
      </c>
      <c r="AX139" s="12" t="s">
        <v>78</v>
      </c>
      <c r="AY139" s="148" t="s">
        <v>159</v>
      </c>
    </row>
    <row r="140" spans="2:65" s="12" customFormat="1" ht="10.5">
      <c r="B140" s="146"/>
      <c r="D140" s="147" t="s">
        <v>167</v>
      </c>
      <c r="E140" s="148" t="s">
        <v>1</v>
      </c>
      <c r="F140" s="149" t="s">
        <v>503</v>
      </c>
      <c r="H140" s="150">
        <v>4.5119999999999996</v>
      </c>
      <c r="I140" s="151"/>
      <c r="L140" s="146"/>
      <c r="M140" s="152"/>
      <c r="T140" s="153"/>
      <c r="AT140" s="148" t="s">
        <v>167</v>
      </c>
      <c r="AU140" s="148" t="s">
        <v>89</v>
      </c>
      <c r="AV140" s="12" t="s">
        <v>89</v>
      </c>
      <c r="AW140" s="12" t="s">
        <v>33</v>
      </c>
      <c r="AX140" s="12" t="s">
        <v>78</v>
      </c>
      <c r="AY140" s="148" t="s">
        <v>159</v>
      </c>
    </row>
    <row r="141" spans="2:65" s="12" customFormat="1" ht="10.5">
      <c r="B141" s="146"/>
      <c r="D141" s="147" t="s">
        <v>167</v>
      </c>
      <c r="E141" s="148" t="s">
        <v>1</v>
      </c>
      <c r="F141" s="149" t="s">
        <v>504</v>
      </c>
      <c r="H141" s="150">
        <v>1.6339999999999999</v>
      </c>
      <c r="I141" s="151"/>
      <c r="L141" s="146"/>
      <c r="M141" s="152"/>
      <c r="T141" s="153"/>
      <c r="AT141" s="148" t="s">
        <v>167</v>
      </c>
      <c r="AU141" s="148" t="s">
        <v>89</v>
      </c>
      <c r="AV141" s="12" t="s">
        <v>89</v>
      </c>
      <c r="AW141" s="12" t="s">
        <v>33</v>
      </c>
      <c r="AX141" s="12" t="s">
        <v>78</v>
      </c>
      <c r="AY141" s="148" t="s">
        <v>159</v>
      </c>
    </row>
    <row r="142" spans="2:65" s="12" customFormat="1" ht="10.5">
      <c r="B142" s="146"/>
      <c r="D142" s="147" t="s">
        <v>167</v>
      </c>
      <c r="E142" s="148" t="s">
        <v>1</v>
      </c>
      <c r="F142" s="149" t="s">
        <v>496</v>
      </c>
      <c r="H142" s="150">
        <v>3.4660000000000002</v>
      </c>
      <c r="I142" s="151"/>
      <c r="L142" s="146"/>
      <c r="M142" s="152"/>
      <c r="T142" s="153"/>
      <c r="AT142" s="148" t="s">
        <v>167</v>
      </c>
      <c r="AU142" s="148" t="s">
        <v>89</v>
      </c>
      <c r="AV142" s="12" t="s">
        <v>89</v>
      </c>
      <c r="AW142" s="12" t="s">
        <v>33</v>
      </c>
      <c r="AX142" s="12" t="s">
        <v>78</v>
      </c>
      <c r="AY142" s="148" t="s">
        <v>159</v>
      </c>
    </row>
    <row r="143" spans="2:65" s="12" customFormat="1" ht="10.5">
      <c r="B143" s="146"/>
      <c r="D143" s="147" t="s">
        <v>167</v>
      </c>
      <c r="E143" s="148" t="s">
        <v>1</v>
      </c>
      <c r="F143" s="149" t="s">
        <v>497</v>
      </c>
      <c r="H143" s="150">
        <v>3.3490000000000002</v>
      </c>
      <c r="I143" s="151"/>
      <c r="L143" s="146"/>
      <c r="M143" s="152"/>
      <c r="T143" s="153"/>
      <c r="AT143" s="148" t="s">
        <v>167</v>
      </c>
      <c r="AU143" s="148" t="s">
        <v>89</v>
      </c>
      <c r="AV143" s="12" t="s">
        <v>89</v>
      </c>
      <c r="AW143" s="12" t="s">
        <v>33</v>
      </c>
      <c r="AX143" s="12" t="s">
        <v>78</v>
      </c>
      <c r="AY143" s="148" t="s">
        <v>159</v>
      </c>
    </row>
    <row r="144" spans="2:65" s="12" customFormat="1" ht="10.5">
      <c r="B144" s="146"/>
      <c r="D144" s="147" t="s">
        <v>167</v>
      </c>
      <c r="E144" s="148" t="s">
        <v>1</v>
      </c>
      <c r="F144" s="149" t="s">
        <v>505</v>
      </c>
      <c r="H144" s="150">
        <v>3.3740000000000001</v>
      </c>
      <c r="I144" s="151"/>
      <c r="L144" s="146"/>
      <c r="M144" s="152"/>
      <c r="T144" s="153"/>
      <c r="AT144" s="148" t="s">
        <v>167</v>
      </c>
      <c r="AU144" s="148" t="s">
        <v>89</v>
      </c>
      <c r="AV144" s="12" t="s">
        <v>89</v>
      </c>
      <c r="AW144" s="12" t="s">
        <v>33</v>
      </c>
      <c r="AX144" s="12" t="s">
        <v>78</v>
      </c>
      <c r="AY144" s="148" t="s">
        <v>159</v>
      </c>
    </row>
    <row r="145" spans="2:65" s="12" customFormat="1" ht="10.5">
      <c r="B145" s="146"/>
      <c r="D145" s="147" t="s">
        <v>167</v>
      </c>
      <c r="E145" s="148" t="s">
        <v>1</v>
      </c>
      <c r="F145" s="149" t="s">
        <v>506</v>
      </c>
      <c r="H145" s="150">
        <v>1.27</v>
      </c>
      <c r="I145" s="151"/>
      <c r="L145" s="146"/>
      <c r="M145" s="152"/>
      <c r="T145" s="153"/>
      <c r="AT145" s="148" t="s">
        <v>167</v>
      </c>
      <c r="AU145" s="148" t="s">
        <v>89</v>
      </c>
      <c r="AV145" s="12" t="s">
        <v>89</v>
      </c>
      <c r="AW145" s="12" t="s">
        <v>33</v>
      </c>
      <c r="AX145" s="12" t="s">
        <v>78</v>
      </c>
      <c r="AY145" s="148" t="s">
        <v>159</v>
      </c>
    </row>
    <row r="146" spans="2:65" s="12" customFormat="1" ht="10.5">
      <c r="B146" s="146"/>
      <c r="D146" s="147" t="s">
        <v>167</v>
      </c>
      <c r="E146" s="148" t="s">
        <v>1</v>
      </c>
      <c r="F146" s="149" t="s">
        <v>496</v>
      </c>
      <c r="H146" s="150">
        <v>3.4660000000000002</v>
      </c>
      <c r="I146" s="151"/>
      <c r="L146" s="146"/>
      <c r="M146" s="152"/>
      <c r="T146" s="153"/>
      <c r="AT146" s="148" t="s">
        <v>167</v>
      </c>
      <c r="AU146" s="148" t="s">
        <v>89</v>
      </c>
      <c r="AV146" s="12" t="s">
        <v>89</v>
      </c>
      <c r="AW146" s="12" t="s">
        <v>33</v>
      </c>
      <c r="AX146" s="12" t="s">
        <v>78</v>
      </c>
      <c r="AY146" s="148" t="s">
        <v>159</v>
      </c>
    </row>
    <row r="147" spans="2:65" s="12" customFormat="1" ht="10.5">
      <c r="B147" s="146"/>
      <c r="D147" s="147" t="s">
        <v>167</v>
      </c>
      <c r="E147" s="148" t="s">
        <v>1</v>
      </c>
      <c r="F147" s="149" t="s">
        <v>497</v>
      </c>
      <c r="H147" s="150">
        <v>3.3490000000000002</v>
      </c>
      <c r="I147" s="151"/>
      <c r="L147" s="146"/>
      <c r="M147" s="152"/>
      <c r="T147" s="153"/>
      <c r="AT147" s="148" t="s">
        <v>167</v>
      </c>
      <c r="AU147" s="148" t="s">
        <v>89</v>
      </c>
      <c r="AV147" s="12" t="s">
        <v>89</v>
      </c>
      <c r="AW147" s="12" t="s">
        <v>33</v>
      </c>
      <c r="AX147" s="12" t="s">
        <v>78</v>
      </c>
      <c r="AY147" s="148" t="s">
        <v>159</v>
      </c>
    </row>
    <row r="148" spans="2:65" s="13" customFormat="1" ht="10.5">
      <c r="B148" s="154"/>
      <c r="D148" s="147" t="s">
        <v>167</v>
      </c>
      <c r="E148" s="155" t="s">
        <v>1</v>
      </c>
      <c r="F148" s="156" t="s">
        <v>174</v>
      </c>
      <c r="H148" s="157">
        <v>52.956000000000003</v>
      </c>
      <c r="I148" s="158"/>
      <c r="L148" s="154"/>
      <c r="M148" s="159"/>
      <c r="T148" s="160"/>
      <c r="AT148" s="155" t="s">
        <v>167</v>
      </c>
      <c r="AU148" s="155" t="s">
        <v>89</v>
      </c>
      <c r="AV148" s="13" t="s">
        <v>165</v>
      </c>
      <c r="AW148" s="13" t="s">
        <v>33</v>
      </c>
      <c r="AX148" s="13" t="s">
        <v>86</v>
      </c>
      <c r="AY148" s="155" t="s">
        <v>159</v>
      </c>
    </row>
    <row r="149" spans="2:65" s="1" customFormat="1" ht="33.049999999999997" customHeight="1">
      <c r="B149" s="31"/>
      <c r="C149" s="132" t="s">
        <v>89</v>
      </c>
      <c r="D149" s="132" t="s">
        <v>161</v>
      </c>
      <c r="E149" s="133" t="s">
        <v>507</v>
      </c>
      <c r="F149" s="134" t="s">
        <v>508</v>
      </c>
      <c r="G149" s="135" t="s">
        <v>164</v>
      </c>
      <c r="H149" s="136">
        <v>5.4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43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165</v>
      </c>
      <c r="AT149" s="144" t="s">
        <v>161</v>
      </c>
      <c r="AU149" s="144" t="s">
        <v>89</v>
      </c>
      <c r="AY149" s="16" t="s">
        <v>159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86</v>
      </c>
      <c r="BK149" s="145">
        <f>ROUND(I149*H149,2)</f>
        <v>0</v>
      </c>
      <c r="BL149" s="16" t="s">
        <v>165</v>
      </c>
      <c r="BM149" s="144" t="s">
        <v>509</v>
      </c>
    </row>
    <row r="150" spans="2:65" s="12" customFormat="1" ht="10.5">
      <c r="B150" s="146"/>
      <c r="D150" s="147" t="s">
        <v>167</v>
      </c>
      <c r="E150" s="148" t="s">
        <v>1</v>
      </c>
      <c r="F150" s="149" t="s">
        <v>510</v>
      </c>
      <c r="H150" s="150">
        <v>1.35</v>
      </c>
      <c r="I150" s="151"/>
      <c r="L150" s="146"/>
      <c r="M150" s="152"/>
      <c r="T150" s="153"/>
      <c r="AT150" s="148" t="s">
        <v>167</v>
      </c>
      <c r="AU150" s="148" t="s">
        <v>89</v>
      </c>
      <c r="AV150" s="12" t="s">
        <v>89</v>
      </c>
      <c r="AW150" s="12" t="s">
        <v>33</v>
      </c>
      <c r="AX150" s="12" t="s">
        <v>78</v>
      </c>
      <c r="AY150" s="148" t="s">
        <v>159</v>
      </c>
    </row>
    <row r="151" spans="2:65" s="12" customFormat="1" ht="10.5">
      <c r="B151" s="146"/>
      <c r="D151" s="147" t="s">
        <v>167</v>
      </c>
      <c r="E151" s="148" t="s">
        <v>1</v>
      </c>
      <c r="F151" s="149" t="s">
        <v>510</v>
      </c>
      <c r="H151" s="150">
        <v>1.35</v>
      </c>
      <c r="I151" s="151"/>
      <c r="L151" s="146"/>
      <c r="M151" s="152"/>
      <c r="T151" s="153"/>
      <c r="AT151" s="148" t="s">
        <v>167</v>
      </c>
      <c r="AU151" s="148" t="s">
        <v>89</v>
      </c>
      <c r="AV151" s="12" t="s">
        <v>89</v>
      </c>
      <c r="AW151" s="12" t="s">
        <v>33</v>
      </c>
      <c r="AX151" s="12" t="s">
        <v>78</v>
      </c>
      <c r="AY151" s="148" t="s">
        <v>159</v>
      </c>
    </row>
    <row r="152" spans="2:65" s="12" customFormat="1" ht="10.5">
      <c r="B152" s="146"/>
      <c r="D152" s="147" t="s">
        <v>167</v>
      </c>
      <c r="E152" s="148" t="s">
        <v>1</v>
      </c>
      <c r="F152" s="149" t="s">
        <v>510</v>
      </c>
      <c r="H152" s="150">
        <v>1.35</v>
      </c>
      <c r="I152" s="151"/>
      <c r="L152" s="146"/>
      <c r="M152" s="152"/>
      <c r="T152" s="153"/>
      <c r="AT152" s="148" t="s">
        <v>167</v>
      </c>
      <c r="AU152" s="148" t="s">
        <v>89</v>
      </c>
      <c r="AV152" s="12" t="s">
        <v>89</v>
      </c>
      <c r="AW152" s="12" t="s">
        <v>33</v>
      </c>
      <c r="AX152" s="12" t="s">
        <v>78</v>
      </c>
      <c r="AY152" s="148" t="s">
        <v>159</v>
      </c>
    </row>
    <row r="153" spans="2:65" s="12" customFormat="1" ht="10.5">
      <c r="B153" s="146"/>
      <c r="D153" s="147" t="s">
        <v>167</v>
      </c>
      <c r="E153" s="148" t="s">
        <v>1</v>
      </c>
      <c r="F153" s="149" t="s">
        <v>510</v>
      </c>
      <c r="H153" s="150">
        <v>1.35</v>
      </c>
      <c r="I153" s="151"/>
      <c r="L153" s="146"/>
      <c r="M153" s="152"/>
      <c r="T153" s="153"/>
      <c r="AT153" s="148" t="s">
        <v>167</v>
      </c>
      <c r="AU153" s="148" t="s">
        <v>89</v>
      </c>
      <c r="AV153" s="12" t="s">
        <v>89</v>
      </c>
      <c r="AW153" s="12" t="s">
        <v>33</v>
      </c>
      <c r="AX153" s="12" t="s">
        <v>78</v>
      </c>
      <c r="AY153" s="148" t="s">
        <v>159</v>
      </c>
    </row>
    <row r="154" spans="2:65" s="13" customFormat="1" ht="10.5">
      <c r="B154" s="154"/>
      <c r="D154" s="147" t="s">
        <v>167</v>
      </c>
      <c r="E154" s="155" t="s">
        <v>1</v>
      </c>
      <c r="F154" s="156" t="s">
        <v>174</v>
      </c>
      <c r="H154" s="157">
        <v>5.4</v>
      </c>
      <c r="I154" s="158"/>
      <c r="L154" s="154"/>
      <c r="M154" s="159"/>
      <c r="T154" s="160"/>
      <c r="AT154" s="155" t="s">
        <v>167</v>
      </c>
      <c r="AU154" s="155" t="s">
        <v>89</v>
      </c>
      <c r="AV154" s="13" t="s">
        <v>165</v>
      </c>
      <c r="AW154" s="13" t="s">
        <v>33</v>
      </c>
      <c r="AX154" s="13" t="s">
        <v>86</v>
      </c>
      <c r="AY154" s="155" t="s">
        <v>159</v>
      </c>
    </row>
    <row r="155" spans="2:65" s="1" customFormat="1" ht="37.799999999999997" customHeight="1">
      <c r="B155" s="31"/>
      <c r="C155" s="132" t="s">
        <v>179</v>
      </c>
      <c r="D155" s="132" t="s">
        <v>161</v>
      </c>
      <c r="E155" s="133" t="s">
        <v>184</v>
      </c>
      <c r="F155" s="134" t="s">
        <v>511</v>
      </c>
      <c r="G155" s="135" t="s">
        <v>164</v>
      </c>
      <c r="H155" s="136">
        <v>58.356000000000002</v>
      </c>
      <c r="I155" s="137"/>
      <c r="J155" s="138">
        <f>ROUND(I155*H155,2)</f>
        <v>0</v>
      </c>
      <c r="K155" s="139"/>
      <c r="L155" s="31"/>
      <c r="M155" s="140" t="s">
        <v>1</v>
      </c>
      <c r="N155" s="141" t="s">
        <v>43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165</v>
      </c>
      <c r="AT155" s="144" t="s">
        <v>161</v>
      </c>
      <c r="AU155" s="144" t="s">
        <v>89</v>
      </c>
      <c r="AY155" s="16" t="s">
        <v>159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86</v>
      </c>
      <c r="BK155" s="145">
        <f>ROUND(I155*H155,2)</f>
        <v>0</v>
      </c>
      <c r="BL155" s="16" t="s">
        <v>165</v>
      </c>
      <c r="BM155" s="144" t="s">
        <v>512</v>
      </c>
    </row>
    <row r="156" spans="2:65" s="12" customFormat="1" ht="10.5">
      <c r="B156" s="146"/>
      <c r="D156" s="147" t="s">
        <v>167</v>
      </c>
      <c r="E156" s="148" t="s">
        <v>1</v>
      </c>
      <c r="F156" s="149" t="s">
        <v>513</v>
      </c>
      <c r="H156" s="150">
        <v>58.356000000000002</v>
      </c>
      <c r="I156" s="151"/>
      <c r="L156" s="146"/>
      <c r="M156" s="152"/>
      <c r="T156" s="153"/>
      <c r="AT156" s="148" t="s">
        <v>167</v>
      </c>
      <c r="AU156" s="148" t="s">
        <v>89</v>
      </c>
      <c r="AV156" s="12" t="s">
        <v>89</v>
      </c>
      <c r="AW156" s="12" t="s">
        <v>33</v>
      </c>
      <c r="AX156" s="12" t="s">
        <v>86</v>
      </c>
      <c r="AY156" s="148" t="s">
        <v>159</v>
      </c>
    </row>
    <row r="157" spans="2:65" s="1" customFormat="1" ht="37.799999999999997" customHeight="1">
      <c r="B157" s="31"/>
      <c r="C157" s="132" t="s">
        <v>165</v>
      </c>
      <c r="D157" s="132" t="s">
        <v>161</v>
      </c>
      <c r="E157" s="133" t="s">
        <v>189</v>
      </c>
      <c r="F157" s="134" t="s">
        <v>190</v>
      </c>
      <c r="G157" s="135" t="s">
        <v>164</v>
      </c>
      <c r="H157" s="136">
        <v>641.91600000000005</v>
      </c>
      <c r="I157" s="137"/>
      <c r="J157" s="138">
        <f>ROUND(I157*H157,2)</f>
        <v>0</v>
      </c>
      <c r="K157" s="139"/>
      <c r="L157" s="31"/>
      <c r="M157" s="140" t="s">
        <v>1</v>
      </c>
      <c r="N157" s="141" t="s">
        <v>43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165</v>
      </c>
      <c r="AT157" s="144" t="s">
        <v>161</v>
      </c>
      <c r="AU157" s="144" t="s">
        <v>89</v>
      </c>
      <c r="AY157" s="16" t="s">
        <v>159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86</v>
      </c>
      <c r="BK157" s="145">
        <f>ROUND(I157*H157,2)</f>
        <v>0</v>
      </c>
      <c r="BL157" s="16" t="s">
        <v>165</v>
      </c>
      <c r="BM157" s="144" t="s">
        <v>514</v>
      </c>
    </row>
    <row r="158" spans="2:65" s="12" customFormat="1" ht="10.5">
      <c r="B158" s="146"/>
      <c r="D158" s="147" t="s">
        <v>167</v>
      </c>
      <c r="E158" s="148" t="s">
        <v>1</v>
      </c>
      <c r="F158" s="149" t="s">
        <v>515</v>
      </c>
      <c r="H158" s="150">
        <v>641.91600000000005</v>
      </c>
      <c r="I158" s="151"/>
      <c r="L158" s="146"/>
      <c r="M158" s="152"/>
      <c r="T158" s="153"/>
      <c r="AT158" s="148" t="s">
        <v>167</v>
      </c>
      <c r="AU158" s="148" t="s">
        <v>89</v>
      </c>
      <c r="AV158" s="12" t="s">
        <v>89</v>
      </c>
      <c r="AW158" s="12" t="s">
        <v>33</v>
      </c>
      <c r="AX158" s="12" t="s">
        <v>86</v>
      </c>
      <c r="AY158" s="148" t="s">
        <v>159</v>
      </c>
    </row>
    <row r="159" spans="2:65" s="1" customFormat="1" ht="24.25" customHeight="1">
      <c r="B159" s="31"/>
      <c r="C159" s="132" t="s">
        <v>188</v>
      </c>
      <c r="D159" s="132" t="s">
        <v>161</v>
      </c>
      <c r="E159" s="133" t="s">
        <v>516</v>
      </c>
      <c r="F159" s="134" t="s">
        <v>517</v>
      </c>
      <c r="G159" s="135" t="s">
        <v>164</v>
      </c>
      <c r="H159" s="136">
        <v>58.356000000000002</v>
      </c>
      <c r="I159" s="137"/>
      <c r="J159" s="138">
        <f>ROUND(I159*H159,2)</f>
        <v>0</v>
      </c>
      <c r="K159" s="139"/>
      <c r="L159" s="31"/>
      <c r="M159" s="140" t="s">
        <v>1</v>
      </c>
      <c r="N159" s="141" t="s">
        <v>43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165</v>
      </c>
      <c r="AT159" s="144" t="s">
        <v>161</v>
      </c>
      <c r="AU159" s="144" t="s">
        <v>89</v>
      </c>
      <c r="AY159" s="16" t="s">
        <v>159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6" t="s">
        <v>86</v>
      </c>
      <c r="BK159" s="145">
        <f>ROUND(I159*H159,2)</f>
        <v>0</v>
      </c>
      <c r="BL159" s="16" t="s">
        <v>165</v>
      </c>
      <c r="BM159" s="144" t="s">
        <v>518</v>
      </c>
    </row>
    <row r="160" spans="2:65" s="12" customFormat="1" ht="10.5">
      <c r="B160" s="146"/>
      <c r="D160" s="147" t="s">
        <v>167</v>
      </c>
      <c r="E160" s="148" t="s">
        <v>1</v>
      </c>
      <c r="F160" s="149" t="s">
        <v>513</v>
      </c>
      <c r="H160" s="150">
        <v>58.356000000000002</v>
      </c>
      <c r="I160" s="151"/>
      <c r="L160" s="146"/>
      <c r="M160" s="152"/>
      <c r="T160" s="153"/>
      <c r="AT160" s="148" t="s">
        <v>167</v>
      </c>
      <c r="AU160" s="148" t="s">
        <v>89</v>
      </c>
      <c r="AV160" s="12" t="s">
        <v>89</v>
      </c>
      <c r="AW160" s="12" t="s">
        <v>33</v>
      </c>
      <c r="AX160" s="12" t="s">
        <v>86</v>
      </c>
      <c r="AY160" s="148" t="s">
        <v>159</v>
      </c>
    </row>
    <row r="161" spans="2:65" s="1" customFormat="1" ht="33.049999999999997" customHeight="1">
      <c r="B161" s="31"/>
      <c r="C161" s="132" t="s">
        <v>193</v>
      </c>
      <c r="D161" s="132" t="s">
        <v>161</v>
      </c>
      <c r="E161" s="133" t="s">
        <v>519</v>
      </c>
      <c r="F161" s="134" t="s">
        <v>520</v>
      </c>
      <c r="G161" s="135" t="s">
        <v>213</v>
      </c>
      <c r="H161" s="136">
        <v>99.204999999999998</v>
      </c>
      <c r="I161" s="137"/>
      <c r="J161" s="138">
        <f>ROUND(I161*H161,2)</f>
        <v>0</v>
      </c>
      <c r="K161" s="139"/>
      <c r="L161" s="31"/>
      <c r="M161" s="140" t="s">
        <v>1</v>
      </c>
      <c r="N161" s="141" t="s">
        <v>43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165</v>
      </c>
      <c r="AT161" s="144" t="s">
        <v>161</v>
      </c>
      <c r="AU161" s="144" t="s">
        <v>89</v>
      </c>
      <c r="AY161" s="16" t="s">
        <v>159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6" t="s">
        <v>86</v>
      </c>
      <c r="BK161" s="145">
        <f>ROUND(I161*H161,2)</f>
        <v>0</v>
      </c>
      <c r="BL161" s="16" t="s">
        <v>165</v>
      </c>
      <c r="BM161" s="144" t="s">
        <v>521</v>
      </c>
    </row>
    <row r="162" spans="2:65" s="12" customFormat="1" ht="10.5">
      <c r="B162" s="146"/>
      <c r="D162" s="147" t="s">
        <v>167</v>
      </c>
      <c r="E162" s="148" t="s">
        <v>1</v>
      </c>
      <c r="F162" s="149" t="s">
        <v>522</v>
      </c>
      <c r="H162" s="150">
        <v>99.204999999999998</v>
      </c>
      <c r="I162" s="151"/>
      <c r="L162" s="146"/>
      <c r="M162" s="152"/>
      <c r="T162" s="153"/>
      <c r="AT162" s="148" t="s">
        <v>167</v>
      </c>
      <c r="AU162" s="148" t="s">
        <v>89</v>
      </c>
      <c r="AV162" s="12" t="s">
        <v>89</v>
      </c>
      <c r="AW162" s="12" t="s">
        <v>33</v>
      </c>
      <c r="AX162" s="12" t="s">
        <v>86</v>
      </c>
      <c r="AY162" s="148" t="s">
        <v>159</v>
      </c>
    </row>
    <row r="163" spans="2:65" s="11" customFormat="1" ht="22.75" customHeight="1">
      <c r="B163" s="120"/>
      <c r="D163" s="121" t="s">
        <v>77</v>
      </c>
      <c r="E163" s="130" t="s">
        <v>89</v>
      </c>
      <c r="F163" s="130" t="s">
        <v>237</v>
      </c>
      <c r="I163" s="123"/>
      <c r="J163" s="131">
        <f>BK163</f>
        <v>0</v>
      </c>
      <c r="L163" s="120"/>
      <c r="M163" s="125"/>
      <c r="P163" s="126">
        <f>SUM(P164:P196)</f>
        <v>0</v>
      </c>
      <c r="R163" s="126">
        <f>SUM(R164:R196)</f>
        <v>170.461879912824</v>
      </c>
      <c r="T163" s="127">
        <f>SUM(T164:T196)</f>
        <v>0</v>
      </c>
      <c r="AR163" s="121" t="s">
        <v>86</v>
      </c>
      <c r="AT163" s="128" t="s">
        <v>77</v>
      </c>
      <c r="AU163" s="128" t="s">
        <v>86</v>
      </c>
      <c r="AY163" s="121" t="s">
        <v>159</v>
      </c>
      <c r="BK163" s="129">
        <f>SUM(BK164:BK196)</f>
        <v>0</v>
      </c>
    </row>
    <row r="164" spans="2:65" s="1" customFormat="1" ht="24.25" customHeight="1">
      <c r="B164" s="31"/>
      <c r="C164" s="132" t="s">
        <v>198</v>
      </c>
      <c r="D164" s="132" t="s">
        <v>161</v>
      </c>
      <c r="E164" s="133" t="s">
        <v>523</v>
      </c>
      <c r="F164" s="134" t="s">
        <v>524</v>
      </c>
      <c r="G164" s="135" t="s">
        <v>164</v>
      </c>
      <c r="H164" s="136">
        <v>52.956000000000003</v>
      </c>
      <c r="I164" s="137"/>
      <c r="J164" s="138">
        <f>ROUND(I164*H164,2)</f>
        <v>0</v>
      </c>
      <c r="K164" s="139"/>
      <c r="L164" s="31"/>
      <c r="M164" s="140" t="s">
        <v>1</v>
      </c>
      <c r="N164" s="141" t="s">
        <v>43</v>
      </c>
      <c r="P164" s="142">
        <f>O164*H164</f>
        <v>0</v>
      </c>
      <c r="Q164" s="142">
        <v>2.5018722040000001</v>
      </c>
      <c r="R164" s="142">
        <f>Q164*H164</f>
        <v>132.489144435024</v>
      </c>
      <c r="S164" s="142">
        <v>0</v>
      </c>
      <c r="T164" s="143">
        <f>S164*H164</f>
        <v>0</v>
      </c>
      <c r="AR164" s="144" t="s">
        <v>165</v>
      </c>
      <c r="AT164" s="144" t="s">
        <v>161</v>
      </c>
      <c r="AU164" s="144" t="s">
        <v>89</v>
      </c>
      <c r="AY164" s="16" t="s">
        <v>159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86</v>
      </c>
      <c r="BK164" s="145">
        <f>ROUND(I164*H164,2)</f>
        <v>0</v>
      </c>
      <c r="BL164" s="16" t="s">
        <v>165</v>
      </c>
      <c r="BM164" s="144" t="s">
        <v>525</v>
      </c>
    </row>
    <row r="165" spans="2:65" s="12" customFormat="1" ht="10.5">
      <c r="B165" s="146"/>
      <c r="D165" s="147" t="s">
        <v>167</v>
      </c>
      <c r="E165" s="148" t="s">
        <v>1</v>
      </c>
      <c r="F165" s="149" t="s">
        <v>494</v>
      </c>
      <c r="H165" s="150">
        <v>3.508</v>
      </c>
      <c r="I165" s="151"/>
      <c r="L165" s="146"/>
      <c r="M165" s="152"/>
      <c r="T165" s="153"/>
      <c r="AT165" s="148" t="s">
        <v>167</v>
      </c>
      <c r="AU165" s="148" t="s">
        <v>89</v>
      </c>
      <c r="AV165" s="12" t="s">
        <v>89</v>
      </c>
      <c r="AW165" s="12" t="s">
        <v>33</v>
      </c>
      <c r="AX165" s="12" t="s">
        <v>78</v>
      </c>
      <c r="AY165" s="148" t="s">
        <v>159</v>
      </c>
    </row>
    <row r="166" spans="2:65" s="12" customFormat="1" ht="10.5">
      <c r="B166" s="146"/>
      <c r="D166" s="147" t="s">
        <v>167</v>
      </c>
      <c r="E166" s="148" t="s">
        <v>1</v>
      </c>
      <c r="F166" s="149" t="s">
        <v>495</v>
      </c>
      <c r="H166" s="150">
        <v>1.361</v>
      </c>
      <c r="I166" s="151"/>
      <c r="L166" s="146"/>
      <c r="M166" s="152"/>
      <c r="T166" s="153"/>
      <c r="AT166" s="148" t="s">
        <v>167</v>
      </c>
      <c r="AU166" s="148" t="s">
        <v>89</v>
      </c>
      <c r="AV166" s="12" t="s">
        <v>89</v>
      </c>
      <c r="AW166" s="12" t="s">
        <v>33</v>
      </c>
      <c r="AX166" s="12" t="s">
        <v>78</v>
      </c>
      <c r="AY166" s="148" t="s">
        <v>159</v>
      </c>
    </row>
    <row r="167" spans="2:65" s="12" customFormat="1" ht="10.5">
      <c r="B167" s="146"/>
      <c r="D167" s="147" t="s">
        <v>167</v>
      </c>
      <c r="E167" s="148" t="s">
        <v>1</v>
      </c>
      <c r="F167" s="149" t="s">
        <v>496</v>
      </c>
      <c r="H167" s="150">
        <v>3.4660000000000002</v>
      </c>
      <c r="I167" s="151"/>
      <c r="L167" s="146"/>
      <c r="M167" s="152"/>
      <c r="T167" s="153"/>
      <c r="AT167" s="148" t="s">
        <v>167</v>
      </c>
      <c r="AU167" s="148" t="s">
        <v>89</v>
      </c>
      <c r="AV167" s="12" t="s">
        <v>89</v>
      </c>
      <c r="AW167" s="12" t="s">
        <v>33</v>
      </c>
      <c r="AX167" s="12" t="s">
        <v>78</v>
      </c>
      <c r="AY167" s="148" t="s">
        <v>159</v>
      </c>
    </row>
    <row r="168" spans="2:65" s="12" customFormat="1" ht="10.5">
      <c r="B168" s="146"/>
      <c r="D168" s="147" t="s">
        <v>167</v>
      </c>
      <c r="E168" s="148" t="s">
        <v>1</v>
      </c>
      <c r="F168" s="149" t="s">
        <v>497</v>
      </c>
      <c r="H168" s="150">
        <v>3.3490000000000002</v>
      </c>
      <c r="I168" s="151"/>
      <c r="L168" s="146"/>
      <c r="M168" s="152"/>
      <c r="T168" s="153"/>
      <c r="AT168" s="148" t="s">
        <v>167</v>
      </c>
      <c r="AU168" s="148" t="s">
        <v>89</v>
      </c>
      <c r="AV168" s="12" t="s">
        <v>89</v>
      </c>
      <c r="AW168" s="12" t="s">
        <v>33</v>
      </c>
      <c r="AX168" s="12" t="s">
        <v>78</v>
      </c>
      <c r="AY168" s="148" t="s">
        <v>159</v>
      </c>
    </row>
    <row r="169" spans="2:65" s="12" customFormat="1" ht="10.5">
      <c r="B169" s="146"/>
      <c r="D169" s="147" t="s">
        <v>167</v>
      </c>
      <c r="E169" s="148" t="s">
        <v>1</v>
      </c>
      <c r="F169" s="149" t="s">
        <v>498</v>
      </c>
      <c r="H169" s="150">
        <v>3.242</v>
      </c>
      <c r="I169" s="151"/>
      <c r="L169" s="146"/>
      <c r="M169" s="152"/>
      <c r="T169" s="153"/>
      <c r="AT169" s="148" t="s">
        <v>167</v>
      </c>
      <c r="AU169" s="148" t="s">
        <v>89</v>
      </c>
      <c r="AV169" s="12" t="s">
        <v>89</v>
      </c>
      <c r="AW169" s="12" t="s">
        <v>33</v>
      </c>
      <c r="AX169" s="12" t="s">
        <v>78</v>
      </c>
      <c r="AY169" s="148" t="s">
        <v>159</v>
      </c>
    </row>
    <row r="170" spans="2:65" s="12" customFormat="1" ht="10.5">
      <c r="B170" s="146"/>
      <c r="D170" s="147" t="s">
        <v>167</v>
      </c>
      <c r="E170" s="148" t="s">
        <v>1</v>
      </c>
      <c r="F170" s="149" t="s">
        <v>499</v>
      </c>
      <c r="H170" s="150">
        <v>1.28</v>
      </c>
      <c r="I170" s="151"/>
      <c r="L170" s="146"/>
      <c r="M170" s="152"/>
      <c r="T170" s="153"/>
      <c r="AT170" s="148" t="s">
        <v>167</v>
      </c>
      <c r="AU170" s="148" t="s">
        <v>89</v>
      </c>
      <c r="AV170" s="12" t="s">
        <v>89</v>
      </c>
      <c r="AW170" s="12" t="s">
        <v>33</v>
      </c>
      <c r="AX170" s="12" t="s">
        <v>78</v>
      </c>
      <c r="AY170" s="148" t="s">
        <v>159</v>
      </c>
    </row>
    <row r="171" spans="2:65" s="12" customFormat="1" ht="10.5">
      <c r="B171" s="146"/>
      <c r="D171" s="147" t="s">
        <v>167</v>
      </c>
      <c r="E171" s="148" t="s">
        <v>1</v>
      </c>
      <c r="F171" s="149" t="s">
        <v>500</v>
      </c>
      <c r="H171" s="150">
        <v>3.6360000000000001</v>
      </c>
      <c r="I171" s="151"/>
      <c r="L171" s="146"/>
      <c r="M171" s="152"/>
      <c r="T171" s="153"/>
      <c r="AT171" s="148" t="s">
        <v>167</v>
      </c>
      <c r="AU171" s="148" t="s">
        <v>89</v>
      </c>
      <c r="AV171" s="12" t="s">
        <v>89</v>
      </c>
      <c r="AW171" s="12" t="s">
        <v>33</v>
      </c>
      <c r="AX171" s="12" t="s">
        <v>78</v>
      </c>
      <c r="AY171" s="148" t="s">
        <v>159</v>
      </c>
    </row>
    <row r="172" spans="2:65" s="12" customFormat="1" ht="10.5">
      <c r="B172" s="146"/>
      <c r="D172" s="147" t="s">
        <v>167</v>
      </c>
      <c r="E172" s="148" t="s">
        <v>1</v>
      </c>
      <c r="F172" s="149" t="s">
        <v>501</v>
      </c>
      <c r="H172" s="150">
        <v>2.0459999999999998</v>
      </c>
      <c r="I172" s="151"/>
      <c r="L172" s="146"/>
      <c r="M172" s="152"/>
      <c r="T172" s="153"/>
      <c r="AT172" s="148" t="s">
        <v>167</v>
      </c>
      <c r="AU172" s="148" t="s">
        <v>89</v>
      </c>
      <c r="AV172" s="12" t="s">
        <v>89</v>
      </c>
      <c r="AW172" s="12" t="s">
        <v>33</v>
      </c>
      <c r="AX172" s="12" t="s">
        <v>78</v>
      </c>
      <c r="AY172" s="148" t="s">
        <v>159</v>
      </c>
    </row>
    <row r="173" spans="2:65" s="12" customFormat="1" ht="10.5">
      <c r="B173" s="146"/>
      <c r="D173" s="147" t="s">
        <v>167</v>
      </c>
      <c r="E173" s="148" t="s">
        <v>1</v>
      </c>
      <c r="F173" s="149" t="s">
        <v>502</v>
      </c>
      <c r="H173" s="150">
        <v>6.6479999999999997</v>
      </c>
      <c r="I173" s="151"/>
      <c r="L173" s="146"/>
      <c r="M173" s="152"/>
      <c r="T173" s="153"/>
      <c r="AT173" s="148" t="s">
        <v>167</v>
      </c>
      <c r="AU173" s="148" t="s">
        <v>89</v>
      </c>
      <c r="AV173" s="12" t="s">
        <v>89</v>
      </c>
      <c r="AW173" s="12" t="s">
        <v>33</v>
      </c>
      <c r="AX173" s="12" t="s">
        <v>78</v>
      </c>
      <c r="AY173" s="148" t="s">
        <v>159</v>
      </c>
    </row>
    <row r="174" spans="2:65" s="12" customFormat="1" ht="10.5">
      <c r="B174" s="146"/>
      <c r="D174" s="147" t="s">
        <v>167</v>
      </c>
      <c r="E174" s="148" t="s">
        <v>1</v>
      </c>
      <c r="F174" s="149" t="s">
        <v>503</v>
      </c>
      <c r="H174" s="150">
        <v>4.5119999999999996</v>
      </c>
      <c r="I174" s="151"/>
      <c r="L174" s="146"/>
      <c r="M174" s="152"/>
      <c r="T174" s="153"/>
      <c r="AT174" s="148" t="s">
        <v>167</v>
      </c>
      <c r="AU174" s="148" t="s">
        <v>89</v>
      </c>
      <c r="AV174" s="12" t="s">
        <v>89</v>
      </c>
      <c r="AW174" s="12" t="s">
        <v>33</v>
      </c>
      <c r="AX174" s="12" t="s">
        <v>78</v>
      </c>
      <c r="AY174" s="148" t="s">
        <v>159</v>
      </c>
    </row>
    <row r="175" spans="2:65" s="12" customFormat="1" ht="10.5">
      <c r="B175" s="146"/>
      <c r="D175" s="147" t="s">
        <v>167</v>
      </c>
      <c r="E175" s="148" t="s">
        <v>1</v>
      </c>
      <c r="F175" s="149" t="s">
        <v>504</v>
      </c>
      <c r="H175" s="150">
        <v>1.6339999999999999</v>
      </c>
      <c r="I175" s="151"/>
      <c r="L175" s="146"/>
      <c r="M175" s="152"/>
      <c r="T175" s="153"/>
      <c r="AT175" s="148" t="s">
        <v>167</v>
      </c>
      <c r="AU175" s="148" t="s">
        <v>89</v>
      </c>
      <c r="AV175" s="12" t="s">
        <v>89</v>
      </c>
      <c r="AW175" s="12" t="s">
        <v>33</v>
      </c>
      <c r="AX175" s="12" t="s">
        <v>78</v>
      </c>
      <c r="AY175" s="148" t="s">
        <v>159</v>
      </c>
    </row>
    <row r="176" spans="2:65" s="12" customFormat="1" ht="10.5">
      <c r="B176" s="146"/>
      <c r="D176" s="147" t="s">
        <v>167</v>
      </c>
      <c r="E176" s="148" t="s">
        <v>1</v>
      </c>
      <c r="F176" s="149" t="s">
        <v>496</v>
      </c>
      <c r="H176" s="150">
        <v>3.4660000000000002</v>
      </c>
      <c r="I176" s="151"/>
      <c r="L176" s="146"/>
      <c r="M176" s="152"/>
      <c r="T176" s="153"/>
      <c r="AT176" s="148" t="s">
        <v>167</v>
      </c>
      <c r="AU176" s="148" t="s">
        <v>89</v>
      </c>
      <c r="AV176" s="12" t="s">
        <v>89</v>
      </c>
      <c r="AW176" s="12" t="s">
        <v>33</v>
      </c>
      <c r="AX176" s="12" t="s">
        <v>78</v>
      </c>
      <c r="AY176" s="148" t="s">
        <v>159</v>
      </c>
    </row>
    <row r="177" spans="2:65" s="12" customFormat="1" ht="10.5">
      <c r="B177" s="146"/>
      <c r="D177" s="147" t="s">
        <v>167</v>
      </c>
      <c r="E177" s="148" t="s">
        <v>1</v>
      </c>
      <c r="F177" s="149" t="s">
        <v>497</v>
      </c>
      <c r="H177" s="150">
        <v>3.3490000000000002</v>
      </c>
      <c r="I177" s="151"/>
      <c r="L177" s="146"/>
      <c r="M177" s="152"/>
      <c r="T177" s="153"/>
      <c r="AT177" s="148" t="s">
        <v>167</v>
      </c>
      <c r="AU177" s="148" t="s">
        <v>89</v>
      </c>
      <c r="AV177" s="12" t="s">
        <v>89</v>
      </c>
      <c r="AW177" s="12" t="s">
        <v>33</v>
      </c>
      <c r="AX177" s="12" t="s">
        <v>78</v>
      </c>
      <c r="AY177" s="148" t="s">
        <v>159</v>
      </c>
    </row>
    <row r="178" spans="2:65" s="12" customFormat="1" ht="10.5">
      <c r="B178" s="146"/>
      <c r="D178" s="147" t="s">
        <v>167</v>
      </c>
      <c r="E178" s="148" t="s">
        <v>1</v>
      </c>
      <c r="F178" s="149" t="s">
        <v>505</v>
      </c>
      <c r="H178" s="150">
        <v>3.3740000000000001</v>
      </c>
      <c r="I178" s="151"/>
      <c r="L178" s="146"/>
      <c r="M178" s="152"/>
      <c r="T178" s="153"/>
      <c r="AT178" s="148" t="s">
        <v>167</v>
      </c>
      <c r="AU178" s="148" t="s">
        <v>89</v>
      </c>
      <c r="AV178" s="12" t="s">
        <v>89</v>
      </c>
      <c r="AW178" s="12" t="s">
        <v>33</v>
      </c>
      <c r="AX178" s="12" t="s">
        <v>78</v>
      </c>
      <c r="AY178" s="148" t="s">
        <v>159</v>
      </c>
    </row>
    <row r="179" spans="2:65" s="12" customFormat="1" ht="10.5">
      <c r="B179" s="146"/>
      <c r="D179" s="147" t="s">
        <v>167</v>
      </c>
      <c r="E179" s="148" t="s">
        <v>1</v>
      </c>
      <c r="F179" s="149" t="s">
        <v>506</v>
      </c>
      <c r="H179" s="150">
        <v>1.27</v>
      </c>
      <c r="I179" s="151"/>
      <c r="L179" s="146"/>
      <c r="M179" s="152"/>
      <c r="T179" s="153"/>
      <c r="AT179" s="148" t="s">
        <v>167</v>
      </c>
      <c r="AU179" s="148" t="s">
        <v>89</v>
      </c>
      <c r="AV179" s="12" t="s">
        <v>89</v>
      </c>
      <c r="AW179" s="12" t="s">
        <v>33</v>
      </c>
      <c r="AX179" s="12" t="s">
        <v>78</v>
      </c>
      <c r="AY179" s="148" t="s">
        <v>159</v>
      </c>
    </row>
    <row r="180" spans="2:65" s="12" customFormat="1" ht="10.5">
      <c r="B180" s="146"/>
      <c r="D180" s="147" t="s">
        <v>167</v>
      </c>
      <c r="E180" s="148" t="s">
        <v>1</v>
      </c>
      <c r="F180" s="149" t="s">
        <v>496</v>
      </c>
      <c r="H180" s="150">
        <v>3.4660000000000002</v>
      </c>
      <c r="I180" s="151"/>
      <c r="L180" s="146"/>
      <c r="M180" s="152"/>
      <c r="T180" s="153"/>
      <c r="AT180" s="148" t="s">
        <v>167</v>
      </c>
      <c r="AU180" s="148" t="s">
        <v>89</v>
      </c>
      <c r="AV180" s="12" t="s">
        <v>89</v>
      </c>
      <c r="AW180" s="12" t="s">
        <v>33</v>
      </c>
      <c r="AX180" s="12" t="s">
        <v>78</v>
      </c>
      <c r="AY180" s="148" t="s">
        <v>159</v>
      </c>
    </row>
    <row r="181" spans="2:65" s="12" customFormat="1" ht="10.5">
      <c r="B181" s="146"/>
      <c r="D181" s="147" t="s">
        <v>167</v>
      </c>
      <c r="E181" s="148" t="s">
        <v>1</v>
      </c>
      <c r="F181" s="149" t="s">
        <v>497</v>
      </c>
      <c r="H181" s="150">
        <v>3.3490000000000002</v>
      </c>
      <c r="I181" s="151"/>
      <c r="L181" s="146"/>
      <c r="M181" s="152"/>
      <c r="T181" s="153"/>
      <c r="AT181" s="148" t="s">
        <v>167</v>
      </c>
      <c r="AU181" s="148" t="s">
        <v>89</v>
      </c>
      <c r="AV181" s="12" t="s">
        <v>89</v>
      </c>
      <c r="AW181" s="12" t="s">
        <v>33</v>
      </c>
      <c r="AX181" s="12" t="s">
        <v>78</v>
      </c>
      <c r="AY181" s="148" t="s">
        <v>159</v>
      </c>
    </row>
    <row r="182" spans="2:65" s="13" customFormat="1" ht="10.5">
      <c r="B182" s="154"/>
      <c r="D182" s="147" t="s">
        <v>167</v>
      </c>
      <c r="E182" s="155" t="s">
        <v>1</v>
      </c>
      <c r="F182" s="156" t="s">
        <v>174</v>
      </c>
      <c r="H182" s="157">
        <v>52.956000000000003</v>
      </c>
      <c r="I182" s="158"/>
      <c r="L182" s="154"/>
      <c r="M182" s="159"/>
      <c r="T182" s="160"/>
      <c r="AT182" s="155" t="s">
        <v>167</v>
      </c>
      <c r="AU182" s="155" t="s">
        <v>89</v>
      </c>
      <c r="AV182" s="13" t="s">
        <v>165</v>
      </c>
      <c r="AW182" s="13" t="s">
        <v>33</v>
      </c>
      <c r="AX182" s="13" t="s">
        <v>86</v>
      </c>
      <c r="AY182" s="155" t="s">
        <v>159</v>
      </c>
    </row>
    <row r="183" spans="2:65" s="1" customFormat="1" ht="21.8" customHeight="1">
      <c r="B183" s="31"/>
      <c r="C183" s="132" t="s">
        <v>203</v>
      </c>
      <c r="D183" s="132" t="s">
        <v>161</v>
      </c>
      <c r="E183" s="133" t="s">
        <v>526</v>
      </c>
      <c r="F183" s="134" t="s">
        <v>527</v>
      </c>
      <c r="G183" s="135" t="s">
        <v>213</v>
      </c>
      <c r="H183" s="136">
        <v>2.7290000000000001</v>
      </c>
      <c r="I183" s="137"/>
      <c r="J183" s="138">
        <f>ROUND(I183*H183,2)</f>
        <v>0</v>
      </c>
      <c r="K183" s="139"/>
      <c r="L183" s="31"/>
      <c r="M183" s="140" t="s">
        <v>1</v>
      </c>
      <c r="N183" s="141" t="s">
        <v>43</v>
      </c>
      <c r="P183" s="142">
        <f>O183*H183</f>
        <v>0</v>
      </c>
      <c r="Q183" s="142">
        <v>1.0606207999999999</v>
      </c>
      <c r="R183" s="142">
        <f>Q183*H183</f>
        <v>2.8944341631999997</v>
      </c>
      <c r="S183" s="142">
        <v>0</v>
      </c>
      <c r="T183" s="143">
        <f>S183*H183</f>
        <v>0</v>
      </c>
      <c r="AR183" s="144" t="s">
        <v>165</v>
      </c>
      <c r="AT183" s="144" t="s">
        <v>161</v>
      </c>
      <c r="AU183" s="144" t="s">
        <v>89</v>
      </c>
      <c r="AY183" s="16" t="s">
        <v>159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6" t="s">
        <v>86</v>
      </c>
      <c r="BK183" s="145">
        <f>ROUND(I183*H183,2)</f>
        <v>0</v>
      </c>
      <c r="BL183" s="16" t="s">
        <v>165</v>
      </c>
      <c r="BM183" s="144" t="s">
        <v>528</v>
      </c>
    </row>
    <row r="184" spans="2:65" s="12" customFormat="1" ht="10.5">
      <c r="B184" s="146"/>
      <c r="D184" s="147" t="s">
        <v>167</v>
      </c>
      <c r="E184" s="148" t="s">
        <v>1</v>
      </c>
      <c r="F184" s="149" t="s">
        <v>529</v>
      </c>
      <c r="H184" s="150">
        <v>1.143</v>
      </c>
      <c r="I184" s="151"/>
      <c r="L184" s="146"/>
      <c r="M184" s="152"/>
      <c r="T184" s="153"/>
      <c r="AT184" s="148" t="s">
        <v>167</v>
      </c>
      <c r="AU184" s="148" t="s">
        <v>89</v>
      </c>
      <c r="AV184" s="12" t="s">
        <v>89</v>
      </c>
      <c r="AW184" s="12" t="s">
        <v>33</v>
      </c>
      <c r="AX184" s="12" t="s">
        <v>78</v>
      </c>
      <c r="AY184" s="148" t="s">
        <v>159</v>
      </c>
    </row>
    <row r="185" spans="2:65" s="12" customFormat="1" ht="10.5">
      <c r="B185" s="146"/>
      <c r="D185" s="147" t="s">
        <v>167</v>
      </c>
      <c r="E185" s="148" t="s">
        <v>1</v>
      </c>
      <c r="F185" s="149" t="s">
        <v>530</v>
      </c>
      <c r="H185" s="150">
        <v>1.5860000000000001</v>
      </c>
      <c r="I185" s="151"/>
      <c r="L185" s="146"/>
      <c r="M185" s="152"/>
      <c r="T185" s="153"/>
      <c r="AT185" s="148" t="s">
        <v>167</v>
      </c>
      <c r="AU185" s="148" t="s">
        <v>89</v>
      </c>
      <c r="AV185" s="12" t="s">
        <v>89</v>
      </c>
      <c r="AW185" s="12" t="s">
        <v>33</v>
      </c>
      <c r="AX185" s="12" t="s">
        <v>78</v>
      </c>
      <c r="AY185" s="148" t="s">
        <v>159</v>
      </c>
    </row>
    <row r="186" spans="2:65" s="13" customFormat="1" ht="10.5">
      <c r="B186" s="154"/>
      <c r="D186" s="147" t="s">
        <v>167</v>
      </c>
      <c r="E186" s="155" t="s">
        <v>1</v>
      </c>
      <c r="F186" s="156" t="s">
        <v>174</v>
      </c>
      <c r="H186" s="157">
        <v>2.7290000000000001</v>
      </c>
      <c r="I186" s="158"/>
      <c r="L186" s="154"/>
      <c r="M186" s="159"/>
      <c r="T186" s="160"/>
      <c r="AT186" s="155" t="s">
        <v>167</v>
      </c>
      <c r="AU186" s="155" t="s">
        <v>89</v>
      </c>
      <c r="AV186" s="13" t="s">
        <v>165</v>
      </c>
      <c r="AW186" s="13" t="s">
        <v>33</v>
      </c>
      <c r="AX186" s="13" t="s">
        <v>86</v>
      </c>
      <c r="AY186" s="155" t="s">
        <v>159</v>
      </c>
    </row>
    <row r="187" spans="2:65" s="1" customFormat="1" ht="44.2" customHeight="1">
      <c r="B187" s="31"/>
      <c r="C187" s="132" t="s">
        <v>209</v>
      </c>
      <c r="D187" s="132" t="s">
        <v>161</v>
      </c>
      <c r="E187" s="133" t="s">
        <v>531</v>
      </c>
      <c r="F187" s="134" t="s">
        <v>532</v>
      </c>
      <c r="G187" s="135" t="s">
        <v>249</v>
      </c>
      <c r="H187" s="136">
        <v>105.173</v>
      </c>
      <c r="I187" s="137"/>
      <c r="J187" s="138">
        <f>ROUND(I187*H187,2)</f>
        <v>0</v>
      </c>
      <c r="K187" s="139"/>
      <c r="L187" s="31"/>
      <c r="M187" s="140" t="s">
        <v>1</v>
      </c>
      <c r="N187" s="141" t="s">
        <v>43</v>
      </c>
      <c r="P187" s="142">
        <f>O187*H187</f>
        <v>0</v>
      </c>
      <c r="Q187" s="142">
        <v>0.20439779999999999</v>
      </c>
      <c r="R187" s="142">
        <f>Q187*H187</f>
        <v>21.497129819399998</v>
      </c>
      <c r="S187" s="142">
        <v>0</v>
      </c>
      <c r="T187" s="143">
        <f>S187*H187</f>
        <v>0</v>
      </c>
      <c r="AR187" s="144" t="s">
        <v>165</v>
      </c>
      <c r="AT187" s="144" t="s">
        <v>161</v>
      </c>
      <c r="AU187" s="144" t="s">
        <v>89</v>
      </c>
      <c r="AY187" s="16" t="s">
        <v>159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6" t="s">
        <v>86</v>
      </c>
      <c r="BK187" s="145">
        <f>ROUND(I187*H187,2)</f>
        <v>0</v>
      </c>
      <c r="BL187" s="16" t="s">
        <v>165</v>
      </c>
      <c r="BM187" s="144" t="s">
        <v>533</v>
      </c>
    </row>
    <row r="188" spans="2:65" s="12" customFormat="1" ht="10.5">
      <c r="B188" s="146"/>
      <c r="D188" s="147" t="s">
        <v>167</v>
      </c>
      <c r="E188" s="148" t="s">
        <v>1</v>
      </c>
      <c r="F188" s="149" t="s">
        <v>534</v>
      </c>
      <c r="H188" s="150">
        <v>105.173</v>
      </c>
      <c r="I188" s="151"/>
      <c r="L188" s="146"/>
      <c r="M188" s="152"/>
      <c r="T188" s="153"/>
      <c r="AT188" s="148" t="s">
        <v>167</v>
      </c>
      <c r="AU188" s="148" t="s">
        <v>89</v>
      </c>
      <c r="AV188" s="12" t="s">
        <v>89</v>
      </c>
      <c r="AW188" s="12" t="s">
        <v>33</v>
      </c>
      <c r="AX188" s="12" t="s">
        <v>86</v>
      </c>
      <c r="AY188" s="148" t="s">
        <v>159</v>
      </c>
    </row>
    <row r="189" spans="2:65" s="1" customFormat="1" ht="24.25" customHeight="1">
      <c r="B189" s="31"/>
      <c r="C189" s="132" t="s">
        <v>216</v>
      </c>
      <c r="D189" s="132" t="s">
        <v>161</v>
      </c>
      <c r="E189" s="133" t="s">
        <v>535</v>
      </c>
      <c r="F189" s="134" t="s">
        <v>536</v>
      </c>
      <c r="G189" s="135" t="s">
        <v>164</v>
      </c>
      <c r="H189" s="136">
        <v>5.4</v>
      </c>
      <c r="I189" s="137"/>
      <c r="J189" s="138">
        <f>ROUND(I189*H189,2)</f>
        <v>0</v>
      </c>
      <c r="K189" s="139"/>
      <c r="L189" s="31"/>
      <c r="M189" s="140" t="s">
        <v>1</v>
      </c>
      <c r="N189" s="141" t="s">
        <v>43</v>
      </c>
      <c r="P189" s="142">
        <f>O189*H189</f>
        <v>0</v>
      </c>
      <c r="Q189" s="142">
        <v>2.5018722040000001</v>
      </c>
      <c r="R189" s="142">
        <f>Q189*H189</f>
        <v>13.510109901600002</v>
      </c>
      <c r="S189" s="142">
        <v>0</v>
      </c>
      <c r="T189" s="143">
        <f>S189*H189</f>
        <v>0</v>
      </c>
      <c r="AR189" s="144" t="s">
        <v>165</v>
      </c>
      <c r="AT189" s="144" t="s">
        <v>161</v>
      </c>
      <c r="AU189" s="144" t="s">
        <v>89</v>
      </c>
      <c r="AY189" s="16" t="s">
        <v>159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6" t="s">
        <v>86</v>
      </c>
      <c r="BK189" s="145">
        <f>ROUND(I189*H189,2)</f>
        <v>0</v>
      </c>
      <c r="BL189" s="16" t="s">
        <v>165</v>
      </c>
      <c r="BM189" s="144" t="s">
        <v>537</v>
      </c>
    </row>
    <row r="190" spans="2:65" s="12" customFormat="1" ht="10.5">
      <c r="B190" s="146"/>
      <c r="D190" s="147" t="s">
        <v>167</v>
      </c>
      <c r="E190" s="148" t="s">
        <v>1</v>
      </c>
      <c r="F190" s="149" t="s">
        <v>510</v>
      </c>
      <c r="H190" s="150">
        <v>1.35</v>
      </c>
      <c r="I190" s="151"/>
      <c r="L190" s="146"/>
      <c r="M190" s="152"/>
      <c r="T190" s="153"/>
      <c r="AT190" s="148" t="s">
        <v>167</v>
      </c>
      <c r="AU190" s="148" t="s">
        <v>89</v>
      </c>
      <c r="AV190" s="12" t="s">
        <v>89</v>
      </c>
      <c r="AW190" s="12" t="s">
        <v>33</v>
      </c>
      <c r="AX190" s="12" t="s">
        <v>78</v>
      </c>
      <c r="AY190" s="148" t="s">
        <v>159</v>
      </c>
    </row>
    <row r="191" spans="2:65" s="12" customFormat="1" ht="10.5">
      <c r="B191" s="146"/>
      <c r="D191" s="147" t="s">
        <v>167</v>
      </c>
      <c r="E191" s="148" t="s">
        <v>1</v>
      </c>
      <c r="F191" s="149" t="s">
        <v>510</v>
      </c>
      <c r="H191" s="150">
        <v>1.35</v>
      </c>
      <c r="I191" s="151"/>
      <c r="L191" s="146"/>
      <c r="M191" s="152"/>
      <c r="T191" s="153"/>
      <c r="AT191" s="148" t="s">
        <v>167</v>
      </c>
      <c r="AU191" s="148" t="s">
        <v>89</v>
      </c>
      <c r="AV191" s="12" t="s">
        <v>89</v>
      </c>
      <c r="AW191" s="12" t="s">
        <v>33</v>
      </c>
      <c r="AX191" s="12" t="s">
        <v>78</v>
      </c>
      <c r="AY191" s="148" t="s">
        <v>159</v>
      </c>
    </row>
    <row r="192" spans="2:65" s="12" customFormat="1" ht="10.5">
      <c r="B192" s="146"/>
      <c r="D192" s="147" t="s">
        <v>167</v>
      </c>
      <c r="E192" s="148" t="s">
        <v>1</v>
      </c>
      <c r="F192" s="149" t="s">
        <v>510</v>
      </c>
      <c r="H192" s="150">
        <v>1.35</v>
      </c>
      <c r="I192" s="151"/>
      <c r="L192" s="146"/>
      <c r="M192" s="152"/>
      <c r="T192" s="153"/>
      <c r="AT192" s="148" t="s">
        <v>167</v>
      </c>
      <c r="AU192" s="148" t="s">
        <v>89</v>
      </c>
      <c r="AV192" s="12" t="s">
        <v>89</v>
      </c>
      <c r="AW192" s="12" t="s">
        <v>33</v>
      </c>
      <c r="AX192" s="12" t="s">
        <v>78</v>
      </c>
      <c r="AY192" s="148" t="s">
        <v>159</v>
      </c>
    </row>
    <row r="193" spans="2:65" s="12" customFormat="1" ht="10.5">
      <c r="B193" s="146"/>
      <c r="D193" s="147" t="s">
        <v>167</v>
      </c>
      <c r="E193" s="148" t="s">
        <v>1</v>
      </c>
      <c r="F193" s="149" t="s">
        <v>510</v>
      </c>
      <c r="H193" s="150">
        <v>1.35</v>
      </c>
      <c r="I193" s="151"/>
      <c r="L193" s="146"/>
      <c r="M193" s="152"/>
      <c r="T193" s="153"/>
      <c r="AT193" s="148" t="s">
        <v>167</v>
      </c>
      <c r="AU193" s="148" t="s">
        <v>89</v>
      </c>
      <c r="AV193" s="12" t="s">
        <v>89</v>
      </c>
      <c r="AW193" s="12" t="s">
        <v>33</v>
      </c>
      <c r="AX193" s="12" t="s">
        <v>78</v>
      </c>
      <c r="AY193" s="148" t="s">
        <v>159</v>
      </c>
    </row>
    <row r="194" spans="2:65" s="13" customFormat="1" ht="10.5">
      <c r="B194" s="154"/>
      <c r="D194" s="147" t="s">
        <v>167</v>
      </c>
      <c r="E194" s="155" t="s">
        <v>1</v>
      </c>
      <c r="F194" s="156" t="s">
        <v>174</v>
      </c>
      <c r="H194" s="157">
        <v>5.4</v>
      </c>
      <c r="I194" s="158"/>
      <c r="L194" s="154"/>
      <c r="M194" s="159"/>
      <c r="T194" s="160"/>
      <c r="AT194" s="155" t="s">
        <v>167</v>
      </c>
      <c r="AU194" s="155" t="s">
        <v>89</v>
      </c>
      <c r="AV194" s="13" t="s">
        <v>165</v>
      </c>
      <c r="AW194" s="13" t="s">
        <v>33</v>
      </c>
      <c r="AX194" s="13" t="s">
        <v>86</v>
      </c>
      <c r="AY194" s="155" t="s">
        <v>159</v>
      </c>
    </row>
    <row r="195" spans="2:65" s="1" customFormat="1" ht="21.8" customHeight="1">
      <c r="B195" s="31"/>
      <c r="C195" s="132" t="s">
        <v>222</v>
      </c>
      <c r="D195" s="132" t="s">
        <v>161</v>
      </c>
      <c r="E195" s="133" t="s">
        <v>538</v>
      </c>
      <c r="F195" s="134" t="s">
        <v>539</v>
      </c>
      <c r="G195" s="135" t="s">
        <v>213</v>
      </c>
      <c r="H195" s="136">
        <v>6.7000000000000004E-2</v>
      </c>
      <c r="I195" s="137"/>
      <c r="J195" s="138">
        <f>ROUND(I195*H195,2)</f>
        <v>0</v>
      </c>
      <c r="K195" s="139"/>
      <c r="L195" s="31"/>
      <c r="M195" s="140" t="s">
        <v>1</v>
      </c>
      <c r="N195" s="141" t="s">
        <v>43</v>
      </c>
      <c r="P195" s="142">
        <f>O195*H195</f>
        <v>0</v>
      </c>
      <c r="Q195" s="142">
        <v>1.0606207999999999</v>
      </c>
      <c r="R195" s="142">
        <f>Q195*H195</f>
        <v>7.10615936E-2</v>
      </c>
      <c r="S195" s="142">
        <v>0</v>
      </c>
      <c r="T195" s="143">
        <f>S195*H195</f>
        <v>0</v>
      </c>
      <c r="AR195" s="144" t="s">
        <v>165</v>
      </c>
      <c r="AT195" s="144" t="s">
        <v>161</v>
      </c>
      <c r="AU195" s="144" t="s">
        <v>89</v>
      </c>
      <c r="AY195" s="16" t="s">
        <v>159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6" t="s">
        <v>86</v>
      </c>
      <c r="BK195" s="145">
        <f>ROUND(I195*H195,2)</f>
        <v>0</v>
      </c>
      <c r="BL195" s="16" t="s">
        <v>165</v>
      </c>
      <c r="BM195" s="144" t="s">
        <v>540</v>
      </c>
    </row>
    <row r="196" spans="2:65" s="12" customFormat="1" ht="10.5">
      <c r="B196" s="146"/>
      <c r="D196" s="147" t="s">
        <v>167</v>
      </c>
      <c r="E196" s="148" t="s">
        <v>1</v>
      </c>
      <c r="F196" s="149" t="s">
        <v>541</v>
      </c>
      <c r="H196" s="150">
        <v>6.7000000000000004E-2</v>
      </c>
      <c r="I196" s="151"/>
      <c r="L196" s="146"/>
      <c r="M196" s="152"/>
      <c r="T196" s="153"/>
      <c r="AT196" s="148" t="s">
        <v>167</v>
      </c>
      <c r="AU196" s="148" t="s">
        <v>89</v>
      </c>
      <c r="AV196" s="12" t="s">
        <v>89</v>
      </c>
      <c r="AW196" s="12" t="s">
        <v>33</v>
      </c>
      <c r="AX196" s="12" t="s">
        <v>86</v>
      </c>
      <c r="AY196" s="148" t="s">
        <v>159</v>
      </c>
    </row>
    <row r="197" spans="2:65" s="11" customFormat="1" ht="22.75" customHeight="1">
      <c r="B197" s="120"/>
      <c r="D197" s="121" t="s">
        <v>77</v>
      </c>
      <c r="E197" s="130" t="s">
        <v>179</v>
      </c>
      <c r="F197" s="130" t="s">
        <v>542</v>
      </c>
      <c r="I197" s="123"/>
      <c r="J197" s="131">
        <f>BK197</f>
        <v>0</v>
      </c>
      <c r="L197" s="120"/>
      <c r="M197" s="125"/>
      <c r="P197" s="126">
        <f>SUM(P198:P336)</f>
        <v>0</v>
      </c>
      <c r="R197" s="126">
        <f>SUM(R198:R336)</f>
        <v>70.081565849259988</v>
      </c>
      <c r="T197" s="127">
        <f>SUM(T198:T336)</f>
        <v>0</v>
      </c>
      <c r="AR197" s="121" t="s">
        <v>86</v>
      </c>
      <c r="AT197" s="128" t="s">
        <v>77</v>
      </c>
      <c r="AU197" s="128" t="s">
        <v>86</v>
      </c>
      <c r="AY197" s="121" t="s">
        <v>159</v>
      </c>
      <c r="BK197" s="129">
        <f>SUM(BK198:BK336)</f>
        <v>0</v>
      </c>
    </row>
    <row r="198" spans="2:65" s="1" customFormat="1" ht="24.25" customHeight="1">
      <c r="B198" s="31"/>
      <c r="C198" s="132" t="s">
        <v>226</v>
      </c>
      <c r="D198" s="132" t="s">
        <v>161</v>
      </c>
      <c r="E198" s="133" t="s">
        <v>543</v>
      </c>
      <c r="F198" s="134" t="s">
        <v>544</v>
      </c>
      <c r="G198" s="135" t="s">
        <v>219</v>
      </c>
      <c r="H198" s="136">
        <v>238.983</v>
      </c>
      <c r="I198" s="137"/>
      <c r="J198" s="138">
        <f>ROUND(I198*H198,2)</f>
        <v>0</v>
      </c>
      <c r="K198" s="139"/>
      <c r="L198" s="31"/>
      <c r="M198" s="140" t="s">
        <v>1</v>
      </c>
      <c r="N198" s="141" t="s">
        <v>43</v>
      </c>
      <c r="P198" s="142">
        <f>O198*H198</f>
        <v>0</v>
      </c>
      <c r="Q198" s="142">
        <v>3.4619E-3</v>
      </c>
      <c r="R198" s="142">
        <f>Q198*H198</f>
        <v>0.8273352477</v>
      </c>
      <c r="S198" s="142">
        <v>0</v>
      </c>
      <c r="T198" s="143">
        <f>S198*H198</f>
        <v>0</v>
      </c>
      <c r="AR198" s="144" t="s">
        <v>165</v>
      </c>
      <c r="AT198" s="144" t="s">
        <v>161</v>
      </c>
      <c r="AU198" s="144" t="s">
        <v>89</v>
      </c>
      <c r="AY198" s="16" t="s">
        <v>159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6" t="s">
        <v>86</v>
      </c>
      <c r="BK198" s="145">
        <f>ROUND(I198*H198,2)</f>
        <v>0</v>
      </c>
      <c r="BL198" s="16" t="s">
        <v>165</v>
      </c>
      <c r="BM198" s="144" t="s">
        <v>545</v>
      </c>
    </row>
    <row r="199" spans="2:65" s="12" customFormat="1" ht="10.5">
      <c r="B199" s="146"/>
      <c r="D199" s="147" t="s">
        <v>167</v>
      </c>
      <c r="E199" s="148" t="s">
        <v>1</v>
      </c>
      <c r="F199" s="149" t="s">
        <v>546</v>
      </c>
      <c r="H199" s="150">
        <v>9.5449999999999999</v>
      </c>
      <c r="I199" s="151"/>
      <c r="L199" s="146"/>
      <c r="M199" s="152"/>
      <c r="T199" s="153"/>
      <c r="AT199" s="148" t="s">
        <v>167</v>
      </c>
      <c r="AU199" s="148" t="s">
        <v>89</v>
      </c>
      <c r="AV199" s="12" t="s">
        <v>89</v>
      </c>
      <c r="AW199" s="12" t="s">
        <v>33</v>
      </c>
      <c r="AX199" s="12" t="s">
        <v>78</v>
      </c>
      <c r="AY199" s="148" t="s">
        <v>159</v>
      </c>
    </row>
    <row r="200" spans="2:65" s="12" customFormat="1" ht="10.5">
      <c r="B200" s="146"/>
      <c r="D200" s="147" t="s">
        <v>167</v>
      </c>
      <c r="E200" s="148" t="s">
        <v>1</v>
      </c>
      <c r="F200" s="149" t="s">
        <v>547</v>
      </c>
      <c r="H200" s="150">
        <v>0.378</v>
      </c>
      <c r="I200" s="151"/>
      <c r="L200" s="146"/>
      <c r="M200" s="152"/>
      <c r="T200" s="153"/>
      <c r="AT200" s="148" t="s">
        <v>167</v>
      </c>
      <c r="AU200" s="148" t="s">
        <v>89</v>
      </c>
      <c r="AV200" s="12" t="s">
        <v>89</v>
      </c>
      <c r="AW200" s="12" t="s">
        <v>33</v>
      </c>
      <c r="AX200" s="12" t="s">
        <v>78</v>
      </c>
      <c r="AY200" s="148" t="s">
        <v>159</v>
      </c>
    </row>
    <row r="201" spans="2:65" s="12" customFormat="1" ht="10.5">
      <c r="B201" s="146"/>
      <c r="D201" s="147" t="s">
        <v>167</v>
      </c>
      <c r="E201" s="148" t="s">
        <v>1</v>
      </c>
      <c r="F201" s="149" t="s">
        <v>548</v>
      </c>
      <c r="H201" s="150">
        <v>9.923</v>
      </c>
      <c r="I201" s="151"/>
      <c r="L201" s="146"/>
      <c r="M201" s="152"/>
      <c r="T201" s="153"/>
      <c r="AT201" s="148" t="s">
        <v>167</v>
      </c>
      <c r="AU201" s="148" t="s">
        <v>89</v>
      </c>
      <c r="AV201" s="12" t="s">
        <v>89</v>
      </c>
      <c r="AW201" s="12" t="s">
        <v>33</v>
      </c>
      <c r="AX201" s="12" t="s">
        <v>78</v>
      </c>
      <c r="AY201" s="148" t="s">
        <v>159</v>
      </c>
    </row>
    <row r="202" spans="2:65" s="12" customFormat="1" ht="10.5">
      <c r="B202" s="146"/>
      <c r="D202" s="147" t="s">
        <v>167</v>
      </c>
      <c r="E202" s="148" t="s">
        <v>1</v>
      </c>
      <c r="F202" s="149" t="s">
        <v>549</v>
      </c>
      <c r="H202" s="150">
        <v>11.946999999999999</v>
      </c>
      <c r="I202" s="151"/>
      <c r="L202" s="146"/>
      <c r="M202" s="152"/>
      <c r="T202" s="153"/>
      <c r="AT202" s="148" t="s">
        <v>167</v>
      </c>
      <c r="AU202" s="148" t="s">
        <v>89</v>
      </c>
      <c r="AV202" s="12" t="s">
        <v>89</v>
      </c>
      <c r="AW202" s="12" t="s">
        <v>33</v>
      </c>
      <c r="AX202" s="12" t="s">
        <v>78</v>
      </c>
      <c r="AY202" s="148" t="s">
        <v>159</v>
      </c>
    </row>
    <row r="203" spans="2:65" s="12" customFormat="1" ht="10.5">
      <c r="B203" s="146"/>
      <c r="D203" s="147" t="s">
        <v>167</v>
      </c>
      <c r="E203" s="148" t="s">
        <v>1</v>
      </c>
      <c r="F203" s="149" t="s">
        <v>550</v>
      </c>
      <c r="H203" s="150">
        <v>10.081</v>
      </c>
      <c r="I203" s="151"/>
      <c r="L203" s="146"/>
      <c r="M203" s="152"/>
      <c r="T203" s="153"/>
      <c r="AT203" s="148" t="s">
        <v>167</v>
      </c>
      <c r="AU203" s="148" t="s">
        <v>89</v>
      </c>
      <c r="AV203" s="12" t="s">
        <v>89</v>
      </c>
      <c r="AW203" s="12" t="s">
        <v>33</v>
      </c>
      <c r="AX203" s="12" t="s">
        <v>78</v>
      </c>
      <c r="AY203" s="148" t="s">
        <v>159</v>
      </c>
    </row>
    <row r="204" spans="2:65" s="12" customFormat="1" ht="10.5">
      <c r="B204" s="146"/>
      <c r="D204" s="147" t="s">
        <v>167</v>
      </c>
      <c r="E204" s="148" t="s">
        <v>1</v>
      </c>
      <c r="F204" s="149" t="s">
        <v>551</v>
      </c>
      <c r="H204" s="150">
        <v>3.3359999999999999</v>
      </c>
      <c r="I204" s="151"/>
      <c r="L204" s="146"/>
      <c r="M204" s="152"/>
      <c r="T204" s="153"/>
      <c r="AT204" s="148" t="s">
        <v>167</v>
      </c>
      <c r="AU204" s="148" t="s">
        <v>89</v>
      </c>
      <c r="AV204" s="12" t="s">
        <v>89</v>
      </c>
      <c r="AW204" s="12" t="s">
        <v>33</v>
      </c>
      <c r="AX204" s="12" t="s">
        <v>78</v>
      </c>
      <c r="AY204" s="148" t="s">
        <v>159</v>
      </c>
    </row>
    <row r="205" spans="2:65" s="12" customFormat="1" ht="10.5">
      <c r="B205" s="146"/>
      <c r="D205" s="147" t="s">
        <v>167</v>
      </c>
      <c r="E205" s="148" t="s">
        <v>1</v>
      </c>
      <c r="F205" s="149" t="s">
        <v>552</v>
      </c>
      <c r="H205" s="150">
        <v>0.314</v>
      </c>
      <c r="I205" s="151"/>
      <c r="L205" s="146"/>
      <c r="M205" s="152"/>
      <c r="T205" s="153"/>
      <c r="AT205" s="148" t="s">
        <v>167</v>
      </c>
      <c r="AU205" s="148" t="s">
        <v>89</v>
      </c>
      <c r="AV205" s="12" t="s">
        <v>89</v>
      </c>
      <c r="AW205" s="12" t="s">
        <v>33</v>
      </c>
      <c r="AX205" s="12" t="s">
        <v>78</v>
      </c>
      <c r="AY205" s="148" t="s">
        <v>159</v>
      </c>
    </row>
    <row r="206" spans="2:65" s="12" customFormat="1" ht="10.5">
      <c r="B206" s="146"/>
      <c r="D206" s="147" t="s">
        <v>167</v>
      </c>
      <c r="E206" s="148" t="s">
        <v>1</v>
      </c>
      <c r="F206" s="149" t="s">
        <v>553</v>
      </c>
      <c r="H206" s="150">
        <v>3.1789999999999998</v>
      </c>
      <c r="I206" s="151"/>
      <c r="L206" s="146"/>
      <c r="M206" s="152"/>
      <c r="T206" s="153"/>
      <c r="AT206" s="148" t="s">
        <v>167</v>
      </c>
      <c r="AU206" s="148" t="s">
        <v>89</v>
      </c>
      <c r="AV206" s="12" t="s">
        <v>89</v>
      </c>
      <c r="AW206" s="12" t="s">
        <v>33</v>
      </c>
      <c r="AX206" s="12" t="s">
        <v>78</v>
      </c>
      <c r="AY206" s="148" t="s">
        <v>159</v>
      </c>
    </row>
    <row r="207" spans="2:65" s="12" customFormat="1" ht="10.5">
      <c r="B207" s="146"/>
      <c r="D207" s="147" t="s">
        <v>167</v>
      </c>
      <c r="E207" s="148" t="s">
        <v>1</v>
      </c>
      <c r="F207" s="149" t="s">
        <v>554</v>
      </c>
      <c r="H207" s="150">
        <v>9.7669999999999995</v>
      </c>
      <c r="I207" s="151"/>
      <c r="L207" s="146"/>
      <c r="M207" s="152"/>
      <c r="T207" s="153"/>
      <c r="AT207" s="148" t="s">
        <v>167</v>
      </c>
      <c r="AU207" s="148" t="s">
        <v>89</v>
      </c>
      <c r="AV207" s="12" t="s">
        <v>89</v>
      </c>
      <c r="AW207" s="12" t="s">
        <v>33</v>
      </c>
      <c r="AX207" s="12" t="s">
        <v>78</v>
      </c>
      <c r="AY207" s="148" t="s">
        <v>159</v>
      </c>
    </row>
    <row r="208" spans="2:65" s="12" customFormat="1" ht="10.5">
      <c r="B208" s="146"/>
      <c r="D208" s="147" t="s">
        <v>167</v>
      </c>
      <c r="E208" s="148" t="s">
        <v>1</v>
      </c>
      <c r="F208" s="149" t="s">
        <v>555</v>
      </c>
      <c r="H208" s="150">
        <v>11.569000000000001</v>
      </c>
      <c r="I208" s="151"/>
      <c r="L208" s="146"/>
      <c r="M208" s="152"/>
      <c r="T208" s="153"/>
      <c r="AT208" s="148" t="s">
        <v>167</v>
      </c>
      <c r="AU208" s="148" t="s">
        <v>89</v>
      </c>
      <c r="AV208" s="12" t="s">
        <v>89</v>
      </c>
      <c r="AW208" s="12" t="s">
        <v>33</v>
      </c>
      <c r="AX208" s="12" t="s">
        <v>78</v>
      </c>
      <c r="AY208" s="148" t="s">
        <v>159</v>
      </c>
    </row>
    <row r="209" spans="2:51" s="12" customFormat="1" ht="10.5">
      <c r="B209" s="146"/>
      <c r="D209" s="147" t="s">
        <v>167</v>
      </c>
      <c r="E209" s="148" t="s">
        <v>1</v>
      </c>
      <c r="F209" s="149" t="s">
        <v>556</v>
      </c>
      <c r="H209" s="150">
        <v>3.0379999999999998</v>
      </c>
      <c r="I209" s="151"/>
      <c r="L209" s="146"/>
      <c r="M209" s="152"/>
      <c r="T209" s="153"/>
      <c r="AT209" s="148" t="s">
        <v>167</v>
      </c>
      <c r="AU209" s="148" t="s">
        <v>89</v>
      </c>
      <c r="AV209" s="12" t="s">
        <v>89</v>
      </c>
      <c r="AW209" s="12" t="s">
        <v>33</v>
      </c>
      <c r="AX209" s="12" t="s">
        <v>78</v>
      </c>
      <c r="AY209" s="148" t="s">
        <v>159</v>
      </c>
    </row>
    <row r="210" spans="2:51" s="12" customFormat="1" ht="10.5">
      <c r="B210" s="146"/>
      <c r="D210" s="147" t="s">
        <v>167</v>
      </c>
      <c r="E210" s="148" t="s">
        <v>1</v>
      </c>
      <c r="F210" s="149" t="s">
        <v>557</v>
      </c>
      <c r="H210" s="150">
        <v>0.3</v>
      </c>
      <c r="I210" s="151"/>
      <c r="L210" s="146"/>
      <c r="M210" s="152"/>
      <c r="T210" s="153"/>
      <c r="AT210" s="148" t="s">
        <v>167</v>
      </c>
      <c r="AU210" s="148" t="s">
        <v>89</v>
      </c>
      <c r="AV210" s="12" t="s">
        <v>89</v>
      </c>
      <c r="AW210" s="12" t="s">
        <v>33</v>
      </c>
      <c r="AX210" s="12" t="s">
        <v>78</v>
      </c>
      <c r="AY210" s="148" t="s">
        <v>159</v>
      </c>
    </row>
    <row r="211" spans="2:51" s="12" customFormat="1" ht="10.5">
      <c r="B211" s="146"/>
      <c r="D211" s="147" t="s">
        <v>167</v>
      </c>
      <c r="E211" s="148" t="s">
        <v>1</v>
      </c>
      <c r="F211" s="149" t="s">
        <v>558</v>
      </c>
      <c r="H211" s="150">
        <v>3.1880000000000002</v>
      </c>
      <c r="I211" s="151"/>
      <c r="L211" s="146"/>
      <c r="M211" s="152"/>
      <c r="T211" s="153"/>
      <c r="AT211" s="148" t="s">
        <v>167</v>
      </c>
      <c r="AU211" s="148" t="s">
        <v>89</v>
      </c>
      <c r="AV211" s="12" t="s">
        <v>89</v>
      </c>
      <c r="AW211" s="12" t="s">
        <v>33</v>
      </c>
      <c r="AX211" s="12" t="s">
        <v>78</v>
      </c>
      <c r="AY211" s="148" t="s">
        <v>159</v>
      </c>
    </row>
    <row r="212" spans="2:51" s="12" customFormat="1" ht="10.5">
      <c r="B212" s="146"/>
      <c r="D212" s="147" t="s">
        <v>167</v>
      </c>
      <c r="E212" s="148" t="s">
        <v>1</v>
      </c>
      <c r="F212" s="149" t="s">
        <v>559</v>
      </c>
      <c r="H212" s="150">
        <v>9.2850000000000001</v>
      </c>
      <c r="I212" s="151"/>
      <c r="L212" s="146"/>
      <c r="M212" s="152"/>
      <c r="T212" s="153"/>
      <c r="AT212" s="148" t="s">
        <v>167</v>
      </c>
      <c r="AU212" s="148" t="s">
        <v>89</v>
      </c>
      <c r="AV212" s="12" t="s">
        <v>89</v>
      </c>
      <c r="AW212" s="12" t="s">
        <v>33</v>
      </c>
      <c r="AX212" s="12" t="s">
        <v>78</v>
      </c>
      <c r="AY212" s="148" t="s">
        <v>159</v>
      </c>
    </row>
    <row r="213" spans="2:51" s="12" customFormat="1" ht="10.5">
      <c r="B213" s="146"/>
      <c r="D213" s="147" t="s">
        <v>167</v>
      </c>
      <c r="E213" s="148" t="s">
        <v>1</v>
      </c>
      <c r="F213" s="149" t="s">
        <v>560</v>
      </c>
      <c r="H213" s="150">
        <v>7.056</v>
      </c>
      <c r="I213" s="151"/>
      <c r="L213" s="146"/>
      <c r="M213" s="152"/>
      <c r="T213" s="153"/>
      <c r="AT213" s="148" t="s">
        <v>167</v>
      </c>
      <c r="AU213" s="148" t="s">
        <v>89</v>
      </c>
      <c r="AV213" s="12" t="s">
        <v>89</v>
      </c>
      <c r="AW213" s="12" t="s">
        <v>33</v>
      </c>
      <c r="AX213" s="12" t="s">
        <v>78</v>
      </c>
      <c r="AY213" s="148" t="s">
        <v>159</v>
      </c>
    </row>
    <row r="214" spans="2:51" s="12" customFormat="1" ht="10.5">
      <c r="B214" s="146"/>
      <c r="D214" s="147" t="s">
        <v>167</v>
      </c>
      <c r="E214" s="148" t="s">
        <v>1</v>
      </c>
      <c r="F214" s="149" t="s">
        <v>561</v>
      </c>
      <c r="H214" s="150">
        <v>4.2770000000000001</v>
      </c>
      <c r="I214" s="151"/>
      <c r="L214" s="146"/>
      <c r="M214" s="152"/>
      <c r="T214" s="153"/>
      <c r="AT214" s="148" t="s">
        <v>167</v>
      </c>
      <c r="AU214" s="148" t="s">
        <v>89</v>
      </c>
      <c r="AV214" s="12" t="s">
        <v>89</v>
      </c>
      <c r="AW214" s="12" t="s">
        <v>33</v>
      </c>
      <c r="AX214" s="12" t="s">
        <v>78</v>
      </c>
      <c r="AY214" s="148" t="s">
        <v>159</v>
      </c>
    </row>
    <row r="215" spans="2:51" s="12" customFormat="1" ht="10.5">
      <c r="B215" s="146"/>
      <c r="D215" s="147" t="s">
        <v>167</v>
      </c>
      <c r="E215" s="148" t="s">
        <v>1</v>
      </c>
      <c r="F215" s="149" t="s">
        <v>562</v>
      </c>
      <c r="H215" s="150">
        <v>1.5</v>
      </c>
      <c r="I215" s="151"/>
      <c r="L215" s="146"/>
      <c r="M215" s="152"/>
      <c r="T215" s="153"/>
      <c r="AT215" s="148" t="s">
        <v>167</v>
      </c>
      <c r="AU215" s="148" t="s">
        <v>89</v>
      </c>
      <c r="AV215" s="12" t="s">
        <v>89</v>
      </c>
      <c r="AW215" s="12" t="s">
        <v>33</v>
      </c>
      <c r="AX215" s="12" t="s">
        <v>78</v>
      </c>
      <c r="AY215" s="148" t="s">
        <v>159</v>
      </c>
    </row>
    <row r="216" spans="2:51" s="12" customFormat="1" ht="10.5">
      <c r="B216" s="146"/>
      <c r="D216" s="147" t="s">
        <v>167</v>
      </c>
      <c r="E216" s="148" t="s">
        <v>1</v>
      </c>
      <c r="F216" s="149" t="s">
        <v>563</v>
      </c>
      <c r="H216" s="150">
        <v>0.2</v>
      </c>
      <c r="I216" s="151"/>
      <c r="L216" s="146"/>
      <c r="M216" s="152"/>
      <c r="T216" s="153"/>
      <c r="AT216" s="148" t="s">
        <v>167</v>
      </c>
      <c r="AU216" s="148" t="s">
        <v>89</v>
      </c>
      <c r="AV216" s="12" t="s">
        <v>89</v>
      </c>
      <c r="AW216" s="12" t="s">
        <v>33</v>
      </c>
      <c r="AX216" s="12" t="s">
        <v>78</v>
      </c>
      <c r="AY216" s="148" t="s">
        <v>159</v>
      </c>
    </row>
    <row r="217" spans="2:51" s="12" customFormat="1" ht="10.5">
      <c r="B217" s="146"/>
      <c r="D217" s="147" t="s">
        <v>167</v>
      </c>
      <c r="E217" s="148" t="s">
        <v>1</v>
      </c>
      <c r="F217" s="149" t="s">
        <v>564</v>
      </c>
      <c r="H217" s="150">
        <v>1.3</v>
      </c>
      <c r="I217" s="151"/>
      <c r="L217" s="146"/>
      <c r="M217" s="152"/>
      <c r="T217" s="153"/>
      <c r="AT217" s="148" t="s">
        <v>167</v>
      </c>
      <c r="AU217" s="148" t="s">
        <v>89</v>
      </c>
      <c r="AV217" s="12" t="s">
        <v>89</v>
      </c>
      <c r="AW217" s="12" t="s">
        <v>33</v>
      </c>
      <c r="AX217" s="12" t="s">
        <v>78</v>
      </c>
      <c r="AY217" s="148" t="s">
        <v>159</v>
      </c>
    </row>
    <row r="218" spans="2:51" s="12" customFormat="1" ht="10.5">
      <c r="B218" s="146"/>
      <c r="D218" s="147" t="s">
        <v>167</v>
      </c>
      <c r="E218" s="148" t="s">
        <v>1</v>
      </c>
      <c r="F218" s="149" t="s">
        <v>565</v>
      </c>
      <c r="H218" s="150">
        <v>4.077</v>
      </c>
      <c r="I218" s="151"/>
      <c r="L218" s="146"/>
      <c r="M218" s="152"/>
      <c r="T218" s="153"/>
      <c r="AT218" s="148" t="s">
        <v>167</v>
      </c>
      <c r="AU218" s="148" t="s">
        <v>89</v>
      </c>
      <c r="AV218" s="12" t="s">
        <v>89</v>
      </c>
      <c r="AW218" s="12" t="s">
        <v>33</v>
      </c>
      <c r="AX218" s="12" t="s">
        <v>78</v>
      </c>
      <c r="AY218" s="148" t="s">
        <v>159</v>
      </c>
    </row>
    <row r="219" spans="2:51" s="12" customFormat="1" ht="10.5">
      <c r="B219" s="146"/>
      <c r="D219" s="147" t="s">
        <v>167</v>
      </c>
      <c r="E219" s="148" t="s">
        <v>1</v>
      </c>
      <c r="F219" s="149" t="s">
        <v>560</v>
      </c>
      <c r="H219" s="150">
        <v>7.056</v>
      </c>
      <c r="I219" s="151"/>
      <c r="L219" s="146"/>
      <c r="M219" s="152"/>
      <c r="T219" s="153"/>
      <c r="AT219" s="148" t="s">
        <v>167</v>
      </c>
      <c r="AU219" s="148" t="s">
        <v>89</v>
      </c>
      <c r="AV219" s="12" t="s">
        <v>89</v>
      </c>
      <c r="AW219" s="12" t="s">
        <v>33</v>
      </c>
      <c r="AX219" s="12" t="s">
        <v>78</v>
      </c>
      <c r="AY219" s="148" t="s">
        <v>159</v>
      </c>
    </row>
    <row r="220" spans="2:51" s="12" customFormat="1" ht="10.5">
      <c r="B220" s="146"/>
      <c r="D220" s="147" t="s">
        <v>167</v>
      </c>
      <c r="E220" s="148" t="s">
        <v>1</v>
      </c>
      <c r="F220" s="149" t="s">
        <v>566</v>
      </c>
      <c r="H220" s="150">
        <v>8.9849999999999994</v>
      </c>
      <c r="I220" s="151"/>
      <c r="L220" s="146"/>
      <c r="M220" s="152"/>
      <c r="T220" s="153"/>
      <c r="AT220" s="148" t="s">
        <v>167</v>
      </c>
      <c r="AU220" s="148" t="s">
        <v>89</v>
      </c>
      <c r="AV220" s="12" t="s">
        <v>89</v>
      </c>
      <c r="AW220" s="12" t="s">
        <v>33</v>
      </c>
      <c r="AX220" s="12" t="s">
        <v>78</v>
      </c>
      <c r="AY220" s="148" t="s">
        <v>159</v>
      </c>
    </row>
    <row r="221" spans="2:51" s="12" customFormat="1" ht="10.5">
      <c r="B221" s="146"/>
      <c r="D221" s="147" t="s">
        <v>167</v>
      </c>
      <c r="E221" s="148" t="s">
        <v>1</v>
      </c>
      <c r="F221" s="149" t="s">
        <v>567</v>
      </c>
      <c r="H221" s="150">
        <v>1.7030000000000001</v>
      </c>
      <c r="I221" s="151"/>
      <c r="L221" s="146"/>
      <c r="M221" s="152"/>
      <c r="T221" s="153"/>
      <c r="AT221" s="148" t="s">
        <v>167</v>
      </c>
      <c r="AU221" s="148" t="s">
        <v>89</v>
      </c>
      <c r="AV221" s="12" t="s">
        <v>89</v>
      </c>
      <c r="AW221" s="12" t="s">
        <v>33</v>
      </c>
      <c r="AX221" s="12" t="s">
        <v>78</v>
      </c>
      <c r="AY221" s="148" t="s">
        <v>159</v>
      </c>
    </row>
    <row r="222" spans="2:51" s="12" customFormat="1" ht="10.5">
      <c r="B222" s="146"/>
      <c r="D222" s="147" t="s">
        <v>167</v>
      </c>
      <c r="E222" s="148" t="s">
        <v>1</v>
      </c>
      <c r="F222" s="149" t="s">
        <v>568</v>
      </c>
      <c r="H222" s="150">
        <v>0.26200000000000001</v>
      </c>
      <c r="I222" s="151"/>
      <c r="L222" s="146"/>
      <c r="M222" s="152"/>
      <c r="T222" s="153"/>
      <c r="AT222" s="148" t="s">
        <v>167</v>
      </c>
      <c r="AU222" s="148" t="s">
        <v>89</v>
      </c>
      <c r="AV222" s="12" t="s">
        <v>89</v>
      </c>
      <c r="AW222" s="12" t="s">
        <v>33</v>
      </c>
      <c r="AX222" s="12" t="s">
        <v>78</v>
      </c>
      <c r="AY222" s="148" t="s">
        <v>159</v>
      </c>
    </row>
    <row r="223" spans="2:51" s="12" customFormat="1" ht="10.5">
      <c r="B223" s="146"/>
      <c r="D223" s="147" t="s">
        <v>167</v>
      </c>
      <c r="E223" s="148" t="s">
        <v>1</v>
      </c>
      <c r="F223" s="149" t="s">
        <v>569</v>
      </c>
      <c r="H223" s="150">
        <v>1.9650000000000001</v>
      </c>
      <c r="I223" s="151"/>
      <c r="L223" s="146"/>
      <c r="M223" s="152"/>
      <c r="T223" s="153"/>
      <c r="AT223" s="148" t="s">
        <v>167</v>
      </c>
      <c r="AU223" s="148" t="s">
        <v>89</v>
      </c>
      <c r="AV223" s="12" t="s">
        <v>89</v>
      </c>
      <c r="AW223" s="12" t="s">
        <v>33</v>
      </c>
      <c r="AX223" s="12" t="s">
        <v>78</v>
      </c>
      <c r="AY223" s="148" t="s">
        <v>159</v>
      </c>
    </row>
    <row r="224" spans="2:51" s="12" customFormat="1" ht="10.5">
      <c r="B224" s="146"/>
      <c r="D224" s="147" t="s">
        <v>167</v>
      </c>
      <c r="E224" s="148" t="s">
        <v>1</v>
      </c>
      <c r="F224" s="149" t="s">
        <v>570</v>
      </c>
      <c r="H224" s="150">
        <v>8.109</v>
      </c>
      <c r="I224" s="151"/>
      <c r="L224" s="146"/>
      <c r="M224" s="152"/>
      <c r="T224" s="153"/>
      <c r="AT224" s="148" t="s">
        <v>167</v>
      </c>
      <c r="AU224" s="148" t="s">
        <v>89</v>
      </c>
      <c r="AV224" s="12" t="s">
        <v>89</v>
      </c>
      <c r="AW224" s="12" t="s">
        <v>33</v>
      </c>
      <c r="AX224" s="12" t="s">
        <v>78</v>
      </c>
      <c r="AY224" s="148" t="s">
        <v>159</v>
      </c>
    </row>
    <row r="225" spans="2:51" s="12" customFormat="1" ht="10.5">
      <c r="B225" s="146"/>
      <c r="D225" s="147" t="s">
        <v>167</v>
      </c>
      <c r="E225" s="148" t="s">
        <v>1</v>
      </c>
      <c r="F225" s="149" t="s">
        <v>571</v>
      </c>
      <c r="H225" s="150">
        <v>4.0780000000000003</v>
      </c>
      <c r="I225" s="151"/>
      <c r="L225" s="146"/>
      <c r="M225" s="152"/>
      <c r="T225" s="153"/>
      <c r="AT225" s="148" t="s">
        <v>167</v>
      </c>
      <c r="AU225" s="148" t="s">
        <v>89</v>
      </c>
      <c r="AV225" s="12" t="s">
        <v>89</v>
      </c>
      <c r="AW225" s="12" t="s">
        <v>33</v>
      </c>
      <c r="AX225" s="12" t="s">
        <v>78</v>
      </c>
      <c r="AY225" s="148" t="s">
        <v>159</v>
      </c>
    </row>
    <row r="226" spans="2:51" s="12" customFormat="1" ht="10.5">
      <c r="B226" s="146"/>
      <c r="D226" s="147" t="s">
        <v>167</v>
      </c>
      <c r="E226" s="148" t="s">
        <v>1</v>
      </c>
      <c r="F226" s="149" t="s">
        <v>572</v>
      </c>
      <c r="H226" s="150">
        <v>3.7559999999999998</v>
      </c>
      <c r="I226" s="151"/>
      <c r="L226" s="146"/>
      <c r="M226" s="152"/>
      <c r="T226" s="153"/>
      <c r="AT226" s="148" t="s">
        <v>167</v>
      </c>
      <c r="AU226" s="148" t="s">
        <v>89</v>
      </c>
      <c r="AV226" s="12" t="s">
        <v>89</v>
      </c>
      <c r="AW226" s="12" t="s">
        <v>33</v>
      </c>
      <c r="AX226" s="12" t="s">
        <v>78</v>
      </c>
      <c r="AY226" s="148" t="s">
        <v>159</v>
      </c>
    </row>
    <row r="227" spans="2:51" s="12" customFormat="1" ht="10.5">
      <c r="B227" s="146"/>
      <c r="D227" s="147" t="s">
        <v>167</v>
      </c>
      <c r="E227" s="148" t="s">
        <v>1</v>
      </c>
      <c r="F227" s="149" t="s">
        <v>573</v>
      </c>
      <c r="H227" s="150">
        <v>5.4779999999999998</v>
      </c>
      <c r="I227" s="151"/>
      <c r="L227" s="146"/>
      <c r="M227" s="152"/>
      <c r="T227" s="153"/>
      <c r="AT227" s="148" t="s">
        <v>167</v>
      </c>
      <c r="AU227" s="148" t="s">
        <v>89</v>
      </c>
      <c r="AV227" s="12" t="s">
        <v>89</v>
      </c>
      <c r="AW227" s="12" t="s">
        <v>33</v>
      </c>
      <c r="AX227" s="12" t="s">
        <v>78</v>
      </c>
      <c r="AY227" s="148" t="s">
        <v>159</v>
      </c>
    </row>
    <row r="228" spans="2:51" s="12" customFormat="1" ht="10.5">
      <c r="B228" s="146"/>
      <c r="D228" s="147" t="s">
        <v>167</v>
      </c>
      <c r="E228" s="148" t="s">
        <v>1</v>
      </c>
      <c r="F228" s="149" t="s">
        <v>574</v>
      </c>
      <c r="H228" s="150">
        <v>2.0569999999999999</v>
      </c>
      <c r="I228" s="151"/>
      <c r="L228" s="146"/>
      <c r="M228" s="152"/>
      <c r="T228" s="153"/>
      <c r="AT228" s="148" t="s">
        <v>167</v>
      </c>
      <c r="AU228" s="148" t="s">
        <v>89</v>
      </c>
      <c r="AV228" s="12" t="s">
        <v>89</v>
      </c>
      <c r="AW228" s="12" t="s">
        <v>33</v>
      </c>
      <c r="AX228" s="12" t="s">
        <v>78</v>
      </c>
      <c r="AY228" s="148" t="s">
        <v>159</v>
      </c>
    </row>
    <row r="229" spans="2:51" s="12" customFormat="1" ht="10.5">
      <c r="B229" s="146"/>
      <c r="D229" s="147" t="s">
        <v>167</v>
      </c>
      <c r="E229" s="148" t="s">
        <v>1</v>
      </c>
      <c r="F229" s="149" t="s">
        <v>575</v>
      </c>
      <c r="H229" s="150">
        <v>0.24199999999999999</v>
      </c>
      <c r="I229" s="151"/>
      <c r="L229" s="146"/>
      <c r="M229" s="152"/>
      <c r="T229" s="153"/>
      <c r="AT229" s="148" t="s">
        <v>167</v>
      </c>
      <c r="AU229" s="148" t="s">
        <v>89</v>
      </c>
      <c r="AV229" s="12" t="s">
        <v>89</v>
      </c>
      <c r="AW229" s="12" t="s">
        <v>33</v>
      </c>
      <c r="AX229" s="12" t="s">
        <v>78</v>
      </c>
      <c r="AY229" s="148" t="s">
        <v>159</v>
      </c>
    </row>
    <row r="230" spans="2:51" s="12" customFormat="1" ht="10.5">
      <c r="B230" s="146"/>
      <c r="D230" s="147" t="s">
        <v>167</v>
      </c>
      <c r="E230" s="148" t="s">
        <v>1</v>
      </c>
      <c r="F230" s="149" t="s">
        <v>576</v>
      </c>
      <c r="H230" s="150">
        <v>1.8149999999999999</v>
      </c>
      <c r="I230" s="151"/>
      <c r="L230" s="146"/>
      <c r="M230" s="152"/>
      <c r="T230" s="153"/>
      <c r="AT230" s="148" t="s">
        <v>167</v>
      </c>
      <c r="AU230" s="148" t="s">
        <v>89</v>
      </c>
      <c r="AV230" s="12" t="s">
        <v>89</v>
      </c>
      <c r="AW230" s="12" t="s">
        <v>33</v>
      </c>
      <c r="AX230" s="12" t="s">
        <v>78</v>
      </c>
      <c r="AY230" s="148" t="s">
        <v>159</v>
      </c>
    </row>
    <row r="231" spans="2:51" s="12" customFormat="1" ht="10.5">
      <c r="B231" s="146"/>
      <c r="D231" s="147" t="s">
        <v>167</v>
      </c>
      <c r="E231" s="148" t="s">
        <v>1</v>
      </c>
      <c r="F231" s="149" t="s">
        <v>577</v>
      </c>
      <c r="H231" s="150">
        <v>5.2359999999999998</v>
      </c>
      <c r="I231" s="151"/>
      <c r="L231" s="146"/>
      <c r="M231" s="152"/>
      <c r="T231" s="153"/>
      <c r="AT231" s="148" t="s">
        <v>167</v>
      </c>
      <c r="AU231" s="148" t="s">
        <v>89</v>
      </c>
      <c r="AV231" s="12" t="s">
        <v>89</v>
      </c>
      <c r="AW231" s="12" t="s">
        <v>33</v>
      </c>
      <c r="AX231" s="12" t="s">
        <v>78</v>
      </c>
      <c r="AY231" s="148" t="s">
        <v>159</v>
      </c>
    </row>
    <row r="232" spans="2:51" s="12" customFormat="1" ht="10.5">
      <c r="B232" s="146"/>
      <c r="D232" s="147" t="s">
        <v>167</v>
      </c>
      <c r="E232" s="148" t="s">
        <v>1</v>
      </c>
      <c r="F232" s="149" t="s">
        <v>578</v>
      </c>
      <c r="H232" s="150">
        <v>3.76</v>
      </c>
      <c r="I232" s="151"/>
      <c r="L232" s="146"/>
      <c r="M232" s="152"/>
      <c r="T232" s="153"/>
      <c r="AT232" s="148" t="s">
        <v>167</v>
      </c>
      <c r="AU232" s="148" t="s">
        <v>89</v>
      </c>
      <c r="AV232" s="12" t="s">
        <v>89</v>
      </c>
      <c r="AW232" s="12" t="s">
        <v>33</v>
      </c>
      <c r="AX232" s="12" t="s">
        <v>78</v>
      </c>
      <c r="AY232" s="148" t="s">
        <v>159</v>
      </c>
    </row>
    <row r="233" spans="2:51" s="12" customFormat="1" ht="10.5">
      <c r="B233" s="146"/>
      <c r="D233" s="147" t="s">
        <v>167</v>
      </c>
      <c r="E233" s="148" t="s">
        <v>1</v>
      </c>
      <c r="F233" s="149" t="s">
        <v>571</v>
      </c>
      <c r="H233" s="150">
        <v>4.0780000000000003</v>
      </c>
      <c r="I233" s="151"/>
      <c r="L233" s="146"/>
      <c r="M233" s="152"/>
      <c r="T233" s="153"/>
      <c r="AT233" s="148" t="s">
        <v>167</v>
      </c>
      <c r="AU233" s="148" t="s">
        <v>89</v>
      </c>
      <c r="AV233" s="12" t="s">
        <v>89</v>
      </c>
      <c r="AW233" s="12" t="s">
        <v>33</v>
      </c>
      <c r="AX233" s="12" t="s">
        <v>78</v>
      </c>
      <c r="AY233" s="148" t="s">
        <v>159</v>
      </c>
    </row>
    <row r="234" spans="2:51" s="12" customFormat="1" ht="10.5">
      <c r="B234" s="146"/>
      <c r="D234" s="147" t="s">
        <v>167</v>
      </c>
      <c r="E234" s="148" t="s">
        <v>1</v>
      </c>
      <c r="F234" s="149" t="s">
        <v>579</v>
      </c>
      <c r="H234" s="150">
        <v>6.6680000000000001</v>
      </c>
      <c r="I234" s="151"/>
      <c r="L234" s="146"/>
      <c r="M234" s="152"/>
      <c r="T234" s="153"/>
      <c r="AT234" s="148" t="s">
        <v>167</v>
      </c>
      <c r="AU234" s="148" t="s">
        <v>89</v>
      </c>
      <c r="AV234" s="12" t="s">
        <v>89</v>
      </c>
      <c r="AW234" s="12" t="s">
        <v>33</v>
      </c>
      <c r="AX234" s="12" t="s">
        <v>78</v>
      </c>
      <c r="AY234" s="148" t="s">
        <v>159</v>
      </c>
    </row>
    <row r="235" spans="2:51" s="12" customFormat="1" ht="10.5">
      <c r="B235" s="146"/>
      <c r="D235" s="147" t="s">
        <v>167</v>
      </c>
      <c r="E235" s="148" t="s">
        <v>1</v>
      </c>
      <c r="F235" s="149" t="s">
        <v>580</v>
      </c>
      <c r="H235" s="150">
        <v>1.86</v>
      </c>
      <c r="I235" s="151"/>
      <c r="L235" s="146"/>
      <c r="M235" s="152"/>
      <c r="T235" s="153"/>
      <c r="AT235" s="148" t="s">
        <v>167</v>
      </c>
      <c r="AU235" s="148" t="s">
        <v>89</v>
      </c>
      <c r="AV235" s="12" t="s">
        <v>89</v>
      </c>
      <c r="AW235" s="12" t="s">
        <v>33</v>
      </c>
      <c r="AX235" s="12" t="s">
        <v>78</v>
      </c>
      <c r="AY235" s="148" t="s">
        <v>159</v>
      </c>
    </row>
    <row r="236" spans="2:51" s="12" customFormat="1" ht="10.5">
      <c r="B236" s="146"/>
      <c r="D236" s="147" t="s">
        <v>167</v>
      </c>
      <c r="E236" s="148" t="s">
        <v>1</v>
      </c>
      <c r="F236" s="149" t="s">
        <v>581</v>
      </c>
      <c r="H236" s="150">
        <v>0.248</v>
      </c>
      <c r="I236" s="151"/>
      <c r="L236" s="146"/>
      <c r="M236" s="152"/>
      <c r="T236" s="153"/>
      <c r="AT236" s="148" t="s">
        <v>167</v>
      </c>
      <c r="AU236" s="148" t="s">
        <v>89</v>
      </c>
      <c r="AV236" s="12" t="s">
        <v>89</v>
      </c>
      <c r="AW236" s="12" t="s">
        <v>33</v>
      </c>
      <c r="AX236" s="12" t="s">
        <v>78</v>
      </c>
      <c r="AY236" s="148" t="s">
        <v>159</v>
      </c>
    </row>
    <row r="237" spans="2:51" s="12" customFormat="1" ht="10.5">
      <c r="B237" s="146"/>
      <c r="D237" s="147" t="s">
        <v>167</v>
      </c>
      <c r="E237" s="148" t="s">
        <v>1</v>
      </c>
      <c r="F237" s="149" t="s">
        <v>582</v>
      </c>
      <c r="H237" s="150">
        <v>2.1080000000000001</v>
      </c>
      <c r="I237" s="151"/>
      <c r="L237" s="146"/>
      <c r="M237" s="152"/>
      <c r="T237" s="153"/>
      <c r="AT237" s="148" t="s">
        <v>167</v>
      </c>
      <c r="AU237" s="148" t="s">
        <v>89</v>
      </c>
      <c r="AV237" s="12" t="s">
        <v>89</v>
      </c>
      <c r="AW237" s="12" t="s">
        <v>33</v>
      </c>
      <c r="AX237" s="12" t="s">
        <v>78</v>
      </c>
      <c r="AY237" s="148" t="s">
        <v>159</v>
      </c>
    </row>
    <row r="238" spans="2:51" s="12" customFormat="1" ht="10.5">
      <c r="B238" s="146"/>
      <c r="D238" s="147" t="s">
        <v>167</v>
      </c>
      <c r="E238" s="148" t="s">
        <v>1</v>
      </c>
      <c r="F238" s="149" t="s">
        <v>583</v>
      </c>
      <c r="H238" s="150">
        <v>7.6760000000000002</v>
      </c>
      <c r="I238" s="151"/>
      <c r="L238" s="146"/>
      <c r="M238" s="152"/>
      <c r="T238" s="153"/>
      <c r="AT238" s="148" t="s">
        <v>167</v>
      </c>
      <c r="AU238" s="148" t="s">
        <v>89</v>
      </c>
      <c r="AV238" s="12" t="s">
        <v>89</v>
      </c>
      <c r="AW238" s="12" t="s">
        <v>33</v>
      </c>
      <c r="AX238" s="12" t="s">
        <v>78</v>
      </c>
      <c r="AY238" s="148" t="s">
        <v>159</v>
      </c>
    </row>
    <row r="239" spans="2:51" s="12" customFormat="1" ht="10.5">
      <c r="B239" s="146"/>
      <c r="D239" s="147" t="s">
        <v>167</v>
      </c>
      <c r="E239" s="148" t="s">
        <v>1</v>
      </c>
      <c r="F239" s="149" t="s">
        <v>584</v>
      </c>
      <c r="H239" s="150">
        <v>7.415</v>
      </c>
      <c r="I239" s="151"/>
      <c r="L239" s="146"/>
      <c r="M239" s="152"/>
      <c r="T239" s="153"/>
      <c r="AT239" s="148" t="s">
        <v>167</v>
      </c>
      <c r="AU239" s="148" t="s">
        <v>89</v>
      </c>
      <c r="AV239" s="12" t="s">
        <v>89</v>
      </c>
      <c r="AW239" s="12" t="s">
        <v>33</v>
      </c>
      <c r="AX239" s="12" t="s">
        <v>78</v>
      </c>
      <c r="AY239" s="148" t="s">
        <v>159</v>
      </c>
    </row>
    <row r="240" spans="2:51" s="12" customFormat="1" ht="10.5">
      <c r="B240" s="146"/>
      <c r="D240" s="147" t="s">
        <v>167</v>
      </c>
      <c r="E240" s="148" t="s">
        <v>1</v>
      </c>
      <c r="F240" s="149" t="s">
        <v>585</v>
      </c>
      <c r="H240" s="150">
        <v>3.9359999999999999</v>
      </c>
      <c r="I240" s="151"/>
      <c r="L240" s="146"/>
      <c r="M240" s="152"/>
      <c r="T240" s="153"/>
      <c r="AT240" s="148" t="s">
        <v>167</v>
      </c>
      <c r="AU240" s="148" t="s">
        <v>89</v>
      </c>
      <c r="AV240" s="12" t="s">
        <v>89</v>
      </c>
      <c r="AW240" s="12" t="s">
        <v>33</v>
      </c>
      <c r="AX240" s="12" t="s">
        <v>78</v>
      </c>
      <c r="AY240" s="148" t="s">
        <v>159</v>
      </c>
    </row>
    <row r="241" spans="2:65" s="12" customFormat="1" ht="10.5">
      <c r="B241" s="146"/>
      <c r="D241" s="147" t="s">
        <v>167</v>
      </c>
      <c r="E241" s="148" t="s">
        <v>1</v>
      </c>
      <c r="F241" s="149" t="s">
        <v>586</v>
      </c>
      <c r="H241" s="150">
        <v>1.3180000000000001</v>
      </c>
      <c r="I241" s="151"/>
      <c r="L241" s="146"/>
      <c r="M241" s="152"/>
      <c r="T241" s="153"/>
      <c r="AT241" s="148" t="s">
        <v>167</v>
      </c>
      <c r="AU241" s="148" t="s">
        <v>89</v>
      </c>
      <c r="AV241" s="12" t="s">
        <v>89</v>
      </c>
      <c r="AW241" s="12" t="s">
        <v>33</v>
      </c>
      <c r="AX241" s="12" t="s">
        <v>78</v>
      </c>
      <c r="AY241" s="148" t="s">
        <v>159</v>
      </c>
    </row>
    <row r="242" spans="2:65" s="12" customFormat="1" ht="10.5">
      <c r="B242" s="146"/>
      <c r="D242" s="147" t="s">
        <v>167</v>
      </c>
      <c r="E242" s="148" t="s">
        <v>1</v>
      </c>
      <c r="F242" s="149" t="s">
        <v>587</v>
      </c>
      <c r="H242" s="150">
        <v>0.20300000000000001</v>
      </c>
      <c r="I242" s="151"/>
      <c r="L242" s="146"/>
      <c r="M242" s="152"/>
      <c r="T242" s="153"/>
      <c r="AT242" s="148" t="s">
        <v>167</v>
      </c>
      <c r="AU242" s="148" t="s">
        <v>89</v>
      </c>
      <c r="AV242" s="12" t="s">
        <v>89</v>
      </c>
      <c r="AW242" s="12" t="s">
        <v>33</v>
      </c>
      <c r="AX242" s="12" t="s">
        <v>78</v>
      </c>
      <c r="AY242" s="148" t="s">
        <v>159</v>
      </c>
    </row>
    <row r="243" spans="2:65" s="12" customFormat="1" ht="10.5">
      <c r="B243" s="146"/>
      <c r="D243" s="147" t="s">
        <v>167</v>
      </c>
      <c r="E243" s="148" t="s">
        <v>1</v>
      </c>
      <c r="F243" s="149" t="s">
        <v>588</v>
      </c>
      <c r="H243" s="150">
        <v>3.734</v>
      </c>
      <c r="I243" s="151"/>
      <c r="L243" s="146"/>
      <c r="M243" s="152"/>
      <c r="T243" s="153"/>
      <c r="AT243" s="148" t="s">
        <v>167</v>
      </c>
      <c r="AU243" s="148" t="s">
        <v>89</v>
      </c>
      <c r="AV243" s="12" t="s">
        <v>89</v>
      </c>
      <c r="AW243" s="12" t="s">
        <v>33</v>
      </c>
      <c r="AX243" s="12" t="s">
        <v>78</v>
      </c>
      <c r="AY243" s="148" t="s">
        <v>159</v>
      </c>
    </row>
    <row r="244" spans="2:65" s="12" customFormat="1" ht="10.5">
      <c r="B244" s="146"/>
      <c r="D244" s="147" t="s">
        <v>167</v>
      </c>
      <c r="E244" s="148" t="s">
        <v>1</v>
      </c>
      <c r="F244" s="149" t="s">
        <v>584</v>
      </c>
      <c r="H244" s="150">
        <v>7.415</v>
      </c>
      <c r="I244" s="151"/>
      <c r="L244" s="146"/>
      <c r="M244" s="152"/>
      <c r="T244" s="153"/>
      <c r="AT244" s="148" t="s">
        <v>167</v>
      </c>
      <c r="AU244" s="148" t="s">
        <v>89</v>
      </c>
      <c r="AV244" s="12" t="s">
        <v>89</v>
      </c>
      <c r="AW244" s="12" t="s">
        <v>33</v>
      </c>
      <c r="AX244" s="12" t="s">
        <v>78</v>
      </c>
      <c r="AY244" s="148" t="s">
        <v>159</v>
      </c>
    </row>
    <row r="245" spans="2:65" s="12" customFormat="1" ht="10.5">
      <c r="B245" s="146"/>
      <c r="D245" s="147" t="s">
        <v>167</v>
      </c>
      <c r="E245" s="148" t="s">
        <v>1</v>
      </c>
      <c r="F245" s="149" t="s">
        <v>589</v>
      </c>
      <c r="H245" s="150">
        <v>7.4279999999999999</v>
      </c>
      <c r="I245" s="151"/>
      <c r="L245" s="146"/>
      <c r="M245" s="152"/>
      <c r="T245" s="153"/>
      <c r="AT245" s="148" t="s">
        <v>167</v>
      </c>
      <c r="AU245" s="148" t="s">
        <v>89</v>
      </c>
      <c r="AV245" s="12" t="s">
        <v>89</v>
      </c>
      <c r="AW245" s="12" t="s">
        <v>33</v>
      </c>
      <c r="AX245" s="12" t="s">
        <v>78</v>
      </c>
      <c r="AY245" s="148" t="s">
        <v>159</v>
      </c>
    </row>
    <row r="246" spans="2:65" s="12" customFormat="1" ht="10.5">
      <c r="B246" s="146"/>
      <c r="D246" s="147" t="s">
        <v>167</v>
      </c>
      <c r="E246" s="148" t="s">
        <v>1</v>
      </c>
      <c r="F246" s="149" t="s">
        <v>590</v>
      </c>
      <c r="H246" s="150">
        <v>1.2170000000000001</v>
      </c>
      <c r="I246" s="151"/>
      <c r="L246" s="146"/>
      <c r="M246" s="152"/>
      <c r="T246" s="153"/>
      <c r="AT246" s="148" t="s">
        <v>167</v>
      </c>
      <c r="AU246" s="148" t="s">
        <v>89</v>
      </c>
      <c r="AV246" s="12" t="s">
        <v>89</v>
      </c>
      <c r="AW246" s="12" t="s">
        <v>33</v>
      </c>
      <c r="AX246" s="12" t="s">
        <v>78</v>
      </c>
      <c r="AY246" s="148" t="s">
        <v>159</v>
      </c>
    </row>
    <row r="247" spans="2:65" s="12" customFormat="1" ht="10.5">
      <c r="B247" s="146"/>
      <c r="D247" s="147" t="s">
        <v>167</v>
      </c>
      <c r="E247" s="148" t="s">
        <v>1</v>
      </c>
      <c r="F247" s="149" t="s">
        <v>587</v>
      </c>
      <c r="H247" s="150">
        <v>0.20300000000000001</v>
      </c>
      <c r="I247" s="151"/>
      <c r="L247" s="146"/>
      <c r="M247" s="152"/>
      <c r="T247" s="153"/>
      <c r="AT247" s="148" t="s">
        <v>167</v>
      </c>
      <c r="AU247" s="148" t="s">
        <v>89</v>
      </c>
      <c r="AV247" s="12" t="s">
        <v>89</v>
      </c>
      <c r="AW247" s="12" t="s">
        <v>33</v>
      </c>
      <c r="AX247" s="12" t="s">
        <v>78</v>
      </c>
      <c r="AY247" s="148" t="s">
        <v>159</v>
      </c>
    </row>
    <row r="248" spans="2:65" s="12" customFormat="1" ht="10.5">
      <c r="B248" s="146"/>
      <c r="D248" s="147" t="s">
        <v>167</v>
      </c>
      <c r="E248" s="148" t="s">
        <v>1</v>
      </c>
      <c r="F248" s="149" t="s">
        <v>591</v>
      </c>
      <c r="H248" s="150">
        <v>1.5209999999999999</v>
      </c>
      <c r="I248" s="151"/>
      <c r="L248" s="146"/>
      <c r="M248" s="152"/>
      <c r="T248" s="153"/>
      <c r="AT248" s="148" t="s">
        <v>167</v>
      </c>
      <c r="AU248" s="148" t="s">
        <v>89</v>
      </c>
      <c r="AV248" s="12" t="s">
        <v>89</v>
      </c>
      <c r="AW248" s="12" t="s">
        <v>33</v>
      </c>
      <c r="AX248" s="12" t="s">
        <v>78</v>
      </c>
      <c r="AY248" s="148" t="s">
        <v>159</v>
      </c>
    </row>
    <row r="249" spans="2:65" s="12" customFormat="1" ht="10.5">
      <c r="B249" s="146"/>
      <c r="D249" s="147" t="s">
        <v>167</v>
      </c>
      <c r="E249" s="148" t="s">
        <v>1</v>
      </c>
      <c r="F249" s="149" t="s">
        <v>592</v>
      </c>
      <c r="H249" s="150">
        <v>6.5839999999999996</v>
      </c>
      <c r="I249" s="151"/>
      <c r="L249" s="146"/>
      <c r="M249" s="152"/>
      <c r="T249" s="153"/>
      <c r="AT249" s="148" t="s">
        <v>167</v>
      </c>
      <c r="AU249" s="148" t="s">
        <v>89</v>
      </c>
      <c r="AV249" s="12" t="s">
        <v>89</v>
      </c>
      <c r="AW249" s="12" t="s">
        <v>33</v>
      </c>
      <c r="AX249" s="12" t="s">
        <v>78</v>
      </c>
      <c r="AY249" s="148" t="s">
        <v>159</v>
      </c>
    </row>
    <row r="250" spans="2:65" s="12" customFormat="1" ht="10.5">
      <c r="B250" s="146"/>
      <c r="D250" s="147" t="s">
        <v>167</v>
      </c>
      <c r="E250" s="148" t="s">
        <v>1</v>
      </c>
      <c r="F250" s="149" t="s">
        <v>593</v>
      </c>
      <c r="H250" s="150">
        <v>5.0339999999999998</v>
      </c>
      <c r="I250" s="151"/>
      <c r="L250" s="146"/>
      <c r="M250" s="152"/>
      <c r="T250" s="153"/>
      <c r="AT250" s="148" t="s">
        <v>167</v>
      </c>
      <c r="AU250" s="148" t="s">
        <v>89</v>
      </c>
      <c r="AV250" s="12" t="s">
        <v>89</v>
      </c>
      <c r="AW250" s="12" t="s">
        <v>33</v>
      </c>
      <c r="AX250" s="12" t="s">
        <v>78</v>
      </c>
      <c r="AY250" s="148" t="s">
        <v>159</v>
      </c>
    </row>
    <row r="251" spans="2:65" s="12" customFormat="1" ht="10.5">
      <c r="B251" s="146"/>
      <c r="D251" s="147" t="s">
        <v>167</v>
      </c>
      <c r="E251" s="148" t="s">
        <v>1</v>
      </c>
      <c r="F251" s="149" t="s">
        <v>594</v>
      </c>
      <c r="H251" s="150">
        <v>0.16</v>
      </c>
      <c r="I251" s="151"/>
      <c r="L251" s="146"/>
      <c r="M251" s="152"/>
      <c r="T251" s="153"/>
      <c r="AT251" s="148" t="s">
        <v>167</v>
      </c>
      <c r="AU251" s="148" t="s">
        <v>89</v>
      </c>
      <c r="AV251" s="12" t="s">
        <v>89</v>
      </c>
      <c r="AW251" s="12" t="s">
        <v>33</v>
      </c>
      <c r="AX251" s="12" t="s">
        <v>78</v>
      </c>
      <c r="AY251" s="148" t="s">
        <v>159</v>
      </c>
    </row>
    <row r="252" spans="2:65" s="12" customFormat="1" ht="10.5">
      <c r="B252" s="146"/>
      <c r="D252" s="147" t="s">
        <v>167</v>
      </c>
      <c r="E252" s="148" t="s">
        <v>1</v>
      </c>
      <c r="F252" s="149" t="s">
        <v>593</v>
      </c>
      <c r="H252" s="150">
        <v>5.0339999999999998</v>
      </c>
      <c r="I252" s="151"/>
      <c r="L252" s="146"/>
      <c r="M252" s="152"/>
      <c r="T252" s="153"/>
      <c r="AT252" s="148" t="s">
        <v>167</v>
      </c>
      <c r="AU252" s="148" t="s">
        <v>89</v>
      </c>
      <c r="AV252" s="12" t="s">
        <v>89</v>
      </c>
      <c r="AW252" s="12" t="s">
        <v>33</v>
      </c>
      <c r="AX252" s="12" t="s">
        <v>78</v>
      </c>
      <c r="AY252" s="148" t="s">
        <v>159</v>
      </c>
    </row>
    <row r="253" spans="2:65" s="12" customFormat="1" ht="10.5">
      <c r="B253" s="146"/>
      <c r="D253" s="147" t="s">
        <v>167</v>
      </c>
      <c r="E253" s="148" t="s">
        <v>1</v>
      </c>
      <c r="F253" s="149" t="s">
        <v>595</v>
      </c>
      <c r="H253" s="150">
        <v>6.3810000000000002</v>
      </c>
      <c r="I253" s="151"/>
      <c r="L253" s="146"/>
      <c r="M253" s="152"/>
      <c r="T253" s="153"/>
      <c r="AT253" s="148" t="s">
        <v>167</v>
      </c>
      <c r="AU253" s="148" t="s">
        <v>89</v>
      </c>
      <c r="AV253" s="12" t="s">
        <v>89</v>
      </c>
      <c r="AW253" s="12" t="s">
        <v>33</v>
      </c>
      <c r="AX253" s="12" t="s">
        <v>78</v>
      </c>
      <c r="AY253" s="148" t="s">
        <v>159</v>
      </c>
    </row>
    <row r="254" spans="2:65" s="13" customFormat="1" ht="10.5">
      <c r="B254" s="154"/>
      <c r="D254" s="147" t="s">
        <v>167</v>
      </c>
      <c r="E254" s="155" t="s">
        <v>1</v>
      </c>
      <c r="F254" s="156" t="s">
        <v>174</v>
      </c>
      <c r="H254" s="157">
        <v>238.98299999999998</v>
      </c>
      <c r="I254" s="158"/>
      <c r="L254" s="154"/>
      <c r="M254" s="159"/>
      <c r="T254" s="160"/>
      <c r="AT254" s="155" t="s">
        <v>167</v>
      </c>
      <c r="AU254" s="155" t="s">
        <v>89</v>
      </c>
      <c r="AV254" s="13" t="s">
        <v>165</v>
      </c>
      <c r="AW254" s="13" t="s">
        <v>33</v>
      </c>
      <c r="AX254" s="13" t="s">
        <v>86</v>
      </c>
      <c r="AY254" s="155" t="s">
        <v>159</v>
      </c>
    </row>
    <row r="255" spans="2:65" s="1" customFormat="1" ht="24.25" customHeight="1">
      <c r="B255" s="31"/>
      <c r="C255" s="132" t="s">
        <v>232</v>
      </c>
      <c r="D255" s="132" t="s">
        <v>161</v>
      </c>
      <c r="E255" s="133" t="s">
        <v>596</v>
      </c>
      <c r="F255" s="134" t="s">
        <v>597</v>
      </c>
      <c r="G255" s="135" t="s">
        <v>219</v>
      </c>
      <c r="H255" s="136">
        <v>238.983</v>
      </c>
      <c r="I255" s="137"/>
      <c r="J255" s="138">
        <f>ROUND(I255*H255,2)</f>
        <v>0</v>
      </c>
      <c r="K255" s="139"/>
      <c r="L255" s="31"/>
      <c r="M255" s="140" t="s">
        <v>1</v>
      </c>
      <c r="N255" s="141" t="s">
        <v>43</v>
      </c>
      <c r="P255" s="142">
        <f>O255*H255</f>
        <v>0</v>
      </c>
      <c r="Q255" s="142">
        <v>0</v>
      </c>
      <c r="R255" s="142">
        <f>Q255*H255</f>
        <v>0</v>
      </c>
      <c r="S255" s="142">
        <v>0</v>
      </c>
      <c r="T255" s="143">
        <f>S255*H255</f>
        <v>0</v>
      </c>
      <c r="AR255" s="144" t="s">
        <v>165</v>
      </c>
      <c r="AT255" s="144" t="s">
        <v>161</v>
      </c>
      <c r="AU255" s="144" t="s">
        <v>89</v>
      </c>
      <c r="AY255" s="16" t="s">
        <v>159</v>
      </c>
      <c r="BE255" s="145">
        <f>IF(N255="základní",J255,0)</f>
        <v>0</v>
      </c>
      <c r="BF255" s="145">
        <f>IF(N255="snížená",J255,0)</f>
        <v>0</v>
      </c>
      <c r="BG255" s="145">
        <f>IF(N255="zákl. přenesená",J255,0)</f>
        <v>0</v>
      </c>
      <c r="BH255" s="145">
        <f>IF(N255="sníž. přenesená",J255,0)</f>
        <v>0</v>
      </c>
      <c r="BI255" s="145">
        <f>IF(N255="nulová",J255,0)</f>
        <v>0</v>
      </c>
      <c r="BJ255" s="16" t="s">
        <v>86</v>
      </c>
      <c r="BK255" s="145">
        <f>ROUND(I255*H255,2)</f>
        <v>0</v>
      </c>
      <c r="BL255" s="16" t="s">
        <v>165</v>
      </c>
      <c r="BM255" s="144" t="s">
        <v>598</v>
      </c>
    </row>
    <row r="256" spans="2:65" s="12" customFormat="1" ht="10.5">
      <c r="B256" s="146"/>
      <c r="D256" s="147" t="s">
        <v>167</v>
      </c>
      <c r="E256" s="148" t="s">
        <v>1</v>
      </c>
      <c r="F256" s="149" t="s">
        <v>546</v>
      </c>
      <c r="H256" s="150">
        <v>9.5449999999999999</v>
      </c>
      <c r="I256" s="151"/>
      <c r="L256" s="146"/>
      <c r="M256" s="152"/>
      <c r="T256" s="153"/>
      <c r="AT256" s="148" t="s">
        <v>167</v>
      </c>
      <c r="AU256" s="148" t="s">
        <v>89</v>
      </c>
      <c r="AV256" s="12" t="s">
        <v>89</v>
      </c>
      <c r="AW256" s="12" t="s">
        <v>33</v>
      </c>
      <c r="AX256" s="12" t="s">
        <v>78</v>
      </c>
      <c r="AY256" s="148" t="s">
        <v>159</v>
      </c>
    </row>
    <row r="257" spans="2:51" s="12" customFormat="1" ht="10.5">
      <c r="B257" s="146"/>
      <c r="D257" s="147" t="s">
        <v>167</v>
      </c>
      <c r="E257" s="148" t="s">
        <v>1</v>
      </c>
      <c r="F257" s="149" t="s">
        <v>547</v>
      </c>
      <c r="H257" s="150">
        <v>0.378</v>
      </c>
      <c r="I257" s="151"/>
      <c r="L257" s="146"/>
      <c r="M257" s="152"/>
      <c r="T257" s="153"/>
      <c r="AT257" s="148" t="s">
        <v>167</v>
      </c>
      <c r="AU257" s="148" t="s">
        <v>89</v>
      </c>
      <c r="AV257" s="12" t="s">
        <v>89</v>
      </c>
      <c r="AW257" s="12" t="s">
        <v>33</v>
      </c>
      <c r="AX257" s="12" t="s">
        <v>78</v>
      </c>
      <c r="AY257" s="148" t="s">
        <v>159</v>
      </c>
    </row>
    <row r="258" spans="2:51" s="12" customFormat="1" ht="10.5">
      <c r="B258" s="146"/>
      <c r="D258" s="147" t="s">
        <v>167</v>
      </c>
      <c r="E258" s="148" t="s">
        <v>1</v>
      </c>
      <c r="F258" s="149" t="s">
        <v>548</v>
      </c>
      <c r="H258" s="150">
        <v>9.923</v>
      </c>
      <c r="I258" s="151"/>
      <c r="L258" s="146"/>
      <c r="M258" s="152"/>
      <c r="T258" s="153"/>
      <c r="AT258" s="148" t="s">
        <v>167</v>
      </c>
      <c r="AU258" s="148" t="s">
        <v>89</v>
      </c>
      <c r="AV258" s="12" t="s">
        <v>89</v>
      </c>
      <c r="AW258" s="12" t="s">
        <v>33</v>
      </c>
      <c r="AX258" s="12" t="s">
        <v>78</v>
      </c>
      <c r="AY258" s="148" t="s">
        <v>159</v>
      </c>
    </row>
    <row r="259" spans="2:51" s="12" customFormat="1" ht="10.5">
      <c r="B259" s="146"/>
      <c r="D259" s="147" t="s">
        <v>167</v>
      </c>
      <c r="E259" s="148" t="s">
        <v>1</v>
      </c>
      <c r="F259" s="149" t="s">
        <v>549</v>
      </c>
      <c r="H259" s="150">
        <v>11.946999999999999</v>
      </c>
      <c r="I259" s="151"/>
      <c r="L259" s="146"/>
      <c r="M259" s="152"/>
      <c r="T259" s="153"/>
      <c r="AT259" s="148" t="s">
        <v>167</v>
      </c>
      <c r="AU259" s="148" t="s">
        <v>89</v>
      </c>
      <c r="AV259" s="12" t="s">
        <v>89</v>
      </c>
      <c r="AW259" s="12" t="s">
        <v>33</v>
      </c>
      <c r="AX259" s="12" t="s">
        <v>78</v>
      </c>
      <c r="AY259" s="148" t="s">
        <v>159</v>
      </c>
    </row>
    <row r="260" spans="2:51" s="12" customFormat="1" ht="10.5">
      <c r="B260" s="146"/>
      <c r="D260" s="147" t="s">
        <v>167</v>
      </c>
      <c r="E260" s="148" t="s">
        <v>1</v>
      </c>
      <c r="F260" s="149" t="s">
        <v>550</v>
      </c>
      <c r="H260" s="150">
        <v>10.081</v>
      </c>
      <c r="I260" s="151"/>
      <c r="L260" s="146"/>
      <c r="M260" s="152"/>
      <c r="T260" s="153"/>
      <c r="AT260" s="148" t="s">
        <v>167</v>
      </c>
      <c r="AU260" s="148" t="s">
        <v>89</v>
      </c>
      <c r="AV260" s="12" t="s">
        <v>89</v>
      </c>
      <c r="AW260" s="12" t="s">
        <v>33</v>
      </c>
      <c r="AX260" s="12" t="s">
        <v>78</v>
      </c>
      <c r="AY260" s="148" t="s">
        <v>159</v>
      </c>
    </row>
    <row r="261" spans="2:51" s="12" customFormat="1" ht="10.5">
      <c r="B261" s="146"/>
      <c r="D261" s="147" t="s">
        <v>167</v>
      </c>
      <c r="E261" s="148" t="s">
        <v>1</v>
      </c>
      <c r="F261" s="149" t="s">
        <v>551</v>
      </c>
      <c r="H261" s="150">
        <v>3.3359999999999999</v>
      </c>
      <c r="I261" s="151"/>
      <c r="L261" s="146"/>
      <c r="M261" s="152"/>
      <c r="T261" s="153"/>
      <c r="AT261" s="148" t="s">
        <v>167</v>
      </c>
      <c r="AU261" s="148" t="s">
        <v>89</v>
      </c>
      <c r="AV261" s="12" t="s">
        <v>89</v>
      </c>
      <c r="AW261" s="12" t="s">
        <v>33</v>
      </c>
      <c r="AX261" s="12" t="s">
        <v>78</v>
      </c>
      <c r="AY261" s="148" t="s">
        <v>159</v>
      </c>
    </row>
    <row r="262" spans="2:51" s="12" customFormat="1" ht="10.5">
      <c r="B262" s="146"/>
      <c r="D262" s="147" t="s">
        <v>167</v>
      </c>
      <c r="E262" s="148" t="s">
        <v>1</v>
      </c>
      <c r="F262" s="149" t="s">
        <v>552</v>
      </c>
      <c r="H262" s="150">
        <v>0.314</v>
      </c>
      <c r="I262" s="151"/>
      <c r="L262" s="146"/>
      <c r="M262" s="152"/>
      <c r="T262" s="153"/>
      <c r="AT262" s="148" t="s">
        <v>167</v>
      </c>
      <c r="AU262" s="148" t="s">
        <v>89</v>
      </c>
      <c r="AV262" s="12" t="s">
        <v>89</v>
      </c>
      <c r="AW262" s="12" t="s">
        <v>33</v>
      </c>
      <c r="AX262" s="12" t="s">
        <v>78</v>
      </c>
      <c r="AY262" s="148" t="s">
        <v>159</v>
      </c>
    </row>
    <row r="263" spans="2:51" s="12" customFormat="1" ht="10.5">
      <c r="B263" s="146"/>
      <c r="D263" s="147" t="s">
        <v>167</v>
      </c>
      <c r="E263" s="148" t="s">
        <v>1</v>
      </c>
      <c r="F263" s="149" t="s">
        <v>553</v>
      </c>
      <c r="H263" s="150">
        <v>3.1789999999999998</v>
      </c>
      <c r="I263" s="151"/>
      <c r="L263" s="146"/>
      <c r="M263" s="152"/>
      <c r="T263" s="153"/>
      <c r="AT263" s="148" t="s">
        <v>167</v>
      </c>
      <c r="AU263" s="148" t="s">
        <v>89</v>
      </c>
      <c r="AV263" s="12" t="s">
        <v>89</v>
      </c>
      <c r="AW263" s="12" t="s">
        <v>33</v>
      </c>
      <c r="AX263" s="12" t="s">
        <v>78</v>
      </c>
      <c r="AY263" s="148" t="s">
        <v>159</v>
      </c>
    </row>
    <row r="264" spans="2:51" s="12" customFormat="1" ht="10.5">
      <c r="B264" s="146"/>
      <c r="D264" s="147" t="s">
        <v>167</v>
      </c>
      <c r="E264" s="148" t="s">
        <v>1</v>
      </c>
      <c r="F264" s="149" t="s">
        <v>554</v>
      </c>
      <c r="H264" s="150">
        <v>9.7669999999999995</v>
      </c>
      <c r="I264" s="151"/>
      <c r="L264" s="146"/>
      <c r="M264" s="152"/>
      <c r="T264" s="153"/>
      <c r="AT264" s="148" t="s">
        <v>167</v>
      </c>
      <c r="AU264" s="148" t="s">
        <v>89</v>
      </c>
      <c r="AV264" s="12" t="s">
        <v>89</v>
      </c>
      <c r="AW264" s="12" t="s">
        <v>33</v>
      </c>
      <c r="AX264" s="12" t="s">
        <v>78</v>
      </c>
      <c r="AY264" s="148" t="s">
        <v>159</v>
      </c>
    </row>
    <row r="265" spans="2:51" s="12" customFormat="1" ht="10.5">
      <c r="B265" s="146"/>
      <c r="D265" s="147" t="s">
        <v>167</v>
      </c>
      <c r="E265" s="148" t="s">
        <v>1</v>
      </c>
      <c r="F265" s="149" t="s">
        <v>555</v>
      </c>
      <c r="H265" s="150">
        <v>11.569000000000001</v>
      </c>
      <c r="I265" s="151"/>
      <c r="L265" s="146"/>
      <c r="M265" s="152"/>
      <c r="T265" s="153"/>
      <c r="AT265" s="148" t="s">
        <v>167</v>
      </c>
      <c r="AU265" s="148" t="s">
        <v>89</v>
      </c>
      <c r="AV265" s="12" t="s">
        <v>89</v>
      </c>
      <c r="AW265" s="12" t="s">
        <v>33</v>
      </c>
      <c r="AX265" s="12" t="s">
        <v>78</v>
      </c>
      <c r="AY265" s="148" t="s">
        <v>159</v>
      </c>
    </row>
    <row r="266" spans="2:51" s="12" customFormat="1" ht="10.5">
      <c r="B266" s="146"/>
      <c r="D266" s="147" t="s">
        <v>167</v>
      </c>
      <c r="E266" s="148" t="s">
        <v>1</v>
      </c>
      <c r="F266" s="149" t="s">
        <v>556</v>
      </c>
      <c r="H266" s="150">
        <v>3.0379999999999998</v>
      </c>
      <c r="I266" s="151"/>
      <c r="L266" s="146"/>
      <c r="M266" s="152"/>
      <c r="T266" s="153"/>
      <c r="AT266" s="148" t="s">
        <v>167</v>
      </c>
      <c r="AU266" s="148" t="s">
        <v>89</v>
      </c>
      <c r="AV266" s="12" t="s">
        <v>89</v>
      </c>
      <c r="AW266" s="12" t="s">
        <v>33</v>
      </c>
      <c r="AX266" s="12" t="s">
        <v>78</v>
      </c>
      <c r="AY266" s="148" t="s">
        <v>159</v>
      </c>
    </row>
    <row r="267" spans="2:51" s="12" customFormat="1" ht="10.5">
      <c r="B267" s="146"/>
      <c r="D267" s="147" t="s">
        <v>167</v>
      </c>
      <c r="E267" s="148" t="s">
        <v>1</v>
      </c>
      <c r="F267" s="149" t="s">
        <v>557</v>
      </c>
      <c r="H267" s="150">
        <v>0.3</v>
      </c>
      <c r="I267" s="151"/>
      <c r="L267" s="146"/>
      <c r="M267" s="152"/>
      <c r="T267" s="153"/>
      <c r="AT267" s="148" t="s">
        <v>167</v>
      </c>
      <c r="AU267" s="148" t="s">
        <v>89</v>
      </c>
      <c r="AV267" s="12" t="s">
        <v>89</v>
      </c>
      <c r="AW267" s="12" t="s">
        <v>33</v>
      </c>
      <c r="AX267" s="12" t="s">
        <v>78</v>
      </c>
      <c r="AY267" s="148" t="s">
        <v>159</v>
      </c>
    </row>
    <row r="268" spans="2:51" s="12" customFormat="1" ht="10.5">
      <c r="B268" s="146"/>
      <c r="D268" s="147" t="s">
        <v>167</v>
      </c>
      <c r="E268" s="148" t="s">
        <v>1</v>
      </c>
      <c r="F268" s="149" t="s">
        <v>558</v>
      </c>
      <c r="H268" s="150">
        <v>3.1880000000000002</v>
      </c>
      <c r="I268" s="151"/>
      <c r="L268" s="146"/>
      <c r="M268" s="152"/>
      <c r="T268" s="153"/>
      <c r="AT268" s="148" t="s">
        <v>167</v>
      </c>
      <c r="AU268" s="148" t="s">
        <v>89</v>
      </c>
      <c r="AV268" s="12" t="s">
        <v>89</v>
      </c>
      <c r="AW268" s="12" t="s">
        <v>33</v>
      </c>
      <c r="AX268" s="12" t="s">
        <v>78</v>
      </c>
      <c r="AY268" s="148" t="s">
        <v>159</v>
      </c>
    </row>
    <row r="269" spans="2:51" s="12" customFormat="1" ht="10.5">
      <c r="B269" s="146"/>
      <c r="D269" s="147" t="s">
        <v>167</v>
      </c>
      <c r="E269" s="148" t="s">
        <v>1</v>
      </c>
      <c r="F269" s="149" t="s">
        <v>559</v>
      </c>
      <c r="H269" s="150">
        <v>9.2850000000000001</v>
      </c>
      <c r="I269" s="151"/>
      <c r="L269" s="146"/>
      <c r="M269" s="152"/>
      <c r="T269" s="153"/>
      <c r="AT269" s="148" t="s">
        <v>167</v>
      </c>
      <c r="AU269" s="148" t="s">
        <v>89</v>
      </c>
      <c r="AV269" s="12" t="s">
        <v>89</v>
      </c>
      <c r="AW269" s="12" t="s">
        <v>33</v>
      </c>
      <c r="AX269" s="12" t="s">
        <v>78</v>
      </c>
      <c r="AY269" s="148" t="s">
        <v>159</v>
      </c>
    </row>
    <row r="270" spans="2:51" s="12" customFormat="1" ht="10.5">
      <c r="B270" s="146"/>
      <c r="D270" s="147" t="s">
        <v>167</v>
      </c>
      <c r="E270" s="148" t="s">
        <v>1</v>
      </c>
      <c r="F270" s="149" t="s">
        <v>560</v>
      </c>
      <c r="H270" s="150">
        <v>7.056</v>
      </c>
      <c r="I270" s="151"/>
      <c r="L270" s="146"/>
      <c r="M270" s="152"/>
      <c r="T270" s="153"/>
      <c r="AT270" s="148" t="s">
        <v>167</v>
      </c>
      <c r="AU270" s="148" t="s">
        <v>89</v>
      </c>
      <c r="AV270" s="12" t="s">
        <v>89</v>
      </c>
      <c r="AW270" s="12" t="s">
        <v>33</v>
      </c>
      <c r="AX270" s="12" t="s">
        <v>78</v>
      </c>
      <c r="AY270" s="148" t="s">
        <v>159</v>
      </c>
    </row>
    <row r="271" spans="2:51" s="12" customFormat="1" ht="10.5">
      <c r="B271" s="146"/>
      <c r="D271" s="147" t="s">
        <v>167</v>
      </c>
      <c r="E271" s="148" t="s">
        <v>1</v>
      </c>
      <c r="F271" s="149" t="s">
        <v>561</v>
      </c>
      <c r="H271" s="150">
        <v>4.2770000000000001</v>
      </c>
      <c r="I271" s="151"/>
      <c r="L271" s="146"/>
      <c r="M271" s="152"/>
      <c r="T271" s="153"/>
      <c r="AT271" s="148" t="s">
        <v>167</v>
      </c>
      <c r="AU271" s="148" t="s">
        <v>89</v>
      </c>
      <c r="AV271" s="12" t="s">
        <v>89</v>
      </c>
      <c r="AW271" s="12" t="s">
        <v>33</v>
      </c>
      <c r="AX271" s="12" t="s">
        <v>78</v>
      </c>
      <c r="AY271" s="148" t="s">
        <v>159</v>
      </c>
    </row>
    <row r="272" spans="2:51" s="12" customFormat="1" ht="10.5">
      <c r="B272" s="146"/>
      <c r="D272" s="147" t="s">
        <v>167</v>
      </c>
      <c r="E272" s="148" t="s">
        <v>1</v>
      </c>
      <c r="F272" s="149" t="s">
        <v>562</v>
      </c>
      <c r="H272" s="150">
        <v>1.5</v>
      </c>
      <c r="I272" s="151"/>
      <c r="L272" s="146"/>
      <c r="M272" s="152"/>
      <c r="T272" s="153"/>
      <c r="AT272" s="148" t="s">
        <v>167</v>
      </c>
      <c r="AU272" s="148" t="s">
        <v>89</v>
      </c>
      <c r="AV272" s="12" t="s">
        <v>89</v>
      </c>
      <c r="AW272" s="12" t="s">
        <v>33</v>
      </c>
      <c r="AX272" s="12" t="s">
        <v>78</v>
      </c>
      <c r="AY272" s="148" t="s">
        <v>159</v>
      </c>
    </row>
    <row r="273" spans="2:51" s="12" customFormat="1" ht="10.5">
      <c r="B273" s="146"/>
      <c r="D273" s="147" t="s">
        <v>167</v>
      </c>
      <c r="E273" s="148" t="s">
        <v>1</v>
      </c>
      <c r="F273" s="149" t="s">
        <v>563</v>
      </c>
      <c r="H273" s="150">
        <v>0.2</v>
      </c>
      <c r="I273" s="151"/>
      <c r="L273" s="146"/>
      <c r="M273" s="152"/>
      <c r="T273" s="153"/>
      <c r="AT273" s="148" t="s">
        <v>167</v>
      </c>
      <c r="AU273" s="148" t="s">
        <v>89</v>
      </c>
      <c r="AV273" s="12" t="s">
        <v>89</v>
      </c>
      <c r="AW273" s="12" t="s">
        <v>33</v>
      </c>
      <c r="AX273" s="12" t="s">
        <v>78</v>
      </c>
      <c r="AY273" s="148" t="s">
        <v>159</v>
      </c>
    </row>
    <row r="274" spans="2:51" s="12" customFormat="1" ht="10.5">
      <c r="B274" s="146"/>
      <c r="D274" s="147" t="s">
        <v>167</v>
      </c>
      <c r="E274" s="148" t="s">
        <v>1</v>
      </c>
      <c r="F274" s="149" t="s">
        <v>564</v>
      </c>
      <c r="H274" s="150">
        <v>1.3</v>
      </c>
      <c r="I274" s="151"/>
      <c r="L274" s="146"/>
      <c r="M274" s="152"/>
      <c r="T274" s="153"/>
      <c r="AT274" s="148" t="s">
        <v>167</v>
      </c>
      <c r="AU274" s="148" t="s">
        <v>89</v>
      </c>
      <c r="AV274" s="12" t="s">
        <v>89</v>
      </c>
      <c r="AW274" s="12" t="s">
        <v>33</v>
      </c>
      <c r="AX274" s="12" t="s">
        <v>78</v>
      </c>
      <c r="AY274" s="148" t="s">
        <v>159</v>
      </c>
    </row>
    <row r="275" spans="2:51" s="12" customFormat="1" ht="10.5">
      <c r="B275" s="146"/>
      <c r="D275" s="147" t="s">
        <v>167</v>
      </c>
      <c r="E275" s="148" t="s">
        <v>1</v>
      </c>
      <c r="F275" s="149" t="s">
        <v>565</v>
      </c>
      <c r="H275" s="150">
        <v>4.077</v>
      </c>
      <c r="I275" s="151"/>
      <c r="L275" s="146"/>
      <c r="M275" s="152"/>
      <c r="T275" s="153"/>
      <c r="AT275" s="148" t="s">
        <v>167</v>
      </c>
      <c r="AU275" s="148" t="s">
        <v>89</v>
      </c>
      <c r="AV275" s="12" t="s">
        <v>89</v>
      </c>
      <c r="AW275" s="12" t="s">
        <v>33</v>
      </c>
      <c r="AX275" s="12" t="s">
        <v>78</v>
      </c>
      <c r="AY275" s="148" t="s">
        <v>159</v>
      </c>
    </row>
    <row r="276" spans="2:51" s="12" customFormat="1" ht="10.5">
      <c r="B276" s="146"/>
      <c r="D276" s="147" t="s">
        <v>167</v>
      </c>
      <c r="E276" s="148" t="s">
        <v>1</v>
      </c>
      <c r="F276" s="149" t="s">
        <v>560</v>
      </c>
      <c r="H276" s="150">
        <v>7.056</v>
      </c>
      <c r="I276" s="151"/>
      <c r="L276" s="146"/>
      <c r="M276" s="152"/>
      <c r="T276" s="153"/>
      <c r="AT276" s="148" t="s">
        <v>167</v>
      </c>
      <c r="AU276" s="148" t="s">
        <v>89</v>
      </c>
      <c r="AV276" s="12" t="s">
        <v>89</v>
      </c>
      <c r="AW276" s="12" t="s">
        <v>33</v>
      </c>
      <c r="AX276" s="12" t="s">
        <v>78</v>
      </c>
      <c r="AY276" s="148" t="s">
        <v>159</v>
      </c>
    </row>
    <row r="277" spans="2:51" s="12" customFormat="1" ht="10.5">
      <c r="B277" s="146"/>
      <c r="D277" s="147" t="s">
        <v>167</v>
      </c>
      <c r="E277" s="148" t="s">
        <v>1</v>
      </c>
      <c r="F277" s="149" t="s">
        <v>566</v>
      </c>
      <c r="H277" s="150">
        <v>8.9849999999999994</v>
      </c>
      <c r="I277" s="151"/>
      <c r="L277" s="146"/>
      <c r="M277" s="152"/>
      <c r="T277" s="153"/>
      <c r="AT277" s="148" t="s">
        <v>167</v>
      </c>
      <c r="AU277" s="148" t="s">
        <v>89</v>
      </c>
      <c r="AV277" s="12" t="s">
        <v>89</v>
      </c>
      <c r="AW277" s="12" t="s">
        <v>33</v>
      </c>
      <c r="AX277" s="12" t="s">
        <v>78</v>
      </c>
      <c r="AY277" s="148" t="s">
        <v>159</v>
      </c>
    </row>
    <row r="278" spans="2:51" s="12" customFormat="1" ht="10.5">
      <c r="B278" s="146"/>
      <c r="D278" s="147" t="s">
        <v>167</v>
      </c>
      <c r="E278" s="148" t="s">
        <v>1</v>
      </c>
      <c r="F278" s="149" t="s">
        <v>567</v>
      </c>
      <c r="H278" s="150">
        <v>1.7030000000000001</v>
      </c>
      <c r="I278" s="151"/>
      <c r="L278" s="146"/>
      <c r="M278" s="152"/>
      <c r="T278" s="153"/>
      <c r="AT278" s="148" t="s">
        <v>167</v>
      </c>
      <c r="AU278" s="148" t="s">
        <v>89</v>
      </c>
      <c r="AV278" s="12" t="s">
        <v>89</v>
      </c>
      <c r="AW278" s="12" t="s">
        <v>33</v>
      </c>
      <c r="AX278" s="12" t="s">
        <v>78</v>
      </c>
      <c r="AY278" s="148" t="s">
        <v>159</v>
      </c>
    </row>
    <row r="279" spans="2:51" s="12" customFormat="1" ht="10.5">
      <c r="B279" s="146"/>
      <c r="D279" s="147" t="s">
        <v>167</v>
      </c>
      <c r="E279" s="148" t="s">
        <v>1</v>
      </c>
      <c r="F279" s="149" t="s">
        <v>568</v>
      </c>
      <c r="H279" s="150">
        <v>0.26200000000000001</v>
      </c>
      <c r="I279" s="151"/>
      <c r="L279" s="146"/>
      <c r="M279" s="152"/>
      <c r="T279" s="153"/>
      <c r="AT279" s="148" t="s">
        <v>167</v>
      </c>
      <c r="AU279" s="148" t="s">
        <v>89</v>
      </c>
      <c r="AV279" s="12" t="s">
        <v>89</v>
      </c>
      <c r="AW279" s="12" t="s">
        <v>33</v>
      </c>
      <c r="AX279" s="12" t="s">
        <v>78</v>
      </c>
      <c r="AY279" s="148" t="s">
        <v>159</v>
      </c>
    </row>
    <row r="280" spans="2:51" s="12" customFormat="1" ht="10.5">
      <c r="B280" s="146"/>
      <c r="D280" s="147" t="s">
        <v>167</v>
      </c>
      <c r="E280" s="148" t="s">
        <v>1</v>
      </c>
      <c r="F280" s="149" t="s">
        <v>569</v>
      </c>
      <c r="H280" s="150">
        <v>1.9650000000000001</v>
      </c>
      <c r="I280" s="151"/>
      <c r="L280" s="146"/>
      <c r="M280" s="152"/>
      <c r="T280" s="153"/>
      <c r="AT280" s="148" t="s">
        <v>167</v>
      </c>
      <c r="AU280" s="148" t="s">
        <v>89</v>
      </c>
      <c r="AV280" s="12" t="s">
        <v>89</v>
      </c>
      <c r="AW280" s="12" t="s">
        <v>33</v>
      </c>
      <c r="AX280" s="12" t="s">
        <v>78</v>
      </c>
      <c r="AY280" s="148" t="s">
        <v>159</v>
      </c>
    </row>
    <row r="281" spans="2:51" s="12" customFormat="1" ht="10.5">
      <c r="B281" s="146"/>
      <c r="D281" s="147" t="s">
        <v>167</v>
      </c>
      <c r="E281" s="148" t="s">
        <v>1</v>
      </c>
      <c r="F281" s="149" t="s">
        <v>570</v>
      </c>
      <c r="H281" s="150">
        <v>8.109</v>
      </c>
      <c r="I281" s="151"/>
      <c r="L281" s="146"/>
      <c r="M281" s="152"/>
      <c r="T281" s="153"/>
      <c r="AT281" s="148" t="s">
        <v>167</v>
      </c>
      <c r="AU281" s="148" t="s">
        <v>89</v>
      </c>
      <c r="AV281" s="12" t="s">
        <v>89</v>
      </c>
      <c r="AW281" s="12" t="s">
        <v>33</v>
      </c>
      <c r="AX281" s="12" t="s">
        <v>78</v>
      </c>
      <c r="AY281" s="148" t="s">
        <v>159</v>
      </c>
    </row>
    <row r="282" spans="2:51" s="12" customFormat="1" ht="10.5">
      <c r="B282" s="146"/>
      <c r="D282" s="147" t="s">
        <v>167</v>
      </c>
      <c r="E282" s="148" t="s">
        <v>1</v>
      </c>
      <c r="F282" s="149" t="s">
        <v>571</v>
      </c>
      <c r="H282" s="150">
        <v>4.0780000000000003</v>
      </c>
      <c r="I282" s="151"/>
      <c r="L282" s="146"/>
      <c r="M282" s="152"/>
      <c r="T282" s="153"/>
      <c r="AT282" s="148" t="s">
        <v>167</v>
      </c>
      <c r="AU282" s="148" t="s">
        <v>89</v>
      </c>
      <c r="AV282" s="12" t="s">
        <v>89</v>
      </c>
      <c r="AW282" s="12" t="s">
        <v>33</v>
      </c>
      <c r="AX282" s="12" t="s">
        <v>78</v>
      </c>
      <c r="AY282" s="148" t="s">
        <v>159</v>
      </c>
    </row>
    <row r="283" spans="2:51" s="12" customFormat="1" ht="10.5">
      <c r="B283" s="146"/>
      <c r="D283" s="147" t="s">
        <v>167</v>
      </c>
      <c r="E283" s="148" t="s">
        <v>1</v>
      </c>
      <c r="F283" s="149" t="s">
        <v>572</v>
      </c>
      <c r="H283" s="150">
        <v>3.7559999999999998</v>
      </c>
      <c r="I283" s="151"/>
      <c r="L283" s="146"/>
      <c r="M283" s="152"/>
      <c r="T283" s="153"/>
      <c r="AT283" s="148" t="s">
        <v>167</v>
      </c>
      <c r="AU283" s="148" t="s">
        <v>89</v>
      </c>
      <c r="AV283" s="12" t="s">
        <v>89</v>
      </c>
      <c r="AW283" s="12" t="s">
        <v>33</v>
      </c>
      <c r="AX283" s="12" t="s">
        <v>78</v>
      </c>
      <c r="AY283" s="148" t="s">
        <v>159</v>
      </c>
    </row>
    <row r="284" spans="2:51" s="12" customFormat="1" ht="10.5">
      <c r="B284" s="146"/>
      <c r="D284" s="147" t="s">
        <v>167</v>
      </c>
      <c r="E284" s="148" t="s">
        <v>1</v>
      </c>
      <c r="F284" s="149" t="s">
        <v>573</v>
      </c>
      <c r="H284" s="150">
        <v>5.4779999999999998</v>
      </c>
      <c r="I284" s="151"/>
      <c r="L284" s="146"/>
      <c r="M284" s="152"/>
      <c r="T284" s="153"/>
      <c r="AT284" s="148" t="s">
        <v>167</v>
      </c>
      <c r="AU284" s="148" t="s">
        <v>89</v>
      </c>
      <c r="AV284" s="12" t="s">
        <v>89</v>
      </c>
      <c r="AW284" s="12" t="s">
        <v>33</v>
      </c>
      <c r="AX284" s="12" t="s">
        <v>78</v>
      </c>
      <c r="AY284" s="148" t="s">
        <v>159</v>
      </c>
    </row>
    <row r="285" spans="2:51" s="12" customFormat="1" ht="10.5">
      <c r="B285" s="146"/>
      <c r="D285" s="147" t="s">
        <v>167</v>
      </c>
      <c r="E285" s="148" t="s">
        <v>1</v>
      </c>
      <c r="F285" s="149" t="s">
        <v>574</v>
      </c>
      <c r="H285" s="150">
        <v>2.0569999999999999</v>
      </c>
      <c r="I285" s="151"/>
      <c r="L285" s="146"/>
      <c r="M285" s="152"/>
      <c r="T285" s="153"/>
      <c r="AT285" s="148" t="s">
        <v>167</v>
      </c>
      <c r="AU285" s="148" t="s">
        <v>89</v>
      </c>
      <c r="AV285" s="12" t="s">
        <v>89</v>
      </c>
      <c r="AW285" s="12" t="s">
        <v>33</v>
      </c>
      <c r="AX285" s="12" t="s">
        <v>78</v>
      </c>
      <c r="AY285" s="148" t="s">
        <v>159</v>
      </c>
    </row>
    <row r="286" spans="2:51" s="12" customFormat="1" ht="10.5">
      <c r="B286" s="146"/>
      <c r="D286" s="147" t="s">
        <v>167</v>
      </c>
      <c r="E286" s="148" t="s">
        <v>1</v>
      </c>
      <c r="F286" s="149" t="s">
        <v>575</v>
      </c>
      <c r="H286" s="150">
        <v>0.24199999999999999</v>
      </c>
      <c r="I286" s="151"/>
      <c r="L286" s="146"/>
      <c r="M286" s="152"/>
      <c r="T286" s="153"/>
      <c r="AT286" s="148" t="s">
        <v>167</v>
      </c>
      <c r="AU286" s="148" t="s">
        <v>89</v>
      </c>
      <c r="AV286" s="12" t="s">
        <v>89</v>
      </c>
      <c r="AW286" s="12" t="s">
        <v>33</v>
      </c>
      <c r="AX286" s="12" t="s">
        <v>78</v>
      </c>
      <c r="AY286" s="148" t="s">
        <v>159</v>
      </c>
    </row>
    <row r="287" spans="2:51" s="12" customFormat="1" ht="10.5">
      <c r="B287" s="146"/>
      <c r="D287" s="147" t="s">
        <v>167</v>
      </c>
      <c r="E287" s="148" t="s">
        <v>1</v>
      </c>
      <c r="F287" s="149" t="s">
        <v>576</v>
      </c>
      <c r="H287" s="150">
        <v>1.8149999999999999</v>
      </c>
      <c r="I287" s="151"/>
      <c r="L287" s="146"/>
      <c r="M287" s="152"/>
      <c r="T287" s="153"/>
      <c r="AT287" s="148" t="s">
        <v>167</v>
      </c>
      <c r="AU287" s="148" t="s">
        <v>89</v>
      </c>
      <c r="AV287" s="12" t="s">
        <v>89</v>
      </c>
      <c r="AW287" s="12" t="s">
        <v>33</v>
      </c>
      <c r="AX287" s="12" t="s">
        <v>78</v>
      </c>
      <c r="AY287" s="148" t="s">
        <v>159</v>
      </c>
    </row>
    <row r="288" spans="2:51" s="12" customFormat="1" ht="10.5">
      <c r="B288" s="146"/>
      <c r="D288" s="147" t="s">
        <v>167</v>
      </c>
      <c r="E288" s="148" t="s">
        <v>1</v>
      </c>
      <c r="F288" s="149" t="s">
        <v>577</v>
      </c>
      <c r="H288" s="150">
        <v>5.2359999999999998</v>
      </c>
      <c r="I288" s="151"/>
      <c r="L288" s="146"/>
      <c r="M288" s="152"/>
      <c r="T288" s="153"/>
      <c r="AT288" s="148" t="s">
        <v>167</v>
      </c>
      <c r="AU288" s="148" t="s">
        <v>89</v>
      </c>
      <c r="AV288" s="12" t="s">
        <v>89</v>
      </c>
      <c r="AW288" s="12" t="s">
        <v>33</v>
      </c>
      <c r="AX288" s="12" t="s">
        <v>78</v>
      </c>
      <c r="AY288" s="148" t="s">
        <v>159</v>
      </c>
    </row>
    <row r="289" spans="2:51" s="12" customFormat="1" ht="10.5">
      <c r="B289" s="146"/>
      <c r="D289" s="147" t="s">
        <v>167</v>
      </c>
      <c r="E289" s="148" t="s">
        <v>1</v>
      </c>
      <c r="F289" s="149" t="s">
        <v>578</v>
      </c>
      <c r="H289" s="150">
        <v>3.76</v>
      </c>
      <c r="I289" s="151"/>
      <c r="L289" s="146"/>
      <c r="M289" s="152"/>
      <c r="T289" s="153"/>
      <c r="AT289" s="148" t="s">
        <v>167</v>
      </c>
      <c r="AU289" s="148" t="s">
        <v>89</v>
      </c>
      <c r="AV289" s="12" t="s">
        <v>89</v>
      </c>
      <c r="AW289" s="12" t="s">
        <v>33</v>
      </c>
      <c r="AX289" s="12" t="s">
        <v>78</v>
      </c>
      <c r="AY289" s="148" t="s">
        <v>159</v>
      </c>
    </row>
    <row r="290" spans="2:51" s="12" customFormat="1" ht="10.5">
      <c r="B290" s="146"/>
      <c r="D290" s="147" t="s">
        <v>167</v>
      </c>
      <c r="E290" s="148" t="s">
        <v>1</v>
      </c>
      <c r="F290" s="149" t="s">
        <v>571</v>
      </c>
      <c r="H290" s="150">
        <v>4.0780000000000003</v>
      </c>
      <c r="I290" s="151"/>
      <c r="L290" s="146"/>
      <c r="M290" s="152"/>
      <c r="T290" s="153"/>
      <c r="AT290" s="148" t="s">
        <v>167</v>
      </c>
      <c r="AU290" s="148" t="s">
        <v>89</v>
      </c>
      <c r="AV290" s="12" t="s">
        <v>89</v>
      </c>
      <c r="AW290" s="12" t="s">
        <v>33</v>
      </c>
      <c r="AX290" s="12" t="s">
        <v>78</v>
      </c>
      <c r="AY290" s="148" t="s">
        <v>159</v>
      </c>
    </row>
    <row r="291" spans="2:51" s="12" customFormat="1" ht="10.5">
      <c r="B291" s="146"/>
      <c r="D291" s="147" t="s">
        <v>167</v>
      </c>
      <c r="E291" s="148" t="s">
        <v>1</v>
      </c>
      <c r="F291" s="149" t="s">
        <v>579</v>
      </c>
      <c r="H291" s="150">
        <v>6.6680000000000001</v>
      </c>
      <c r="I291" s="151"/>
      <c r="L291" s="146"/>
      <c r="M291" s="152"/>
      <c r="T291" s="153"/>
      <c r="AT291" s="148" t="s">
        <v>167</v>
      </c>
      <c r="AU291" s="148" t="s">
        <v>89</v>
      </c>
      <c r="AV291" s="12" t="s">
        <v>89</v>
      </c>
      <c r="AW291" s="12" t="s">
        <v>33</v>
      </c>
      <c r="AX291" s="12" t="s">
        <v>78</v>
      </c>
      <c r="AY291" s="148" t="s">
        <v>159</v>
      </c>
    </row>
    <row r="292" spans="2:51" s="12" customFormat="1" ht="10.5">
      <c r="B292" s="146"/>
      <c r="D292" s="147" t="s">
        <v>167</v>
      </c>
      <c r="E292" s="148" t="s">
        <v>1</v>
      </c>
      <c r="F292" s="149" t="s">
        <v>580</v>
      </c>
      <c r="H292" s="150">
        <v>1.86</v>
      </c>
      <c r="I292" s="151"/>
      <c r="L292" s="146"/>
      <c r="M292" s="152"/>
      <c r="T292" s="153"/>
      <c r="AT292" s="148" t="s">
        <v>167</v>
      </c>
      <c r="AU292" s="148" t="s">
        <v>89</v>
      </c>
      <c r="AV292" s="12" t="s">
        <v>89</v>
      </c>
      <c r="AW292" s="12" t="s">
        <v>33</v>
      </c>
      <c r="AX292" s="12" t="s">
        <v>78</v>
      </c>
      <c r="AY292" s="148" t="s">
        <v>159</v>
      </c>
    </row>
    <row r="293" spans="2:51" s="12" customFormat="1" ht="10.5">
      <c r="B293" s="146"/>
      <c r="D293" s="147" t="s">
        <v>167</v>
      </c>
      <c r="E293" s="148" t="s">
        <v>1</v>
      </c>
      <c r="F293" s="149" t="s">
        <v>581</v>
      </c>
      <c r="H293" s="150">
        <v>0.248</v>
      </c>
      <c r="I293" s="151"/>
      <c r="L293" s="146"/>
      <c r="M293" s="152"/>
      <c r="T293" s="153"/>
      <c r="AT293" s="148" t="s">
        <v>167</v>
      </c>
      <c r="AU293" s="148" t="s">
        <v>89</v>
      </c>
      <c r="AV293" s="12" t="s">
        <v>89</v>
      </c>
      <c r="AW293" s="12" t="s">
        <v>33</v>
      </c>
      <c r="AX293" s="12" t="s">
        <v>78</v>
      </c>
      <c r="AY293" s="148" t="s">
        <v>159</v>
      </c>
    </row>
    <row r="294" spans="2:51" s="12" customFormat="1" ht="10.5">
      <c r="B294" s="146"/>
      <c r="D294" s="147" t="s">
        <v>167</v>
      </c>
      <c r="E294" s="148" t="s">
        <v>1</v>
      </c>
      <c r="F294" s="149" t="s">
        <v>582</v>
      </c>
      <c r="H294" s="150">
        <v>2.1080000000000001</v>
      </c>
      <c r="I294" s="151"/>
      <c r="L294" s="146"/>
      <c r="M294" s="152"/>
      <c r="T294" s="153"/>
      <c r="AT294" s="148" t="s">
        <v>167</v>
      </c>
      <c r="AU294" s="148" t="s">
        <v>89</v>
      </c>
      <c r="AV294" s="12" t="s">
        <v>89</v>
      </c>
      <c r="AW294" s="12" t="s">
        <v>33</v>
      </c>
      <c r="AX294" s="12" t="s">
        <v>78</v>
      </c>
      <c r="AY294" s="148" t="s">
        <v>159</v>
      </c>
    </row>
    <row r="295" spans="2:51" s="12" customFormat="1" ht="10.5">
      <c r="B295" s="146"/>
      <c r="D295" s="147" t="s">
        <v>167</v>
      </c>
      <c r="E295" s="148" t="s">
        <v>1</v>
      </c>
      <c r="F295" s="149" t="s">
        <v>583</v>
      </c>
      <c r="H295" s="150">
        <v>7.6760000000000002</v>
      </c>
      <c r="I295" s="151"/>
      <c r="L295" s="146"/>
      <c r="M295" s="152"/>
      <c r="T295" s="153"/>
      <c r="AT295" s="148" t="s">
        <v>167</v>
      </c>
      <c r="AU295" s="148" t="s">
        <v>89</v>
      </c>
      <c r="AV295" s="12" t="s">
        <v>89</v>
      </c>
      <c r="AW295" s="12" t="s">
        <v>33</v>
      </c>
      <c r="AX295" s="12" t="s">
        <v>78</v>
      </c>
      <c r="AY295" s="148" t="s">
        <v>159</v>
      </c>
    </row>
    <row r="296" spans="2:51" s="12" customFormat="1" ht="10.5">
      <c r="B296" s="146"/>
      <c r="D296" s="147" t="s">
        <v>167</v>
      </c>
      <c r="E296" s="148" t="s">
        <v>1</v>
      </c>
      <c r="F296" s="149" t="s">
        <v>584</v>
      </c>
      <c r="H296" s="150">
        <v>7.415</v>
      </c>
      <c r="I296" s="151"/>
      <c r="L296" s="146"/>
      <c r="M296" s="152"/>
      <c r="T296" s="153"/>
      <c r="AT296" s="148" t="s">
        <v>167</v>
      </c>
      <c r="AU296" s="148" t="s">
        <v>89</v>
      </c>
      <c r="AV296" s="12" t="s">
        <v>89</v>
      </c>
      <c r="AW296" s="12" t="s">
        <v>33</v>
      </c>
      <c r="AX296" s="12" t="s">
        <v>78</v>
      </c>
      <c r="AY296" s="148" t="s">
        <v>159</v>
      </c>
    </row>
    <row r="297" spans="2:51" s="12" customFormat="1" ht="10.5">
      <c r="B297" s="146"/>
      <c r="D297" s="147" t="s">
        <v>167</v>
      </c>
      <c r="E297" s="148" t="s">
        <v>1</v>
      </c>
      <c r="F297" s="149" t="s">
        <v>585</v>
      </c>
      <c r="H297" s="150">
        <v>3.9359999999999999</v>
      </c>
      <c r="I297" s="151"/>
      <c r="L297" s="146"/>
      <c r="M297" s="152"/>
      <c r="T297" s="153"/>
      <c r="AT297" s="148" t="s">
        <v>167</v>
      </c>
      <c r="AU297" s="148" t="s">
        <v>89</v>
      </c>
      <c r="AV297" s="12" t="s">
        <v>89</v>
      </c>
      <c r="AW297" s="12" t="s">
        <v>33</v>
      </c>
      <c r="AX297" s="12" t="s">
        <v>78</v>
      </c>
      <c r="AY297" s="148" t="s">
        <v>159</v>
      </c>
    </row>
    <row r="298" spans="2:51" s="12" customFormat="1" ht="10.5">
      <c r="B298" s="146"/>
      <c r="D298" s="147" t="s">
        <v>167</v>
      </c>
      <c r="E298" s="148" t="s">
        <v>1</v>
      </c>
      <c r="F298" s="149" t="s">
        <v>586</v>
      </c>
      <c r="H298" s="150">
        <v>1.3180000000000001</v>
      </c>
      <c r="I298" s="151"/>
      <c r="L298" s="146"/>
      <c r="M298" s="152"/>
      <c r="T298" s="153"/>
      <c r="AT298" s="148" t="s">
        <v>167</v>
      </c>
      <c r="AU298" s="148" t="s">
        <v>89</v>
      </c>
      <c r="AV298" s="12" t="s">
        <v>89</v>
      </c>
      <c r="AW298" s="12" t="s">
        <v>33</v>
      </c>
      <c r="AX298" s="12" t="s">
        <v>78</v>
      </c>
      <c r="AY298" s="148" t="s">
        <v>159</v>
      </c>
    </row>
    <row r="299" spans="2:51" s="12" customFormat="1" ht="10.5">
      <c r="B299" s="146"/>
      <c r="D299" s="147" t="s">
        <v>167</v>
      </c>
      <c r="E299" s="148" t="s">
        <v>1</v>
      </c>
      <c r="F299" s="149" t="s">
        <v>587</v>
      </c>
      <c r="H299" s="150">
        <v>0.20300000000000001</v>
      </c>
      <c r="I299" s="151"/>
      <c r="L299" s="146"/>
      <c r="M299" s="152"/>
      <c r="T299" s="153"/>
      <c r="AT299" s="148" t="s">
        <v>167</v>
      </c>
      <c r="AU299" s="148" t="s">
        <v>89</v>
      </c>
      <c r="AV299" s="12" t="s">
        <v>89</v>
      </c>
      <c r="AW299" s="12" t="s">
        <v>33</v>
      </c>
      <c r="AX299" s="12" t="s">
        <v>78</v>
      </c>
      <c r="AY299" s="148" t="s">
        <v>159</v>
      </c>
    </row>
    <row r="300" spans="2:51" s="12" customFormat="1" ht="10.5">
      <c r="B300" s="146"/>
      <c r="D300" s="147" t="s">
        <v>167</v>
      </c>
      <c r="E300" s="148" t="s">
        <v>1</v>
      </c>
      <c r="F300" s="149" t="s">
        <v>588</v>
      </c>
      <c r="H300" s="150">
        <v>3.734</v>
      </c>
      <c r="I300" s="151"/>
      <c r="L300" s="146"/>
      <c r="M300" s="152"/>
      <c r="T300" s="153"/>
      <c r="AT300" s="148" t="s">
        <v>167</v>
      </c>
      <c r="AU300" s="148" t="s">
        <v>89</v>
      </c>
      <c r="AV300" s="12" t="s">
        <v>89</v>
      </c>
      <c r="AW300" s="12" t="s">
        <v>33</v>
      </c>
      <c r="AX300" s="12" t="s">
        <v>78</v>
      </c>
      <c r="AY300" s="148" t="s">
        <v>159</v>
      </c>
    </row>
    <row r="301" spans="2:51" s="12" customFormat="1" ht="10.5">
      <c r="B301" s="146"/>
      <c r="D301" s="147" t="s">
        <v>167</v>
      </c>
      <c r="E301" s="148" t="s">
        <v>1</v>
      </c>
      <c r="F301" s="149" t="s">
        <v>584</v>
      </c>
      <c r="H301" s="150">
        <v>7.415</v>
      </c>
      <c r="I301" s="151"/>
      <c r="L301" s="146"/>
      <c r="M301" s="152"/>
      <c r="T301" s="153"/>
      <c r="AT301" s="148" t="s">
        <v>167</v>
      </c>
      <c r="AU301" s="148" t="s">
        <v>89</v>
      </c>
      <c r="AV301" s="12" t="s">
        <v>89</v>
      </c>
      <c r="AW301" s="12" t="s">
        <v>33</v>
      </c>
      <c r="AX301" s="12" t="s">
        <v>78</v>
      </c>
      <c r="AY301" s="148" t="s">
        <v>159</v>
      </c>
    </row>
    <row r="302" spans="2:51" s="12" customFormat="1" ht="10.5">
      <c r="B302" s="146"/>
      <c r="D302" s="147" t="s">
        <v>167</v>
      </c>
      <c r="E302" s="148" t="s">
        <v>1</v>
      </c>
      <c r="F302" s="149" t="s">
        <v>589</v>
      </c>
      <c r="H302" s="150">
        <v>7.4279999999999999</v>
      </c>
      <c r="I302" s="151"/>
      <c r="L302" s="146"/>
      <c r="M302" s="152"/>
      <c r="T302" s="153"/>
      <c r="AT302" s="148" t="s">
        <v>167</v>
      </c>
      <c r="AU302" s="148" t="s">
        <v>89</v>
      </c>
      <c r="AV302" s="12" t="s">
        <v>89</v>
      </c>
      <c r="AW302" s="12" t="s">
        <v>33</v>
      </c>
      <c r="AX302" s="12" t="s">
        <v>78</v>
      </c>
      <c r="AY302" s="148" t="s">
        <v>159</v>
      </c>
    </row>
    <row r="303" spans="2:51" s="12" customFormat="1" ht="10.5">
      <c r="B303" s="146"/>
      <c r="D303" s="147" t="s">
        <v>167</v>
      </c>
      <c r="E303" s="148" t="s">
        <v>1</v>
      </c>
      <c r="F303" s="149" t="s">
        <v>590</v>
      </c>
      <c r="H303" s="150">
        <v>1.2170000000000001</v>
      </c>
      <c r="I303" s="151"/>
      <c r="L303" s="146"/>
      <c r="M303" s="152"/>
      <c r="T303" s="153"/>
      <c r="AT303" s="148" t="s">
        <v>167</v>
      </c>
      <c r="AU303" s="148" t="s">
        <v>89</v>
      </c>
      <c r="AV303" s="12" t="s">
        <v>89</v>
      </c>
      <c r="AW303" s="12" t="s">
        <v>33</v>
      </c>
      <c r="AX303" s="12" t="s">
        <v>78</v>
      </c>
      <c r="AY303" s="148" t="s">
        <v>159</v>
      </c>
    </row>
    <row r="304" spans="2:51" s="12" customFormat="1" ht="10.5">
      <c r="B304" s="146"/>
      <c r="D304" s="147" t="s">
        <v>167</v>
      </c>
      <c r="E304" s="148" t="s">
        <v>1</v>
      </c>
      <c r="F304" s="149" t="s">
        <v>587</v>
      </c>
      <c r="H304" s="150">
        <v>0.20300000000000001</v>
      </c>
      <c r="I304" s="151"/>
      <c r="L304" s="146"/>
      <c r="M304" s="152"/>
      <c r="T304" s="153"/>
      <c r="AT304" s="148" t="s">
        <v>167</v>
      </c>
      <c r="AU304" s="148" t="s">
        <v>89</v>
      </c>
      <c r="AV304" s="12" t="s">
        <v>89</v>
      </c>
      <c r="AW304" s="12" t="s">
        <v>33</v>
      </c>
      <c r="AX304" s="12" t="s">
        <v>78</v>
      </c>
      <c r="AY304" s="148" t="s">
        <v>159</v>
      </c>
    </row>
    <row r="305" spans="2:65" s="12" customFormat="1" ht="10.5">
      <c r="B305" s="146"/>
      <c r="D305" s="147" t="s">
        <v>167</v>
      </c>
      <c r="E305" s="148" t="s">
        <v>1</v>
      </c>
      <c r="F305" s="149" t="s">
        <v>591</v>
      </c>
      <c r="H305" s="150">
        <v>1.5209999999999999</v>
      </c>
      <c r="I305" s="151"/>
      <c r="L305" s="146"/>
      <c r="M305" s="152"/>
      <c r="T305" s="153"/>
      <c r="AT305" s="148" t="s">
        <v>167</v>
      </c>
      <c r="AU305" s="148" t="s">
        <v>89</v>
      </c>
      <c r="AV305" s="12" t="s">
        <v>89</v>
      </c>
      <c r="AW305" s="12" t="s">
        <v>33</v>
      </c>
      <c r="AX305" s="12" t="s">
        <v>78</v>
      </c>
      <c r="AY305" s="148" t="s">
        <v>159</v>
      </c>
    </row>
    <row r="306" spans="2:65" s="12" customFormat="1" ht="10.5">
      <c r="B306" s="146"/>
      <c r="D306" s="147" t="s">
        <v>167</v>
      </c>
      <c r="E306" s="148" t="s">
        <v>1</v>
      </c>
      <c r="F306" s="149" t="s">
        <v>592</v>
      </c>
      <c r="H306" s="150">
        <v>6.5839999999999996</v>
      </c>
      <c r="I306" s="151"/>
      <c r="L306" s="146"/>
      <c r="M306" s="152"/>
      <c r="T306" s="153"/>
      <c r="AT306" s="148" t="s">
        <v>167</v>
      </c>
      <c r="AU306" s="148" t="s">
        <v>89</v>
      </c>
      <c r="AV306" s="12" t="s">
        <v>89</v>
      </c>
      <c r="AW306" s="12" t="s">
        <v>33</v>
      </c>
      <c r="AX306" s="12" t="s">
        <v>78</v>
      </c>
      <c r="AY306" s="148" t="s">
        <v>159</v>
      </c>
    </row>
    <row r="307" spans="2:65" s="12" customFormat="1" ht="10.5">
      <c r="B307" s="146"/>
      <c r="D307" s="147" t="s">
        <v>167</v>
      </c>
      <c r="E307" s="148" t="s">
        <v>1</v>
      </c>
      <c r="F307" s="149" t="s">
        <v>593</v>
      </c>
      <c r="H307" s="150">
        <v>5.0339999999999998</v>
      </c>
      <c r="I307" s="151"/>
      <c r="L307" s="146"/>
      <c r="M307" s="152"/>
      <c r="T307" s="153"/>
      <c r="AT307" s="148" t="s">
        <v>167</v>
      </c>
      <c r="AU307" s="148" t="s">
        <v>89</v>
      </c>
      <c r="AV307" s="12" t="s">
        <v>89</v>
      </c>
      <c r="AW307" s="12" t="s">
        <v>33</v>
      </c>
      <c r="AX307" s="12" t="s">
        <v>78</v>
      </c>
      <c r="AY307" s="148" t="s">
        <v>159</v>
      </c>
    </row>
    <row r="308" spans="2:65" s="12" customFormat="1" ht="10.5">
      <c r="B308" s="146"/>
      <c r="D308" s="147" t="s">
        <v>167</v>
      </c>
      <c r="E308" s="148" t="s">
        <v>1</v>
      </c>
      <c r="F308" s="149" t="s">
        <v>594</v>
      </c>
      <c r="H308" s="150">
        <v>0.16</v>
      </c>
      <c r="I308" s="151"/>
      <c r="L308" s="146"/>
      <c r="M308" s="152"/>
      <c r="T308" s="153"/>
      <c r="AT308" s="148" t="s">
        <v>167</v>
      </c>
      <c r="AU308" s="148" t="s">
        <v>89</v>
      </c>
      <c r="AV308" s="12" t="s">
        <v>89</v>
      </c>
      <c r="AW308" s="12" t="s">
        <v>33</v>
      </c>
      <c r="AX308" s="12" t="s">
        <v>78</v>
      </c>
      <c r="AY308" s="148" t="s">
        <v>159</v>
      </c>
    </row>
    <row r="309" spans="2:65" s="12" customFormat="1" ht="10.5">
      <c r="B309" s="146"/>
      <c r="D309" s="147" t="s">
        <v>167</v>
      </c>
      <c r="E309" s="148" t="s">
        <v>1</v>
      </c>
      <c r="F309" s="149" t="s">
        <v>593</v>
      </c>
      <c r="H309" s="150">
        <v>5.0339999999999998</v>
      </c>
      <c r="I309" s="151"/>
      <c r="L309" s="146"/>
      <c r="M309" s="152"/>
      <c r="T309" s="153"/>
      <c r="AT309" s="148" t="s">
        <v>167</v>
      </c>
      <c r="AU309" s="148" t="s">
        <v>89</v>
      </c>
      <c r="AV309" s="12" t="s">
        <v>89</v>
      </c>
      <c r="AW309" s="12" t="s">
        <v>33</v>
      </c>
      <c r="AX309" s="12" t="s">
        <v>78</v>
      </c>
      <c r="AY309" s="148" t="s">
        <v>159</v>
      </c>
    </row>
    <row r="310" spans="2:65" s="12" customFormat="1" ht="10.5">
      <c r="B310" s="146"/>
      <c r="D310" s="147" t="s">
        <v>167</v>
      </c>
      <c r="E310" s="148" t="s">
        <v>1</v>
      </c>
      <c r="F310" s="149" t="s">
        <v>595</v>
      </c>
      <c r="H310" s="150">
        <v>6.3810000000000002</v>
      </c>
      <c r="I310" s="151"/>
      <c r="L310" s="146"/>
      <c r="M310" s="152"/>
      <c r="T310" s="153"/>
      <c r="AT310" s="148" t="s">
        <v>167</v>
      </c>
      <c r="AU310" s="148" t="s">
        <v>89</v>
      </c>
      <c r="AV310" s="12" t="s">
        <v>89</v>
      </c>
      <c r="AW310" s="12" t="s">
        <v>33</v>
      </c>
      <c r="AX310" s="12" t="s">
        <v>78</v>
      </c>
      <c r="AY310" s="148" t="s">
        <v>159</v>
      </c>
    </row>
    <row r="311" spans="2:65" s="13" customFormat="1" ht="10.5">
      <c r="B311" s="154"/>
      <c r="D311" s="147" t="s">
        <v>167</v>
      </c>
      <c r="E311" s="155" t="s">
        <v>1</v>
      </c>
      <c r="F311" s="156" t="s">
        <v>174</v>
      </c>
      <c r="H311" s="157">
        <v>238.98299999999998</v>
      </c>
      <c r="I311" s="158"/>
      <c r="L311" s="154"/>
      <c r="M311" s="159"/>
      <c r="T311" s="160"/>
      <c r="AT311" s="155" t="s">
        <v>167</v>
      </c>
      <c r="AU311" s="155" t="s">
        <v>89</v>
      </c>
      <c r="AV311" s="13" t="s">
        <v>165</v>
      </c>
      <c r="AW311" s="13" t="s">
        <v>33</v>
      </c>
      <c r="AX311" s="13" t="s">
        <v>86</v>
      </c>
      <c r="AY311" s="155" t="s">
        <v>159</v>
      </c>
    </row>
    <row r="312" spans="2:65" s="1" customFormat="1" ht="24.25" customHeight="1">
      <c r="B312" s="31"/>
      <c r="C312" s="132" t="s">
        <v>238</v>
      </c>
      <c r="D312" s="132" t="s">
        <v>161</v>
      </c>
      <c r="E312" s="133" t="s">
        <v>599</v>
      </c>
      <c r="F312" s="134" t="s">
        <v>600</v>
      </c>
      <c r="G312" s="135" t="s">
        <v>219</v>
      </c>
      <c r="H312" s="136">
        <v>238.983</v>
      </c>
      <c r="I312" s="137"/>
      <c r="J312" s="138">
        <f>ROUND(I312*H312,2)</f>
        <v>0</v>
      </c>
      <c r="K312" s="139"/>
      <c r="L312" s="31"/>
      <c r="M312" s="140" t="s">
        <v>1</v>
      </c>
      <c r="N312" s="141" t="s">
        <v>43</v>
      </c>
      <c r="P312" s="142">
        <f>O312*H312</f>
        <v>0</v>
      </c>
      <c r="Q312" s="142">
        <v>2.5000000000000001E-3</v>
      </c>
      <c r="R312" s="142">
        <f>Q312*H312</f>
        <v>0.59745749999999997</v>
      </c>
      <c r="S312" s="142">
        <v>0</v>
      </c>
      <c r="T312" s="143">
        <f>S312*H312</f>
        <v>0</v>
      </c>
      <c r="AR312" s="144" t="s">
        <v>165</v>
      </c>
      <c r="AT312" s="144" t="s">
        <v>161</v>
      </c>
      <c r="AU312" s="144" t="s">
        <v>89</v>
      </c>
      <c r="AY312" s="16" t="s">
        <v>159</v>
      </c>
      <c r="BE312" s="145">
        <f>IF(N312="základní",J312,0)</f>
        <v>0</v>
      </c>
      <c r="BF312" s="145">
        <f>IF(N312="snížená",J312,0)</f>
        <v>0</v>
      </c>
      <c r="BG312" s="145">
        <f>IF(N312="zákl. přenesená",J312,0)</f>
        <v>0</v>
      </c>
      <c r="BH312" s="145">
        <f>IF(N312="sníž. přenesená",J312,0)</f>
        <v>0</v>
      </c>
      <c r="BI312" s="145">
        <f>IF(N312="nulová",J312,0)</f>
        <v>0</v>
      </c>
      <c r="BJ312" s="16" t="s">
        <v>86</v>
      </c>
      <c r="BK312" s="145">
        <f>ROUND(I312*H312,2)</f>
        <v>0</v>
      </c>
      <c r="BL312" s="16" t="s">
        <v>165</v>
      </c>
      <c r="BM312" s="144" t="s">
        <v>601</v>
      </c>
    </row>
    <row r="313" spans="2:65" s="12" customFormat="1" ht="10.5">
      <c r="B313" s="146"/>
      <c r="D313" s="147" t="s">
        <v>167</v>
      </c>
      <c r="E313" s="148" t="s">
        <v>1</v>
      </c>
      <c r="F313" s="149" t="s">
        <v>602</v>
      </c>
      <c r="H313" s="150">
        <v>238.983</v>
      </c>
      <c r="I313" s="151"/>
      <c r="L313" s="146"/>
      <c r="M313" s="152"/>
      <c r="T313" s="153"/>
      <c r="AT313" s="148" t="s">
        <v>167</v>
      </c>
      <c r="AU313" s="148" t="s">
        <v>89</v>
      </c>
      <c r="AV313" s="12" t="s">
        <v>89</v>
      </c>
      <c r="AW313" s="12" t="s">
        <v>33</v>
      </c>
      <c r="AX313" s="12" t="s">
        <v>86</v>
      </c>
      <c r="AY313" s="148" t="s">
        <v>159</v>
      </c>
    </row>
    <row r="314" spans="2:65" s="1" customFormat="1" ht="24.25" customHeight="1">
      <c r="B314" s="31"/>
      <c r="C314" s="132" t="s">
        <v>8</v>
      </c>
      <c r="D314" s="132" t="s">
        <v>161</v>
      </c>
      <c r="E314" s="133" t="s">
        <v>603</v>
      </c>
      <c r="F314" s="134" t="s">
        <v>604</v>
      </c>
      <c r="G314" s="135" t="s">
        <v>164</v>
      </c>
      <c r="H314" s="136">
        <v>26.14</v>
      </c>
      <c r="I314" s="137"/>
      <c r="J314" s="138">
        <f>ROUND(I314*H314,2)</f>
        <v>0</v>
      </c>
      <c r="K314" s="139"/>
      <c r="L314" s="31"/>
      <c r="M314" s="140" t="s">
        <v>1</v>
      </c>
      <c r="N314" s="141" t="s">
        <v>43</v>
      </c>
      <c r="P314" s="142">
        <f>O314*H314</f>
        <v>0</v>
      </c>
      <c r="Q314" s="142">
        <v>2.5018722040000001</v>
      </c>
      <c r="R314" s="142">
        <f>Q314*H314</f>
        <v>65.398939412559997</v>
      </c>
      <c r="S314" s="142">
        <v>0</v>
      </c>
      <c r="T314" s="143">
        <f>S314*H314</f>
        <v>0</v>
      </c>
      <c r="AR314" s="144" t="s">
        <v>165</v>
      </c>
      <c r="AT314" s="144" t="s">
        <v>161</v>
      </c>
      <c r="AU314" s="144" t="s">
        <v>89</v>
      </c>
      <c r="AY314" s="16" t="s">
        <v>159</v>
      </c>
      <c r="BE314" s="145">
        <f>IF(N314="základní",J314,0)</f>
        <v>0</v>
      </c>
      <c r="BF314" s="145">
        <f>IF(N314="snížená",J314,0)</f>
        <v>0</v>
      </c>
      <c r="BG314" s="145">
        <f>IF(N314="zákl. přenesená",J314,0)</f>
        <v>0</v>
      </c>
      <c r="BH314" s="145">
        <f>IF(N314="sníž. přenesená",J314,0)</f>
        <v>0</v>
      </c>
      <c r="BI314" s="145">
        <f>IF(N314="nulová",J314,0)</f>
        <v>0</v>
      </c>
      <c r="BJ314" s="16" t="s">
        <v>86</v>
      </c>
      <c r="BK314" s="145">
        <f>ROUND(I314*H314,2)</f>
        <v>0</v>
      </c>
      <c r="BL314" s="16" t="s">
        <v>165</v>
      </c>
      <c r="BM314" s="144" t="s">
        <v>605</v>
      </c>
    </row>
    <row r="315" spans="2:65" s="12" customFormat="1" ht="10.5">
      <c r="B315" s="146"/>
      <c r="D315" s="147" t="s">
        <v>167</v>
      </c>
      <c r="E315" s="148" t="s">
        <v>1</v>
      </c>
      <c r="F315" s="149" t="s">
        <v>606</v>
      </c>
      <c r="H315" s="150">
        <v>1.516</v>
      </c>
      <c r="I315" s="151"/>
      <c r="L315" s="146"/>
      <c r="M315" s="152"/>
      <c r="T315" s="153"/>
      <c r="AT315" s="148" t="s">
        <v>167</v>
      </c>
      <c r="AU315" s="148" t="s">
        <v>89</v>
      </c>
      <c r="AV315" s="12" t="s">
        <v>89</v>
      </c>
      <c r="AW315" s="12" t="s">
        <v>33</v>
      </c>
      <c r="AX315" s="12" t="s">
        <v>78</v>
      </c>
      <c r="AY315" s="148" t="s">
        <v>159</v>
      </c>
    </row>
    <row r="316" spans="2:65" s="12" customFormat="1" ht="10.5">
      <c r="B316" s="146"/>
      <c r="D316" s="147" t="s">
        <v>167</v>
      </c>
      <c r="E316" s="148" t="s">
        <v>1</v>
      </c>
      <c r="F316" s="149" t="s">
        <v>607</v>
      </c>
      <c r="H316" s="150">
        <v>0.66800000000000004</v>
      </c>
      <c r="I316" s="151"/>
      <c r="L316" s="146"/>
      <c r="M316" s="152"/>
      <c r="T316" s="153"/>
      <c r="AT316" s="148" t="s">
        <v>167</v>
      </c>
      <c r="AU316" s="148" t="s">
        <v>89</v>
      </c>
      <c r="AV316" s="12" t="s">
        <v>89</v>
      </c>
      <c r="AW316" s="12" t="s">
        <v>33</v>
      </c>
      <c r="AX316" s="12" t="s">
        <v>78</v>
      </c>
      <c r="AY316" s="148" t="s">
        <v>159</v>
      </c>
    </row>
    <row r="317" spans="2:65" s="12" customFormat="1" ht="10.5">
      <c r="B317" s="146"/>
      <c r="D317" s="147" t="s">
        <v>167</v>
      </c>
      <c r="E317" s="148" t="s">
        <v>1</v>
      </c>
      <c r="F317" s="149" t="s">
        <v>608</v>
      </c>
      <c r="H317" s="150">
        <v>1.56</v>
      </c>
      <c r="I317" s="151"/>
      <c r="L317" s="146"/>
      <c r="M317" s="152"/>
      <c r="T317" s="153"/>
      <c r="AT317" s="148" t="s">
        <v>167</v>
      </c>
      <c r="AU317" s="148" t="s">
        <v>89</v>
      </c>
      <c r="AV317" s="12" t="s">
        <v>89</v>
      </c>
      <c r="AW317" s="12" t="s">
        <v>33</v>
      </c>
      <c r="AX317" s="12" t="s">
        <v>78</v>
      </c>
      <c r="AY317" s="148" t="s">
        <v>159</v>
      </c>
    </row>
    <row r="318" spans="2:65" s="12" customFormat="1" ht="10.5">
      <c r="B318" s="146"/>
      <c r="D318" s="147" t="s">
        <v>167</v>
      </c>
      <c r="E318" s="148" t="s">
        <v>1</v>
      </c>
      <c r="F318" s="149" t="s">
        <v>609</v>
      </c>
      <c r="H318" s="150">
        <v>1.4830000000000001</v>
      </c>
      <c r="I318" s="151"/>
      <c r="L318" s="146"/>
      <c r="M318" s="152"/>
      <c r="T318" s="153"/>
      <c r="AT318" s="148" t="s">
        <v>167</v>
      </c>
      <c r="AU318" s="148" t="s">
        <v>89</v>
      </c>
      <c r="AV318" s="12" t="s">
        <v>89</v>
      </c>
      <c r="AW318" s="12" t="s">
        <v>33</v>
      </c>
      <c r="AX318" s="12" t="s">
        <v>78</v>
      </c>
      <c r="AY318" s="148" t="s">
        <v>159</v>
      </c>
    </row>
    <row r="319" spans="2:65" s="12" customFormat="1" ht="10.5">
      <c r="B319" s="146"/>
      <c r="D319" s="147" t="s">
        <v>167</v>
      </c>
      <c r="E319" s="148" t="s">
        <v>1</v>
      </c>
      <c r="F319" s="149" t="s">
        <v>610</v>
      </c>
      <c r="H319" s="150">
        <v>1.1739999999999999</v>
      </c>
      <c r="I319" s="151"/>
      <c r="L319" s="146"/>
      <c r="M319" s="152"/>
      <c r="T319" s="153"/>
      <c r="AT319" s="148" t="s">
        <v>167</v>
      </c>
      <c r="AU319" s="148" t="s">
        <v>89</v>
      </c>
      <c r="AV319" s="12" t="s">
        <v>89</v>
      </c>
      <c r="AW319" s="12" t="s">
        <v>33</v>
      </c>
      <c r="AX319" s="12" t="s">
        <v>78</v>
      </c>
      <c r="AY319" s="148" t="s">
        <v>159</v>
      </c>
    </row>
    <row r="320" spans="2:65" s="12" customFormat="1" ht="10.5">
      <c r="B320" s="146"/>
      <c r="D320" s="147" t="s">
        <v>167</v>
      </c>
      <c r="E320" s="148" t="s">
        <v>1</v>
      </c>
      <c r="F320" s="149" t="s">
        <v>611</v>
      </c>
      <c r="H320" s="150">
        <v>0.46100000000000002</v>
      </c>
      <c r="I320" s="151"/>
      <c r="L320" s="146"/>
      <c r="M320" s="152"/>
      <c r="T320" s="153"/>
      <c r="AT320" s="148" t="s">
        <v>167</v>
      </c>
      <c r="AU320" s="148" t="s">
        <v>89</v>
      </c>
      <c r="AV320" s="12" t="s">
        <v>89</v>
      </c>
      <c r="AW320" s="12" t="s">
        <v>33</v>
      </c>
      <c r="AX320" s="12" t="s">
        <v>78</v>
      </c>
      <c r="AY320" s="148" t="s">
        <v>159</v>
      </c>
    </row>
    <row r="321" spans="2:65" s="12" customFormat="1" ht="10.5">
      <c r="B321" s="146"/>
      <c r="D321" s="147" t="s">
        <v>167</v>
      </c>
      <c r="E321" s="148" t="s">
        <v>1</v>
      </c>
      <c r="F321" s="149" t="s">
        <v>612</v>
      </c>
      <c r="H321" s="150">
        <v>1.337</v>
      </c>
      <c r="I321" s="151"/>
      <c r="L321" s="146"/>
      <c r="M321" s="152"/>
      <c r="T321" s="153"/>
      <c r="AT321" s="148" t="s">
        <v>167</v>
      </c>
      <c r="AU321" s="148" t="s">
        <v>89</v>
      </c>
      <c r="AV321" s="12" t="s">
        <v>89</v>
      </c>
      <c r="AW321" s="12" t="s">
        <v>33</v>
      </c>
      <c r="AX321" s="12" t="s">
        <v>78</v>
      </c>
      <c r="AY321" s="148" t="s">
        <v>159</v>
      </c>
    </row>
    <row r="322" spans="2:65" s="12" customFormat="1" ht="10.5">
      <c r="B322" s="146"/>
      <c r="D322" s="147" t="s">
        <v>167</v>
      </c>
      <c r="E322" s="148" t="s">
        <v>1</v>
      </c>
      <c r="F322" s="149" t="s">
        <v>613</v>
      </c>
      <c r="H322" s="150">
        <v>1.0069999999999999</v>
      </c>
      <c r="I322" s="151"/>
      <c r="L322" s="146"/>
      <c r="M322" s="152"/>
      <c r="T322" s="153"/>
      <c r="AT322" s="148" t="s">
        <v>167</v>
      </c>
      <c r="AU322" s="148" t="s">
        <v>89</v>
      </c>
      <c r="AV322" s="12" t="s">
        <v>89</v>
      </c>
      <c r="AW322" s="12" t="s">
        <v>33</v>
      </c>
      <c r="AX322" s="12" t="s">
        <v>78</v>
      </c>
      <c r="AY322" s="148" t="s">
        <v>159</v>
      </c>
    </row>
    <row r="323" spans="2:65" s="12" customFormat="1" ht="10.5">
      <c r="B323" s="146"/>
      <c r="D323" s="147" t="s">
        <v>167</v>
      </c>
      <c r="E323" s="148" t="s">
        <v>1</v>
      </c>
      <c r="F323" s="149" t="s">
        <v>614</v>
      </c>
      <c r="H323" s="150">
        <v>4.4489999999999998</v>
      </c>
      <c r="I323" s="151"/>
      <c r="L323" s="146"/>
      <c r="M323" s="152"/>
      <c r="T323" s="153"/>
      <c r="AT323" s="148" t="s">
        <v>167</v>
      </c>
      <c r="AU323" s="148" t="s">
        <v>89</v>
      </c>
      <c r="AV323" s="12" t="s">
        <v>89</v>
      </c>
      <c r="AW323" s="12" t="s">
        <v>33</v>
      </c>
      <c r="AX323" s="12" t="s">
        <v>78</v>
      </c>
      <c r="AY323" s="148" t="s">
        <v>159</v>
      </c>
    </row>
    <row r="324" spans="2:65" s="12" customFormat="1" ht="10.5">
      <c r="B324" s="146"/>
      <c r="D324" s="147" t="s">
        <v>167</v>
      </c>
      <c r="E324" s="148" t="s">
        <v>1</v>
      </c>
      <c r="F324" s="149" t="s">
        <v>615</v>
      </c>
      <c r="H324" s="150">
        <v>3.0459999999999998</v>
      </c>
      <c r="I324" s="151"/>
      <c r="L324" s="146"/>
      <c r="M324" s="152"/>
      <c r="T324" s="153"/>
      <c r="AT324" s="148" t="s">
        <v>167</v>
      </c>
      <c r="AU324" s="148" t="s">
        <v>89</v>
      </c>
      <c r="AV324" s="12" t="s">
        <v>89</v>
      </c>
      <c r="AW324" s="12" t="s">
        <v>33</v>
      </c>
      <c r="AX324" s="12" t="s">
        <v>78</v>
      </c>
      <c r="AY324" s="148" t="s">
        <v>159</v>
      </c>
    </row>
    <row r="325" spans="2:65" s="12" customFormat="1" ht="10.5">
      <c r="B325" s="146"/>
      <c r="D325" s="147" t="s">
        <v>167</v>
      </c>
      <c r="E325" s="148" t="s">
        <v>1</v>
      </c>
      <c r="F325" s="149" t="s">
        <v>616</v>
      </c>
      <c r="H325" s="150">
        <v>1.0920000000000001</v>
      </c>
      <c r="I325" s="151"/>
      <c r="L325" s="146"/>
      <c r="M325" s="152"/>
      <c r="T325" s="153"/>
      <c r="AT325" s="148" t="s">
        <v>167</v>
      </c>
      <c r="AU325" s="148" t="s">
        <v>89</v>
      </c>
      <c r="AV325" s="12" t="s">
        <v>89</v>
      </c>
      <c r="AW325" s="12" t="s">
        <v>33</v>
      </c>
      <c r="AX325" s="12" t="s">
        <v>78</v>
      </c>
      <c r="AY325" s="148" t="s">
        <v>159</v>
      </c>
    </row>
    <row r="326" spans="2:65" s="12" customFormat="1" ht="10.5">
      <c r="B326" s="146"/>
      <c r="D326" s="147" t="s">
        <v>167</v>
      </c>
      <c r="E326" s="148" t="s">
        <v>1</v>
      </c>
      <c r="F326" s="149" t="s">
        <v>617</v>
      </c>
      <c r="H326" s="150">
        <v>1.887</v>
      </c>
      <c r="I326" s="151"/>
      <c r="L326" s="146"/>
      <c r="M326" s="152"/>
      <c r="T326" s="153"/>
      <c r="AT326" s="148" t="s">
        <v>167</v>
      </c>
      <c r="AU326" s="148" t="s">
        <v>89</v>
      </c>
      <c r="AV326" s="12" t="s">
        <v>89</v>
      </c>
      <c r="AW326" s="12" t="s">
        <v>33</v>
      </c>
      <c r="AX326" s="12" t="s">
        <v>78</v>
      </c>
      <c r="AY326" s="148" t="s">
        <v>159</v>
      </c>
    </row>
    <row r="327" spans="2:65" s="12" customFormat="1" ht="10.5">
      <c r="B327" s="146"/>
      <c r="D327" s="147" t="s">
        <v>167</v>
      </c>
      <c r="E327" s="148" t="s">
        <v>1</v>
      </c>
      <c r="F327" s="149" t="s">
        <v>618</v>
      </c>
      <c r="H327" s="150">
        <v>1.411</v>
      </c>
      <c r="I327" s="151"/>
      <c r="L327" s="146"/>
      <c r="M327" s="152"/>
      <c r="T327" s="153"/>
      <c r="AT327" s="148" t="s">
        <v>167</v>
      </c>
      <c r="AU327" s="148" t="s">
        <v>89</v>
      </c>
      <c r="AV327" s="12" t="s">
        <v>89</v>
      </c>
      <c r="AW327" s="12" t="s">
        <v>33</v>
      </c>
      <c r="AX327" s="12" t="s">
        <v>78</v>
      </c>
      <c r="AY327" s="148" t="s">
        <v>159</v>
      </c>
    </row>
    <row r="328" spans="2:65" s="12" customFormat="1" ht="10.5">
      <c r="B328" s="146"/>
      <c r="D328" s="147" t="s">
        <v>167</v>
      </c>
      <c r="E328" s="148" t="s">
        <v>1</v>
      </c>
      <c r="F328" s="149" t="s">
        <v>619</v>
      </c>
      <c r="H328" s="150">
        <v>1.2050000000000001</v>
      </c>
      <c r="I328" s="151"/>
      <c r="L328" s="146"/>
      <c r="M328" s="152"/>
      <c r="T328" s="153"/>
      <c r="AT328" s="148" t="s">
        <v>167</v>
      </c>
      <c r="AU328" s="148" t="s">
        <v>89</v>
      </c>
      <c r="AV328" s="12" t="s">
        <v>89</v>
      </c>
      <c r="AW328" s="12" t="s">
        <v>33</v>
      </c>
      <c r="AX328" s="12" t="s">
        <v>78</v>
      </c>
      <c r="AY328" s="148" t="s">
        <v>159</v>
      </c>
    </row>
    <row r="329" spans="2:65" s="12" customFormat="1" ht="10.5">
      <c r="B329" s="146"/>
      <c r="D329" s="147" t="s">
        <v>167</v>
      </c>
      <c r="E329" s="148" t="s">
        <v>1</v>
      </c>
      <c r="F329" s="149" t="s">
        <v>620</v>
      </c>
      <c r="H329" s="150">
        <v>0.629</v>
      </c>
      <c r="I329" s="151"/>
      <c r="L329" s="146"/>
      <c r="M329" s="152"/>
      <c r="T329" s="153"/>
      <c r="AT329" s="148" t="s">
        <v>167</v>
      </c>
      <c r="AU329" s="148" t="s">
        <v>89</v>
      </c>
      <c r="AV329" s="12" t="s">
        <v>89</v>
      </c>
      <c r="AW329" s="12" t="s">
        <v>33</v>
      </c>
      <c r="AX329" s="12" t="s">
        <v>78</v>
      </c>
      <c r="AY329" s="148" t="s">
        <v>159</v>
      </c>
    </row>
    <row r="330" spans="2:65" s="12" customFormat="1" ht="10.5">
      <c r="B330" s="146"/>
      <c r="D330" s="147" t="s">
        <v>167</v>
      </c>
      <c r="E330" s="148" t="s">
        <v>1</v>
      </c>
      <c r="F330" s="149" t="s">
        <v>621</v>
      </c>
      <c r="H330" s="150">
        <v>1.6479999999999999</v>
      </c>
      <c r="I330" s="151"/>
      <c r="L330" s="146"/>
      <c r="M330" s="152"/>
      <c r="T330" s="153"/>
      <c r="AT330" s="148" t="s">
        <v>167</v>
      </c>
      <c r="AU330" s="148" t="s">
        <v>89</v>
      </c>
      <c r="AV330" s="12" t="s">
        <v>89</v>
      </c>
      <c r="AW330" s="12" t="s">
        <v>33</v>
      </c>
      <c r="AX330" s="12" t="s">
        <v>78</v>
      </c>
      <c r="AY330" s="148" t="s">
        <v>159</v>
      </c>
    </row>
    <row r="331" spans="2:65" s="12" customFormat="1" ht="10.5">
      <c r="B331" s="146"/>
      <c r="D331" s="147" t="s">
        <v>167</v>
      </c>
      <c r="E331" s="148" t="s">
        <v>1</v>
      </c>
      <c r="F331" s="149" t="s">
        <v>622</v>
      </c>
      <c r="H331" s="150">
        <v>1.5669999999999999</v>
      </c>
      <c r="I331" s="151"/>
      <c r="L331" s="146"/>
      <c r="M331" s="152"/>
      <c r="T331" s="153"/>
      <c r="AT331" s="148" t="s">
        <v>167</v>
      </c>
      <c r="AU331" s="148" t="s">
        <v>89</v>
      </c>
      <c r="AV331" s="12" t="s">
        <v>89</v>
      </c>
      <c r="AW331" s="12" t="s">
        <v>33</v>
      </c>
      <c r="AX331" s="12" t="s">
        <v>78</v>
      </c>
      <c r="AY331" s="148" t="s">
        <v>159</v>
      </c>
    </row>
    <row r="332" spans="2:65" s="13" customFormat="1" ht="10.5">
      <c r="B332" s="154"/>
      <c r="D332" s="147" t="s">
        <v>167</v>
      </c>
      <c r="E332" s="155" t="s">
        <v>1</v>
      </c>
      <c r="F332" s="156" t="s">
        <v>174</v>
      </c>
      <c r="H332" s="157">
        <v>26.14</v>
      </c>
      <c r="I332" s="158"/>
      <c r="L332" s="154"/>
      <c r="M332" s="159"/>
      <c r="T332" s="160"/>
      <c r="AT332" s="155" t="s">
        <v>167</v>
      </c>
      <c r="AU332" s="155" t="s">
        <v>89</v>
      </c>
      <c r="AV332" s="13" t="s">
        <v>165</v>
      </c>
      <c r="AW332" s="13" t="s">
        <v>33</v>
      </c>
      <c r="AX332" s="13" t="s">
        <v>86</v>
      </c>
      <c r="AY332" s="155" t="s">
        <v>159</v>
      </c>
    </row>
    <row r="333" spans="2:65" s="1" customFormat="1" ht="16.55" customHeight="1">
      <c r="B333" s="31"/>
      <c r="C333" s="132" t="s">
        <v>246</v>
      </c>
      <c r="D333" s="132" t="s">
        <v>161</v>
      </c>
      <c r="E333" s="133" t="s">
        <v>623</v>
      </c>
      <c r="F333" s="134" t="s">
        <v>624</v>
      </c>
      <c r="G333" s="135" t="s">
        <v>213</v>
      </c>
      <c r="H333" s="136">
        <v>3.105</v>
      </c>
      <c r="I333" s="137"/>
      <c r="J333" s="138">
        <f>ROUND(I333*H333,2)</f>
        <v>0</v>
      </c>
      <c r="K333" s="139"/>
      <c r="L333" s="31"/>
      <c r="M333" s="140" t="s">
        <v>1</v>
      </c>
      <c r="N333" s="141" t="s">
        <v>43</v>
      </c>
      <c r="P333" s="142">
        <f>O333*H333</f>
        <v>0</v>
      </c>
      <c r="Q333" s="142">
        <v>1.0492218</v>
      </c>
      <c r="R333" s="142">
        <f>Q333*H333</f>
        <v>3.2578336889999999</v>
      </c>
      <c r="S333" s="142">
        <v>0</v>
      </c>
      <c r="T333" s="143">
        <f>S333*H333</f>
        <v>0</v>
      </c>
      <c r="AR333" s="144" t="s">
        <v>165</v>
      </c>
      <c r="AT333" s="144" t="s">
        <v>161</v>
      </c>
      <c r="AU333" s="144" t="s">
        <v>89</v>
      </c>
      <c r="AY333" s="16" t="s">
        <v>159</v>
      </c>
      <c r="BE333" s="145">
        <f>IF(N333="základní",J333,0)</f>
        <v>0</v>
      </c>
      <c r="BF333" s="145">
        <f>IF(N333="snížená",J333,0)</f>
        <v>0</v>
      </c>
      <c r="BG333" s="145">
        <f>IF(N333="zákl. přenesená",J333,0)</f>
        <v>0</v>
      </c>
      <c r="BH333" s="145">
        <f>IF(N333="sníž. přenesená",J333,0)</f>
        <v>0</v>
      </c>
      <c r="BI333" s="145">
        <f>IF(N333="nulová",J333,0)</f>
        <v>0</v>
      </c>
      <c r="BJ333" s="16" t="s">
        <v>86</v>
      </c>
      <c r="BK333" s="145">
        <f>ROUND(I333*H333,2)</f>
        <v>0</v>
      </c>
      <c r="BL333" s="16" t="s">
        <v>165</v>
      </c>
      <c r="BM333" s="144" t="s">
        <v>625</v>
      </c>
    </row>
    <row r="334" spans="2:65" s="12" customFormat="1" ht="10.5">
      <c r="B334" s="146"/>
      <c r="D334" s="147" t="s">
        <v>167</v>
      </c>
      <c r="E334" s="148" t="s">
        <v>1</v>
      </c>
      <c r="F334" s="149" t="s">
        <v>626</v>
      </c>
      <c r="H334" s="150">
        <v>1.175</v>
      </c>
      <c r="I334" s="151"/>
      <c r="L334" s="146"/>
      <c r="M334" s="152"/>
      <c r="T334" s="153"/>
      <c r="AT334" s="148" t="s">
        <v>167</v>
      </c>
      <c r="AU334" s="148" t="s">
        <v>89</v>
      </c>
      <c r="AV334" s="12" t="s">
        <v>89</v>
      </c>
      <c r="AW334" s="12" t="s">
        <v>33</v>
      </c>
      <c r="AX334" s="12" t="s">
        <v>78</v>
      </c>
      <c r="AY334" s="148" t="s">
        <v>159</v>
      </c>
    </row>
    <row r="335" spans="2:65" s="12" customFormat="1" ht="10.5">
      <c r="B335" s="146"/>
      <c r="D335" s="147" t="s">
        <v>167</v>
      </c>
      <c r="E335" s="148" t="s">
        <v>1</v>
      </c>
      <c r="F335" s="149" t="s">
        <v>627</v>
      </c>
      <c r="H335" s="150">
        <v>1.93</v>
      </c>
      <c r="I335" s="151"/>
      <c r="L335" s="146"/>
      <c r="M335" s="152"/>
      <c r="T335" s="153"/>
      <c r="AT335" s="148" t="s">
        <v>167</v>
      </c>
      <c r="AU335" s="148" t="s">
        <v>89</v>
      </c>
      <c r="AV335" s="12" t="s">
        <v>89</v>
      </c>
      <c r="AW335" s="12" t="s">
        <v>33</v>
      </c>
      <c r="AX335" s="12" t="s">
        <v>78</v>
      </c>
      <c r="AY335" s="148" t="s">
        <v>159</v>
      </c>
    </row>
    <row r="336" spans="2:65" s="13" customFormat="1" ht="10.5">
      <c r="B336" s="154"/>
      <c r="D336" s="147" t="s">
        <v>167</v>
      </c>
      <c r="E336" s="155" t="s">
        <v>1</v>
      </c>
      <c r="F336" s="156" t="s">
        <v>174</v>
      </c>
      <c r="H336" s="157">
        <v>3.105</v>
      </c>
      <c r="I336" s="158"/>
      <c r="L336" s="154"/>
      <c r="M336" s="159"/>
      <c r="T336" s="160"/>
      <c r="AT336" s="155" t="s">
        <v>167</v>
      </c>
      <c r="AU336" s="155" t="s">
        <v>89</v>
      </c>
      <c r="AV336" s="13" t="s">
        <v>165</v>
      </c>
      <c r="AW336" s="13" t="s">
        <v>33</v>
      </c>
      <c r="AX336" s="13" t="s">
        <v>86</v>
      </c>
      <c r="AY336" s="155" t="s">
        <v>159</v>
      </c>
    </row>
    <row r="337" spans="2:65" s="11" customFormat="1" ht="22.75" customHeight="1">
      <c r="B337" s="120"/>
      <c r="D337" s="121" t="s">
        <v>77</v>
      </c>
      <c r="E337" s="130" t="s">
        <v>165</v>
      </c>
      <c r="F337" s="130" t="s">
        <v>628</v>
      </c>
      <c r="I337" s="123"/>
      <c r="J337" s="131">
        <f>BK337</f>
        <v>0</v>
      </c>
      <c r="L337" s="120"/>
      <c r="M337" s="125"/>
      <c r="P337" s="126">
        <f>SUM(P338:P353)</f>
        <v>0</v>
      </c>
      <c r="R337" s="126">
        <f>SUM(R338:R353)</f>
        <v>8.4255737783177</v>
      </c>
      <c r="T337" s="127">
        <f>SUM(T338:T353)</f>
        <v>0</v>
      </c>
      <c r="AR337" s="121" t="s">
        <v>86</v>
      </c>
      <c r="AT337" s="128" t="s">
        <v>77</v>
      </c>
      <c r="AU337" s="128" t="s">
        <v>86</v>
      </c>
      <c r="AY337" s="121" t="s">
        <v>159</v>
      </c>
      <c r="BK337" s="129">
        <f>SUM(BK338:BK353)</f>
        <v>0</v>
      </c>
    </row>
    <row r="338" spans="2:65" s="1" customFormat="1" ht="24.25" customHeight="1">
      <c r="B338" s="31"/>
      <c r="C338" s="132" t="s">
        <v>253</v>
      </c>
      <c r="D338" s="132" t="s">
        <v>161</v>
      </c>
      <c r="E338" s="133" t="s">
        <v>629</v>
      </c>
      <c r="F338" s="134" t="s">
        <v>630</v>
      </c>
      <c r="G338" s="135" t="s">
        <v>249</v>
      </c>
      <c r="H338" s="136">
        <v>43.5</v>
      </c>
      <c r="I338" s="137"/>
      <c r="J338" s="138">
        <f>ROUND(I338*H338,2)</f>
        <v>0</v>
      </c>
      <c r="K338" s="139"/>
      <c r="L338" s="31"/>
      <c r="M338" s="140" t="s">
        <v>1</v>
      </c>
      <c r="N338" s="141" t="s">
        <v>43</v>
      </c>
      <c r="P338" s="142">
        <f>O338*H338</f>
        <v>0</v>
      </c>
      <c r="Q338" s="142">
        <v>3.4654280000000003E-2</v>
      </c>
      <c r="R338" s="142">
        <f>Q338*H338</f>
        <v>1.5074611800000002</v>
      </c>
      <c r="S338" s="142">
        <v>0</v>
      </c>
      <c r="T338" s="143">
        <f>S338*H338</f>
        <v>0</v>
      </c>
      <c r="AR338" s="144" t="s">
        <v>165</v>
      </c>
      <c r="AT338" s="144" t="s">
        <v>161</v>
      </c>
      <c r="AU338" s="144" t="s">
        <v>89</v>
      </c>
      <c r="AY338" s="16" t="s">
        <v>159</v>
      </c>
      <c r="BE338" s="145">
        <f>IF(N338="základní",J338,0)</f>
        <v>0</v>
      </c>
      <c r="BF338" s="145">
        <f>IF(N338="snížená",J338,0)</f>
        <v>0</v>
      </c>
      <c r="BG338" s="145">
        <f>IF(N338="zákl. přenesená",J338,0)</f>
        <v>0</v>
      </c>
      <c r="BH338" s="145">
        <f>IF(N338="sníž. přenesená",J338,0)</f>
        <v>0</v>
      </c>
      <c r="BI338" s="145">
        <f>IF(N338="nulová",J338,0)</f>
        <v>0</v>
      </c>
      <c r="BJ338" s="16" t="s">
        <v>86</v>
      </c>
      <c r="BK338" s="145">
        <f>ROUND(I338*H338,2)</f>
        <v>0</v>
      </c>
      <c r="BL338" s="16" t="s">
        <v>165</v>
      </c>
      <c r="BM338" s="144" t="s">
        <v>631</v>
      </c>
    </row>
    <row r="339" spans="2:65" s="12" customFormat="1" ht="10.5">
      <c r="B339" s="146"/>
      <c r="D339" s="147" t="s">
        <v>167</v>
      </c>
      <c r="E339" s="148" t="s">
        <v>1</v>
      </c>
      <c r="F339" s="149" t="s">
        <v>632</v>
      </c>
      <c r="H339" s="150">
        <v>43.5</v>
      </c>
      <c r="I339" s="151"/>
      <c r="L339" s="146"/>
      <c r="M339" s="152"/>
      <c r="T339" s="153"/>
      <c r="AT339" s="148" t="s">
        <v>167</v>
      </c>
      <c r="AU339" s="148" t="s">
        <v>89</v>
      </c>
      <c r="AV339" s="12" t="s">
        <v>89</v>
      </c>
      <c r="AW339" s="12" t="s">
        <v>33</v>
      </c>
      <c r="AX339" s="12" t="s">
        <v>86</v>
      </c>
      <c r="AY339" s="148" t="s">
        <v>159</v>
      </c>
    </row>
    <row r="340" spans="2:65" s="1" customFormat="1" ht="16.55" customHeight="1">
      <c r="B340" s="31"/>
      <c r="C340" s="161" t="s">
        <v>258</v>
      </c>
      <c r="D340" s="161" t="s">
        <v>210</v>
      </c>
      <c r="E340" s="162" t="s">
        <v>633</v>
      </c>
      <c r="F340" s="163" t="s">
        <v>634</v>
      </c>
      <c r="G340" s="164" t="s">
        <v>363</v>
      </c>
      <c r="H340" s="165">
        <v>25</v>
      </c>
      <c r="I340" s="166"/>
      <c r="J340" s="167">
        <f>ROUND(I340*H340,2)</f>
        <v>0</v>
      </c>
      <c r="K340" s="168"/>
      <c r="L340" s="169"/>
      <c r="M340" s="170" t="s">
        <v>1</v>
      </c>
      <c r="N340" s="171" t="s">
        <v>43</v>
      </c>
      <c r="P340" s="142">
        <f>O340*H340</f>
        <v>0</v>
      </c>
      <c r="Q340" s="142">
        <v>0.1</v>
      </c>
      <c r="R340" s="142">
        <f>Q340*H340</f>
        <v>2.5</v>
      </c>
      <c r="S340" s="142">
        <v>0</v>
      </c>
      <c r="T340" s="143">
        <f>S340*H340</f>
        <v>0</v>
      </c>
      <c r="AR340" s="144" t="s">
        <v>203</v>
      </c>
      <c r="AT340" s="144" t="s">
        <v>210</v>
      </c>
      <c r="AU340" s="144" t="s">
        <v>89</v>
      </c>
      <c r="AY340" s="16" t="s">
        <v>159</v>
      </c>
      <c r="BE340" s="145">
        <f>IF(N340="základní",J340,0)</f>
        <v>0</v>
      </c>
      <c r="BF340" s="145">
        <f>IF(N340="snížená",J340,0)</f>
        <v>0</v>
      </c>
      <c r="BG340" s="145">
        <f>IF(N340="zákl. přenesená",J340,0)</f>
        <v>0</v>
      </c>
      <c r="BH340" s="145">
        <f>IF(N340="sníž. přenesená",J340,0)</f>
        <v>0</v>
      </c>
      <c r="BI340" s="145">
        <f>IF(N340="nulová",J340,0)</f>
        <v>0</v>
      </c>
      <c r="BJ340" s="16" t="s">
        <v>86</v>
      </c>
      <c r="BK340" s="145">
        <f>ROUND(I340*H340,2)</f>
        <v>0</v>
      </c>
      <c r="BL340" s="16" t="s">
        <v>165</v>
      </c>
      <c r="BM340" s="144" t="s">
        <v>635</v>
      </c>
    </row>
    <row r="341" spans="2:65" s="12" customFormat="1" ht="10.5">
      <c r="B341" s="146"/>
      <c r="D341" s="147" t="s">
        <v>167</v>
      </c>
      <c r="E341" s="148" t="s">
        <v>1</v>
      </c>
      <c r="F341" s="149" t="s">
        <v>306</v>
      </c>
      <c r="H341" s="150">
        <v>25</v>
      </c>
      <c r="I341" s="151"/>
      <c r="L341" s="146"/>
      <c r="M341" s="152"/>
      <c r="T341" s="153"/>
      <c r="AT341" s="148" t="s">
        <v>167</v>
      </c>
      <c r="AU341" s="148" t="s">
        <v>89</v>
      </c>
      <c r="AV341" s="12" t="s">
        <v>89</v>
      </c>
      <c r="AW341" s="12" t="s">
        <v>33</v>
      </c>
      <c r="AX341" s="12" t="s">
        <v>86</v>
      </c>
      <c r="AY341" s="148" t="s">
        <v>159</v>
      </c>
    </row>
    <row r="342" spans="2:65" s="1" customFormat="1" ht="16.55" customHeight="1">
      <c r="B342" s="31"/>
      <c r="C342" s="161" t="s">
        <v>270</v>
      </c>
      <c r="D342" s="161" t="s">
        <v>210</v>
      </c>
      <c r="E342" s="162" t="s">
        <v>636</v>
      </c>
      <c r="F342" s="163" t="s">
        <v>637</v>
      </c>
      <c r="G342" s="164" t="s">
        <v>363</v>
      </c>
      <c r="H342" s="165">
        <v>1</v>
      </c>
      <c r="I342" s="166"/>
      <c r="J342" s="167">
        <f>ROUND(I342*H342,2)</f>
        <v>0</v>
      </c>
      <c r="K342" s="168"/>
      <c r="L342" s="169"/>
      <c r="M342" s="170" t="s">
        <v>1</v>
      </c>
      <c r="N342" s="171" t="s">
        <v>43</v>
      </c>
      <c r="P342" s="142">
        <f>O342*H342</f>
        <v>0</v>
      </c>
      <c r="Q342" s="142">
        <v>1.7000000000000001E-2</v>
      </c>
      <c r="R342" s="142">
        <f>Q342*H342</f>
        <v>1.7000000000000001E-2</v>
      </c>
      <c r="S342" s="142">
        <v>0</v>
      </c>
      <c r="T342" s="143">
        <f>S342*H342</f>
        <v>0</v>
      </c>
      <c r="AR342" s="144" t="s">
        <v>203</v>
      </c>
      <c r="AT342" s="144" t="s">
        <v>210</v>
      </c>
      <c r="AU342" s="144" t="s">
        <v>89</v>
      </c>
      <c r="AY342" s="16" t="s">
        <v>159</v>
      </c>
      <c r="BE342" s="145">
        <f>IF(N342="základní",J342,0)</f>
        <v>0</v>
      </c>
      <c r="BF342" s="145">
        <f>IF(N342="snížená",J342,0)</f>
        <v>0</v>
      </c>
      <c r="BG342" s="145">
        <f>IF(N342="zákl. přenesená",J342,0)</f>
        <v>0</v>
      </c>
      <c r="BH342" s="145">
        <f>IF(N342="sníž. přenesená",J342,0)</f>
        <v>0</v>
      </c>
      <c r="BI342" s="145">
        <f>IF(N342="nulová",J342,0)</f>
        <v>0</v>
      </c>
      <c r="BJ342" s="16" t="s">
        <v>86</v>
      </c>
      <c r="BK342" s="145">
        <f>ROUND(I342*H342,2)</f>
        <v>0</v>
      </c>
      <c r="BL342" s="16" t="s">
        <v>165</v>
      </c>
      <c r="BM342" s="144" t="s">
        <v>638</v>
      </c>
    </row>
    <row r="343" spans="2:65" s="12" customFormat="1" ht="10.5">
      <c r="B343" s="146"/>
      <c r="D343" s="147" t="s">
        <v>167</v>
      </c>
      <c r="E343" s="148" t="s">
        <v>1</v>
      </c>
      <c r="F343" s="149" t="s">
        <v>86</v>
      </c>
      <c r="H343" s="150">
        <v>1</v>
      </c>
      <c r="I343" s="151"/>
      <c r="L343" s="146"/>
      <c r="M343" s="152"/>
      <c r="T343" s="153"/>
      <c r="AT343" s="148" t="s">
        <v>167</v>
      </c>
      <c r="AU343" s="148" t="s">
        <v>89</v>
      </c>
      <c r="AV343" s="12" t="s">
        <v>89</v>
      </c>
      <c r="AW343" s="12" t="s">
        <v>33</v>
      </c>
      <c r="AX343" s="12" t="s">
        <v>86</v>
      </c>
      <c r="AY343" s="148" t="s">
        <v>159</v>
      </c>
    </row>
    <row r="344" spans="2:65" s="1" customFormat="1" ht="16.55" customHeight="1">
      <c r="B344" s="31"/>
      <c r="C344" s="161" t="s">
        <v>275</v>
      </c>
      <c r="D344" s="161" t="s">
        <v>210</v>
      </c>
      <c r="E344" s="162" t="s">
        <v>639</v>
      </c>
      <c r="F344" s="163" t="s">
        <v>640</v>
      </c>
      <c r="G344" s="164" t="s">
        <v>363</v>
      </c>
      <c r="H344" s="165">
        <v>3</v>
      </c>
      <c r="I344" s="166"/>
      <c r="J344" s="167">
        <f>ROUND(I344*H344,2)</f>
        <v>0</v>
      </c>
      <c r="K344" s="168"/>
      <c r="L344" s="169"/>
      <c r="M344" s="170" t="s">
        <v>1</v>
      </c>
      <c r="N344" s="171" t="s">
        <v>43</v>
      </c>
      <c r="P344" s="142">
        <f>O344*H344</f>
        <v>0</v>
      </c>
      <c r="Q344" s="142">
        <v>0.12</v>
      </c>
      <c r="R344" s="142">
        <f>Q344*H344</f>
        <v>0.36</v>
      </c>
      <c r="S344" s="142">
        <v>0</v>
      </c>
      <c r="T344" s="143">
        <f>S344*H344</f>
        <v>0</v>
      </c>
      <c r="AR344" s="144" t="s">
        <v>203</v>
      </c>
      <c r="AT344" s="144" t="s">
        <v>210</v>
      </c>
      <c r="AU344" s="144" t="s">
        <v>89</v>
      </c>
      <c r="AY344" s="16" t="s">
        <v>159</v>
      </c>
      <c r="BE344" s="145">
        <f>IF(N344="základní",J344,0)</f>
        <v>0</v>
      </c>
      <c r="BF344" s="145">
        <f>IF(N344="snížená",J344,0)</f>
        <v>0</v>
      </c>
      <c r="BG344" s="145">
        <f>IF(N344="zákl. přenesená",J344,0)</f>
        <v>0</v>
      </c>
      <c r="BH344" s="145">
        <f>IF(N344="sníž. přenesená",J344,0)</f>
        <v>0</v>
      </c>
      <c r="BI344" s="145">
        <f>IF(N344="nulová",J344,0)</f>
        <v>0</v>
      </c>
      <c r="BJ344" s="16" t="s">
        <v>86</v>
      </c>
      <c r="BK344" s="145">
        <f>ROUND(I344*H344,2)</f>
        <v>0</v>
      </c>
      <c r="BL344" s="16" t="s">
        <v>165</v>
      </c>
      <c r="BM344" s="144" t="s">
        <v>641</v>
      </c>
    </row>
    <row r="345" spans="2:65" s="12" customFormat="1" ht="10.5">
      <c r="B345" s="146"/>
      <c r="D345" s="147" t="s">
        <v>167</v>
      </c>
      <c r="E345" s="148" t="s">
        <v>1</v>
      </c>
      <c r="F345" s="149" t="s">
        <v>179</v>
      </c>
      <c r="H345" s="150">
        <v>3</v>
      </c>
      <c r="I345" s="151"/>
      <c r="L345" s="146"/>
      <c r="M345" s="152"/>
      <c r="T345" s="153"/>
      <c r="AT345" s="148" t="s">
        <v>167</v>
      </c>
      <c r="AU345" s="148" t="s">
        <v>89</v>
      </c>
      <c r="AV345" s="12" t="s">
        <v>89</v>
      </c>
      <c r="AW345" s="12" t="s">
        <v>33</v>
      </c>
      <c r="AX345" s="12" t="s">
        <v>86</v>
      </c>
      <c r="AY345" s="148" t="s">
        <v>159</v>
      </c>
    </row>
    <row r="346" spans="2:65" s="1" customFormat="1" ht="21.8" customHeight="1">
      <c r="B346" s="31"/>
      <c r="C346" s="132" t="s">
        <v>7</v>
      </c>
      <c r="D346" s="132" t="s">
        <v>161</v>
      </c>
      <c r="E346" s="133" t="s">
        <v>642</v>
      </c>
      <c r="F346" s="134" t="s">
        <v>643</v>
      </c>
      <c r="G346" s="135" t="s">
        <v>164</v>
      </c>
      <c r="H346" s="136">
        <v>1.4970000000000001</v>
      </c>
      <c r="I346" s="137"/>
      <c r="J346" s="138">
        <f>ROUND(I346*H346,2)</f>
        <v>0</v>
      </c>
      <c r="K346" s="139"/>
      <c r="L346" s="31"/>
      <c r="M346" s="140" t="s">
        <v>1</v>
      </c>
      <c r="N346" s="141" t="s">
        <v>43</v>
      </c>
      <c r="P346" s="142">
        <f>O346*H346</f>
        <v>0</v>
      </c>
      <c r="Q346" s="142">
        <v>2.50194574</v>
      </c>
      <c r="R346" s="142">
        <f>Q346*H346</f>
        <v>3.7454127727800004</v>
      </c>
      <c r="S346" s="142">
        <v>0</v>
      </c>
      <c r="T346" s="143">
        <f>S346*H346</f>
        <v>0</v>
      </c>
      <c r="AR346" s="144" t="s">
        <v>165</v>
      </c>
      <c r="AT346" s="144" t="s">
        <v>161</v>
      </c>
      <c r="AU346" s="144" t="s">
        <v>89</v>
      </c>
      <c r="AY346" s="16" t="s">
        <v>159</v>
      </c>
      <c r="BE346" s="145">
        <f>IF(N346="základní",J346,0)</f>
        <v>0</v>
      </c>
      <c r="BF346" s="145">
        <f>IF(N346="snížená",J346,0)</f>
        <v>0</v>
      </c>
      <c r="BG346" s="145">
        <f>IF(N346="zákl. přenesená",J346,0)</f>
        <v>0</v>
      </c>
      <c r="BH346" s="145">
        <f>IF(N346="sníž. přenesená",J346,0)</f>
        <v>0</v>
      </c>
      <c r="BI346" s="145">
        <f>IF(N346="nulová",J346,0)</f>
        <v>0</v>
      </c>
      <c r="BJ346" s="16" t="s">
        <v>86</v>
      </c>
      <c r="BK346" s="145">
        <f>ROUND(I346*H346,2)</f>
        <v>0</v>
      </c>
      <c r="BL346" s="16" t="s">
        <v>165</v>
      </c>
      <c r="BM346" s="144" t="s">
        <v>644</v>
      </c>
    </row>
    <row r="347" spans="2:65" s="12" customFormat="1" ht="10.5">
      <c r="B347" s="146"/>
      <c r="D347" s="147" t="s">
        <v>167</v>
      </c>
      <c r="E347" s="148" t="s">
        <v>1</v>
      </c>
      <c r="F347" s="149" t="s">
        <v>645</v>
      </c>
      <c r="H347" s="150">
        <v>0.84899999999999998</v>
      </c>
      <c r="I347" s="151"/>
      <c r="L347" s="146"/>
      <c r="M347" s="152"/>
      <c r="T347" s="153"/>
      <c r="AT347" s="148" t="s">
        <v>167</v>
      </c>
      <c r="AU347" s="148" t="s">
        <v>89</v>
      </c>
      <c r="AV347" s="12" t="s">
        <v>89</v>
      </c>
      <c r="AW347" s="12" t="s">
        <v>33</v>
      </c>
      <c r="AX347" s="12" t="s">
        <v>78</v>
      </c>
      <c r="AY347" s="148" t="s">
        <v>159</v>
      </c>
    </row>
    <row r="348" spans="2:65" s="12" customFormat="1" ht="10.5">
      <c r="B348" s="146"/>
      <c r="D348" s="147" t="s">
        <v>167</v>
      </c>
      <c r="E348" s="148" t="s">
        <v>1</v>
      </c>
      <c r="F348" s="149" t="s">
        <v>646</v>
      </c>
      <c r="H348" s="150">
        <v>0.64800000000000002</v>
      </c>
      <c r="I348" s="151"/>
      <c r="L348" s="146"/>
      <c r="M348" s="152"/>
      <c r="T348" s="153"/>
      <c r="AT348" s="148" t="s">
        <v>167</v>
      </c>
      <c r="AU348" s="148" t="s">
        <v>89</v>
      </c>
      <c r="AV348" s="12" t="s">
        <v>89</v>
      </c>
      <c r="AW348" s="12" t="s">
        <v>33</v>
      </c>
      <c r="AX348" s="12" t="s">
        <v>78</v>
      </c>
      <c r="AY348" s="148" t="s">
        <v>159</v>
      </c>
    </row>
    <row r="349" spans="2:65" s="13" customFormat="1" ht="10.5">
      <c r="B349" s="154"/>
      <c r="D349" s="147" t="s">
        <v>167</v>
      </c>
      <c r="E349" s="155" t="s">
        <v>1</v>
      </c>
      <c r="F349" s="156" t="s">
        <v>174</v>
      </c>
      <c r="H349" s="157">
        <v>1.4969999999999999</v>
      </c>
      <c r="I349" s="158"/>
      <c r="L349" s="154"/>
      <c r="M349" s="159"/>
      <c r="T349" s="160"/>
      <c r="AT349" s="155" t="s">
        <v>167</v>
      </c>
      <c r="AU349" s="155" t="s">
        <v>89</v>
      </c>
      <c r="AV349" s="13" t="s">
        <v>165</v>
      </c>
      <c r="AW349" s="13" t="s">
        <v>33</v>
      </c>
      <c r="AX349" s="13" t="s">
        <v>86</v>
      </c>
      <c r="AY349" s="155" t="s">
        <v>159</v>
      </c>
    </row>
    <row r="350" spans="2:65" s="1" customFormat="1" ht="24.25" customHeight="1">
      <c r="B350" s="31"/>
      <c r="C350" s="132" t="s">
        <v>290</v>
      </c>
      <c r="D350" s="132" t="s">
        <v>161</v>
      </c>
      <c r="E350" s="133" t="s">
        <v>647</v>
      </c>
      <c r="F350" s="134" t="s">
        <v>648</v>
      </c>
      <c r="G350" s="135" t="s">
        <v>213</v>
      </c>
      <c r="H350" s="136">
        <v>0.13900000000000001</v>
      </c>
      <c r="I350" s="137"/>
      <c r="J350" s="138">
        <f>ROUND(I350*H350,2)</f>
        <v>0</v>
      </c>
      <c r="K350" s="139"/>
      <c r="L350" s="31"/>
      <c r="M350" s="140" t="s">
        <v>1</v>
      </c>
      <c r="N350" s="141" t="s">
        <v>43</v>
      </c>
      <c r="P350" s="142">
        <f>O350*H350</f>
        <v>0</v>
      </c>
      <c r="Q350" s="142">
        <v>1.0492724</v>
      </c>
      <c r="R350" s="142">
        <f>Q350*H350</f>
        <v>0.14584886360000002</v>
      </c>
      <c r="S350" s="142">
        <v>0</v>
      </c>
      <c r="T350" s="143">
        <f>S350*H350</f>
        <v>0</v>
      </c>
      <c r="AR350" s="144" t="s">
        <v>165</v>
      </c>
      <c r="AT350" s="144" t="s">
        <v>161</v>
      </c>
      <c r="AU350" s="144" t="s">
        <v>89</v>
      </c>
      <c r="AY350" s="16" t="s">
        <v>159</v>
      </c>
      <c r="BE350" s="145">
        <f>IF(N350="základní",J350,0)</f>
        <v>0</v>
      </c>
      <c r="BF350" s="145">
        <f>IF(N350="snížená",J350,0)</f>
        <v>0</v>
      </c>
      <c r="BG350" s="145">
        <f>IF(N350="zákl. přenesená",J350,0)</f>
        <v>0</v>
      </c>
      <c r="BH350" s="145">
        <f>IF(N350="sníž. přenesená",J350,0)</f>
        <v>0</v>
      </c>
      <c r="BI350" s="145">
        <f>IF(N350="nulová",J350,0)</f>
        <v>0</v>
      </c>
      <c r="BJ350" s="16" t="s">
        <v>86</v>
      </c>
      <c r="BK350" s="145">
        <f>ROUND(I350*H350,2)</f>
        <v>0</v>
      </c>
      <c r="BL350" s="16" t="s">
        <v>165</v>
      </c>
      <c r="BM350" s="144" t="s">
        <v>649</v>
      </c>
    </row>
    <row r="351" spans="2:65" s="12" customFormat="1" ht="10.5">
      <c r="B351" s="146"/>
      <c r="D351" s="147" t="s">
        <v>167</v>
      </c>
      <c r="E351" s="148" t="s">
        <v>1</v>
      </c>
      <c r="F351" s="149" t="s">
        <v>650</v>
      </c>
      <c r="H351" s="150">
        <v>0.13900000000000001</v>
      </c>
      <c r="I351" s="151"/>
      <c r="L351" s="146"/>
      <c r="M351" s="152"/>
      <c r="T351" s="153"/>
      <c r="AT351" s="148" t="s">
        <v>167</v>
      </c>
      <c r="AU351" s="148" t="s">
        <v>89</v>
      </c>
      <c r="AV351" s="12" t="s">
        <v>89</v>
      </c>
      <c r="AW351" s="12" t="s">
        <v>33</v>
      </c>
      <c r="AX351" s="12" t="s">
        <v>86</v>
      </c>
      <c r="AY351" s="148" t="s">
        <v>159</v>
      </c>
    </row>
    <row r="352" spans="2:65" s="1" customFormat="1" ht="24.25" customHeight="1">
      <c r="B352" s="31"/>
      <c r="C352" s="132" t="s">
        <v>295</v>
      </c>
      <c r="D352" s="132" t="s">
        <v>161</v>
      </c>
      <c r="E352" s="133" t="s">
        <v>651</v>
      </c>
      <c r="F352" s="134" t="s">
        <v>652</v>
      </c>
      <c r="G352" s="135" t="s">
        <v>213</v>
      </c>
      <c r="H352" s="136">
        <v>0.14099999999999999</v>
      </c>
      <c r="I352" s="137"/>
      <c r="J352" s="138">
        <f>ROUND(I352*H352,2)</f>
        <v>0</v>
      </c>
      <c r="K352" s="139"/>
      <c r="L352" s="31"/>
      <c r="M352" s="140" t="s">
        <v>1</v>
      </c>
      <c r="N352" s="141" t="s">
        <v>43</v>
      </c>
      <c r="P352" s="142">
        <f>O352*H352</f>
        <v>0</v>
      </c>
      <c r="Q352" s="142">
        <v>1.0627727796999999</v>
      </c>
      <c r="R352" s="142">
        <f>Q352*H352</f>
        <v>0.14985096193769998</v>
      </c>
      <c r="S352" s="142">
        <v>0</v>
      </c>
      <c r="T352" s="143">
        <f>S352*H352</f>
        <v>0</v>
      </c>
      <c r="AR352" s="144" t="s">
        <v>165</v>
      </c>
      <c r="AT352" s="144" t="s">
        <v>161</v>
      </c>
      <c r="AU352" s="144" t="s">
        <v>89</v>
      </c>
      <c r="AY352" s="16" t="s">
        <v>159</v>
      </c>
      <c r="BE352" s="145">
        <f>IF(N352="základní",J352,0)</f>
        <v>0</v>
      </c>
      <c r="BF352" s="145">
        <f>IF(N352="snížená",J352,0)</f>
        <v>0</v>
      </c>
      <c r="BG352" s="145">
        <f>IF(N352="zákl. přenesená",J352,0)</f>
        <v>0</v>
      </c>
      <c r="BH352" s="145">
        <f>IF(N352="sníž. přenesená",J352,0)</f>
        <v>0</v>
      </c>
      <c r="BI352" s="145">
        <f>IF(N352="nulová",J352,0)</f>
        <v>0</v>
      </c>
      <c r="BJ352" s="16" t="s">
        <v>86</v>
      </c>
      <c r="BK352" s="145">
        <f>ROUND(I352*H352,2)</f>
        <v>0</v>
      </c>
      <c r="BL352" s="16" t="s">
        <v>165</v>
      </c>
      <c r="BM352" s="144" t="s">
        <v>653</v>
      </c>
    </row>
    <row r="353" spans="2:65" s="12" customFormat="1" ht="10.5">
      <c r="B353" s="146"/>
      <c r="D353" s="147" t="s">
        <v>167</v>
      </c>
      <c r="E353" s="148" t="s">
        <v>1</v>
      </c>
      <c r="F353" s="149" t="s">
        <v>654</v>
      </c>
      <c r="H353" s="150">
        <v>0.14099999999999999</v>
      </c>
      <c r="I353" s="151"/>
      <c r="L353" s="146"/>
      <c r="M353" s="152"/>
      <c r="T353" s="153"/>
      <c r="AT353" s="148" t="s">
        <v>167</v>
      </c>
      <c r="AU353" s="148" t="s">
        <v>89</v>
      </c>
      <c r="AV353" s="12" t="s">
        <v>89</v>
      </c>
      <c r="AW353" s="12" t="s">
        <v>33</v>
      </c>
      <c r="AX353" s="12" t="s">
        <v>86</v>
      </c>
      <c r="AY353" s="148" t="s">
        <v>159</v>
      </c>
    </row>
    <row r="354" spans="2:65" s="11" customFormat="1" ht="22.75" customHeight="1">
      <c r="B354" s="120"/>
      <c r="D354" s="121" t="s">
        <v>77</v>
      </c>
      <c r="E354" s="130" t="s">
        <v>193</v>
      </c>
      <c r="F354" s="130" t="s">
        <v>655</v>
      </c>
      <c r="I354" s="123"/>
      <c r="J354" s="131">
        <f>BK354</f>
        <v>0</v>
      </c>
      <c r="L354" s="120"/>
      <c r="M354" s="125"/>
      <c r="P354" s="126">
        <f>SUM(P355:P356)</f>
        <v>0</v>
      </c>
      <c r="R354" s="126">
        <f>SUM(R355:R356)</f>
        <v>1.4174041488800001E-2</v>
      </c>
      <c r="T354" s="127">
        <f>SUM(T355:T356)</f>
        <v>0</v>
      </c>
      <c r="AR354" s="121" t="s">
        <v>86</v>
      </c>
      <c r="AT354" s="128" t="s">
        <v>77</v>
      </c>
      <c r="AU354" s="128" t="s">
        <v>86</v>
      </c>
      <c r="AY354" s="121" t="s">
        <v>159</v>
      </c>
      <c r="BK354" s="129">
        <f>SUM(BK355:BK356)</f>
        <v>0</v>
      </c>
    </row>
    <row r="355" spans="2:65" s="1" customFormat="1" ht="33.049999999999997" customHeight="1">
      <c r="B355" s="31"/>
      <c r="C355" s="132" t="s">
        <v>301</v>
      </c>
      <c r="D355" s="132" t="s">
        <v>161</v>
      </c>
      <c r="E355" s="133" t="s">
        <v>656</v>
      </c>
      <c r="F355" s="134" t="s">
        <v>657</v>
      </c>
      <c r="G355" s="135" t="s">
        <v>249</v>
      </c>
      <c r="H355" s="136">
        <v>42.567999999999998</v>
      </c>
      <c r="I355" s="137"/>
      <c r="J355" s="138">
        <f>ROUND(I355*H355,2)</f>
        <v>0</v>
      </c>
      <c r="K355" s="139"/>
      <c r="L355" s="31"/>
      <c r="M355" s="140" t="s">
        <v>1</v>
      </c>
      <c r="N355" s="141" t="s">
        <v>43</v>
      </c>
      <c r="P355" s="142">
        <f>O355*H355</f>
        <v>0</v>
      </c>
      <c r="Q355" s="142">
        <v>3.3297410000000002E-4</v>
      </c>
      <c r="R355" s="142">
        <f>Q355*H355</f>
        <v>1.4174041488800001E-2</v>
      </c>
      <c r="S355" s="142">
        <v>0</v>
      </c>
      <c r="T355" s="143">
        <f>S355*H355</f>
        <v>0</v>
      </c>
      <c r="AR355" s="144" t="s">
        <v>165</v>
      </c>
      <c r="AT355" s="144" t="s">
        <v>161</v>
      </c>
      <c r="AU355" s="144" t="s">
        <v>89</v>
      </c>
      <c r="AY355" s="16" t="s">
        <v>159</v>
      </c>
      <c r="BE355" s="145">
        <f>IF(N355="základní",J355,0)</f>
        <v>0</v>
      </c>
      <c r="BF355" s="145">
        <f>IF(N355="snížená",J355,0)</f>
        <v>0</v>
      </c>
      <c r="BG355" s="145">
        <f>IF(N355="zákl. přenesená",J355,0)</f>
        <v>0</v>
      </c>
      <c r="BH355" s="145">
        <f>IF(N355="sníž. přenesená",J355,0)</f>
        <v>0</v>
      </c>
      <c r="BI355" s="145">
        <f>IF(N355="nulová",J355,0)</f>
        <v>0</v>
      </c>
      <c r="BJ355" s="16" t="s">
        <v>86</v>
      </c>
      <c r="BK355" s="145">
        <f>ROUND(I355*H355,2)</f>
        <v>0</v>
      </c>
      <c r="BL355" s="16" t="s">
        <v>165</v>
      </c>
      <c r="BM355" s="144" t="s">
        <v>658</v>
      </c>
    </row>
    <row r="356" spans="2:65" s="12" customFormat="1" ht="20.95">
      <c r="B356" s="146"/>
      <c r="D356" s="147" t="s">
        <v>167</v>
      </c>
      <c r="E356" s="148" t="s">
        <v>1</v>
      </c>
      <c r="F356" s="149" t="s">
        <v>659</v>
      </c>
      <c r="H356" s="150">
        <v>42.567999999999998</v>
      </c>
      <c r="I356" s="151"/>
      <c r="L356" s="146"/>
      <c r="M356" s="152"/>
      <c r="T356" s="153"/>
      <c r="AT356" s="148" t="s">
        <v>167</v>
      </c>
      <c r="AU356" s="148" t="s">
        <v>89</v>
      </c>
      <c r="AV356" s="12" t="s">
        <v>89</v>
      </c>
      <c r="AW356" s="12" t="s">
        <v>33</v>
      </c>
      <c r="AX356" s="12" t="s">
        <v>86</v>
      </c>
      <c r="AY356" s="148" t="s">
        <v>159</v>
      </c>
    </row>
    <row r="357" spans="2:65" s="11" customFormat="1" ht="22.75" customHeight="1">
      <c r="B357" s="120"/>
      <c r="D357" s="121" t="s">
        <v>77</v>
      </c>
      <c r="E357" s="130" t="s">
        <v>209</v>
      </c>
      <c r="F357" s="130" t="s">
        <v>390</v>
      </c>
      <c r="I357" s="123"/>
      <c r="J357" s="131">
        <f>BK357</f>
        <v>0</v>
      </c>
      <c r="L357" s="120"/>
      <c r="M357" s="125"/>
      <c r="P357" s="126">
        <f>SUM(P358:P375)</f>
        <v>0</v>
      </c>
      <c r="R357" s="126">
        <f>SUM(R358:R375)</f>
        <v>2.2765889999999999E-3</v>
      </c>
      <c r="T357" s="127">
        <f>SUM(T358:T375)</f>
        <v>0</v>
      </c>
      <c r="AR357" s="121" t="s">
        <v>86</v>
      </c>
      <c r="AT357" s="128" t="s">
        <v>77</v>
      </c>
      <c r="AU357" s="128" t="s">
        <v>86</v>
      </c>
      <c r="AY357" s="121" t="s">
        <v>159</v>
      </c>
      <c r="BK357" s="129">
        <f>SUM(BK358:BK375)</f>
        <v>0</v>
      </c>
    </row>
    <row r="358" spans="2:65" s="1" customFormat="1" ht="24.25" customHeight="1">
      <c r="B358" s="31"/>
      <c r="C358" s="132" t="s">
        <v>306</v>
      </c>
      <c r="D358" s="132" t="s">
        <v>161</v>
      </c>
      <c r="E358" s="133" t="s">
        <v>660</v>
      </c>
      <c r="F358" s="134" t="s">
        <v>661</v>
      </c>
      <c r="G358" s="135" t="s">
        <v>219</v>
      </c>
      <c r="H358" s="136">
        <v>6.3769999999999998</v>
      </c>
      <c r="I358" s="137"/>
      <c r="J358" s="138">
        <f>ROUND(I358*H358,2)</f>
        <v>0</v>
      </c>
      <c r="K358" s="139"/>
      <c r="L358" s="31"/>
      <c r="M358" s="140" t="s">
        <v>1</v>
      </c>
      <c r="N358" s="141" t="s">
        <v>43</v>
      </c>
      <c r="P358" s="142">
        <f>O358*H358</f>
        <v>0</v>
      </c>
      <c r="Q358" s="142">
        <v>3.57E-4</v>
      </c>
      <c r="R358" s="142">
        <f>Q358*H358</f>
        <v>2.2765889999999999E-3</v>
      </c>
      <c r="S358" s="142">
        <v>0</v>
      </c>
      <c r="T358" s="143">
        <f>S358*H358</f>
        <v>0</v>
      </c>
      <c r="AR358" s="144" t="s">
        <v>165</v>
      </c>
      <c r="AT358" s="144" t="s">
        <v>161</v>
      </c>
      <c r="AU358" s="144" t="s">
        <v>89</v>
      </c>
      <c r="AY358" s="16" t="s">
        <v>159</v>
      </c>
      <c r="BE358" s="145">
        <f>IF(N358="základní",J358,0)</f>
        <v>0</v>
      </c>
      <c r="BF358" s="145">
        <f>IF(N358="snížená",J358,0)</f>
        <v>0</v>
      </c>
      <c r="BG358" s="145">
        <f>IF(N358="zákl. přenesená",J358,0)</f>
        <v>0</v>
      </c>
      <c r="BH358" s="145">
        <f>IF(N358="sníž. přenesená",J358,0)</f>
        <v>0</v>
      </c>
      <c r="BI358" s="145">
        <f>IF(N358="nulová",J358,0)</f>
        <v>0</v>
      </c>
      <c r="BJ358" s="16" t="s">
        <v>86</v>
      </c>
      <c r="BK358" s="145">
        <f>ROUND(I358*H358,2)</f>
        <v>0</v>
      </c>
      <c r="BL358" s="16" t="s">
        <v>165</v>
      </c>
      <c r="BM358" s="144" t="s">
        <v>662</v>
      </c>
    </row>
    <row r="359" spans="2:65" s="12" customFormat="1" ht="10.5">
      <c r="B359" s="146"/>
      <c r="D359" s="147" t="s">
        <v>167</v>
      </c>
      <c r="E359" s="148" t="s">
        <v>1</v>
      </c>
      <c r="F359" s="149" t="s">
        <v>663</v>
      </c>
      <c r="H359" s="150">
        <v>0.56000000000000005</v>
      </c>
      <c r="I359" s="151"/>
      <c r="L359" s="146"/>
      <c r="M359" s="152"/>
      <c r="T359" s="153"/>
      <c r="AT359" s="148" t="s">
        <v>167</v>
      </c>
      <c r="AU359" s="148" t="s">
        <v>89</v>
      </c>
      <c r="AV359" s="12" t="s">
        <v>89</v>
      </c>
      <c r="AW359" s="12" t="s">
        <v>33</v>
      </c>
      <c r="AX359" s="12" t="s">
        <v>78</v>
      </c>
      <c r="AY359" s="148" t="s">
        <v>159</v>
      </c>
    </row>
    <row r="360" spans="2:65" s="12" customFormat="1" ht="10.5">
      <c r="B360" s="146"/>
      <c r="D360" s="147" t="s">
        <v>167</v>
      </c>
      <c r="E360" s="148" t="s">
        <v>1</v>
      </c>
      <c r="F360" s="149" t="s">
        <v>664</v>
      </c>
      <c r="H360" s="150">
        <v>0.378</v>
      </c>
      <c r="I360" s="151"/>
      <c r="L360" s="146"/>
      <c r="M360" s="152"/>
      <c r="T360" s="153"/>
      <c r="AT360" s="148" t="s">
        <v>167</v>
      </c>
      <c r="AU360" s="148" t="s">
        <v>89</v>
      </c>
      <c r="AV360" s="12" t="s">
        <v>89</v>
      </c>
      <c r="AW360" s="12" t="s">
        <v>33</v>
      </c>
      <c r="AX360" s="12" t="s">
        <v>78</v>
      </c>
      <c r="AY360" s="148" t="s">
        <v>159</v>
      </c>
    </row>
    <row r="361" spans="2:65" s="12" customFormat="1" ht="10.5">
      <c r="B361" s="146"/>
      <c r="D361" s="147" t="s">
        <v>167</v>
      </c>
      <c r="E361" s="148" t="s">
        <v>1</v>
      </c>
      <c r="F361" s="149" t="s">
        <v>663</v>
      </c>
      <c r="H361" s="150">
        <v>0.56000000000000005</v>
      </c>
      <c r="I361" s="151"/>
      <c r="L361" s="146"/>
      <c r="M361" s="152"/>
      <c r="T361" s="153"/>
      <c r="AT361" s="148" t="s">
        <v>167</v>
      </c>
      <c r="AU361" s="148" t="s">
        <v>89</v>
      </c>
      <c r="AV361" s="12" t="s">
        <v>89</v>
      </c>
      <c r="AW361" s="12" t="s">
        <v>33</v>
      </c>
      <c r="AX361" s="12" t="s">
        <v>78</v>
      </c>
      <c r="AY361" s="148" t="s">
        <v>159</v>
      </c>
    </row>
    <row r="362" spans="2:65" s="12" customFormat="1" ht="10.5">
      <c r="B362" s="146"/>
      <c r="D362" s="147" t="s">
        <v>167</v>
      </c>
      <c r="E362" s="148" t="s">
        <v>1</v>
      </c>
      <c r="F362" s="149" t="s">
        <v>665</v>
      </c>
      <c r="H362" s="150">
        <v>0.3</v>
      </c>
      <c r="I362" s="151"/>
      <c r="L362" s="146"/>
      <c r="M362" s="152"/>
      <c r="T362" s="153"/>
      <c r="AT362" s="148" t="s">
        <v>167</v>
      </c>
      <c r="AU362" s="148" t="s">
        <v>89</v>
      </c>
      <c r="AV362" s="12" t="s">
        <v>89</v>
      </c>
      <c r="AW362" s="12" t="s">
        <v>33</v>
      </c>
      <c r="AX362" s="12" t="s">
        <v>78</v>
      </c>
      <c r="AY362" s="148" t="s">
        <v>159</v>
      </c>
    </row>
    <row r="363" spans="2:65" s="12" customFormat="1" ht="10.5">
      <c r="B363" s="146"/>
      <c r="D363" s="147" t="s">
        <v>167</v>
      </c>
      <c r="E363" s="148" t="s">
        <v>1</v>
      </c>
      <c r="F363" s="149" t="s">
        <v>663</v>
      </c>
      <c r="H363" s="150">
        <v>0.56000000000000005</v>
      </c>
      <c r="I363" s="151"/>
      <c r="L363" s="146"/>
      <c r="M363" s="152"/>
      <c r="T363" s="153"/>
      <c r="AT363" s="148" t="s">
        <v>167</v>
      </c>
      <c r="AU363" s="148" t="s">
        <v>89</v>
      </c>
      <c r="AV363" s="12" t="s">
        <v>89</v>
      </c>
      <c r="AW363" s="12" t="s">
        <v>33</v>
      </c>
      <c r="AX363" s="12" t="s">
        <v>78</v>
      </c>
      <c r="AY363" s="148" t="s">
        <v>159</v>
      </c>
    </row>
    <row r="364" spans="2:65" s="12" customFormat="1" ht="10.5">
      <c r="B364" s="146"/>
      <c r="D364" s="147" t="s">
        <v>167</v>
      </c>
      <c r="E364" s="148" t="s">
        <v>1</v>
      </c>
      <c r="F364" s="149" t="s">
        <v>666</v>
      </c>
      <c r="H364" s="150">
        <v>0.23599999999999999</v>
      </c>
      <c r="I364" s="151"/>
      <c r="L364" s="146"/>
      <c r="M364" s="152"/>
      <c r="T364" s="153"/>
      <c r="AT364" s="148" t="s">
        <v>167</v>
      </c>
      <c r="AU364" s="148" t="s">
        <v>89</v>
      </c>
      <c r="AV364" s="12" t="s">
        <v>89</v>
      </c>
      <c r="AW364" s="12" t="s">
        <v>33</v>
      </c>
      <c r="AX364" s="12" t="s">
        <v>78</v>
      </c>
      <c r="AY364" s="148" t="s">
        <v>159</v>
      </c>
    </row>
    <row r="365" spans="2:65" s="12" customFormat="1" ht="10.5">
      <c r="B365" s="146"/>
      <c r="D365" s="147" t="s">
        <v>167</v>
      </c>
      <c r="E365" s="148" t="s">
        <v>1</v>
      </c>
      <c r="F365" s="149" t="s">
        <v>663</v>
      </c>
      <c r="H365" s="150">
        <v>0.56000000000000005</v>
      </c>
      <c r="I365" s="151"/>
      <c r="L365" s="146"/>
      <c r="M365" s="152"/>
      <c r="T365" s="153"/>
      <c r="AT365" s="148" t="s">
        <v>167</v>
      </c>
      <c r="AU365" s="148" t="s">
        <v>89</v>
      </c>
      <c r="AV365" s="12" t="s">
        <v>89</v>
      </c>
      <c r="AW365" s="12" t="s">
        <v>33</v>
      </c>
      <c r="AX365" s="12" t="s">
        <v>78</v>
      </c>
      <c r="AY365" s="148" t="s">
        <v>159</v>
      </c>
    </row>
    <row r="366" spans="2:65" s="12" customFormat="1" ht="10.5">
      <c r="B366" s="146"/>
      <c r="D366" s="147" t="s">
        <v>167</v>
      </c>
      <c r="E366" s="148" t="s">
        <v>1</v>
      </c>
      <c r="F366" s="149" t="s">
        <v>667</v>
      </c>
      <c r="H366" s="150">
        <v>0.26200000000000001</v>
      </c>
      <c r="I366" s="151"/>
      <c r="L366" s="146"/>
      <c r="M366" s="152"/>
      <c r="T366" s="153"/>
      <c r="AT366" s="148" t="s">
        <v>167</v>
      </c>
      <c r="AU366" s="148" t="s">
        <v>89</v>
      </c>
      <c r="AV366" s="12" t="s">
        <v>89</v>
      </c>
      <c r="AW366" s="12" t="s">
        <v>33</v>
      </c>
      <c r="AX366" s="12" t="s">
        <v>78</v>
      </c>
      <c r="AY366" s="148" t="s">
        <v>159</v>
      </c>
    </row>
    <row r="367" spans="2:65" s="12" customFormat="1" ht="10.5">
      <c r="B367" s="146"/>
      <c r="D367" s="147" t="s">
        <v>167</v>
      </c>
      <c r="E367" s="148" t="s">
        <v>1</v>
      </c>
      <c r="F367" s="149" t="s">
        <v>663</v>
      </c>
      <c r="H367" s="150">
        <v>0.56000000000000005</v>
      </c>
      <c r="I367" s="151"/>
      <c r="L367" s="146"/>
      <c r="M367" s="152"/>
      <c r="T367" s="153"/>
      <c r="AT367" s="148" t="s">
        <v>167</v>
      </c>
      <c r="AU367" s="148" t="s">
        <v>89</v>
      </c>
      <c r="AV367" s="12" t="s">
        <v>89</v>
      </c>
      <c r="AW367" s="12" t="s">
        <v>33</v>
      </c>
      <c r="AX367" s="12" t="s">
        <v>78</v>
      </c>
      <c r="AY367" s="148" t="s">
        <v>159</v>
      </c>
    </row>
    <row r="368" spans="2:65" s="12" customFormat="1" ht="10.5">
      <c r="B368" s="146"/>
      <c r="D368" s="147" t="s">
        <v>167</v>
      </c>
      <c r="E368" s="148" t="s">
        <v>1</v>
      </c>
      <c r="F368" s="149" t="s">
        <v>667</v>
      </c>
      <c r="H368" s="150">
        <v>0.26200000000000001</v>
      </c>
      <c r="I368" s="151"/>
      <c r="L368" s="146"/>
      <c r="M368" s="152"/>
      <c r="T368" s="153"/>
      <c r="AT368" s="148" t="s">
        <v>167</v>
      </c>
      <c r="AU368" s="148" t="s">
        <v>89</v>
      </c>
      <c r="AV368" s="12" t="s">
        <v>89</v>
      </c>
      <c r="AW368" s="12" t="s">
        <v>33</v>
      </c>
      <c r="AX368" s="12" t="s">
        <v>78</v>
      </c>
      <c r="AY368" s="148" t="s">
        <v>159</v>
      </c>
    </row>
    <row r="369" spans="2:65" s="12" customFormat="1" ht="10.5">
      <c r="B369" s="146"/>
      <c r="D369" s="147" t="s">
        <v>167</v>
      </c>
      <c r="E369" s="148" t="s">
        <v>1</v>
      </c>
      <c r="F369" s="149" t="s">
        <v>663</v>
      </c>
      <c r="H369" s="150">
        <v>0.56000000000000005</v>
      </c>
      <c r="I369" s="151"/>
      <c r="L369" s="146"/>
      <c r="M369" s="152"/>
      <c r="T369" s="153"/>
      <c r="AT369" s="148" t="s">
        <v>167</v>
      </c>
      <c r="AU369" s="148" t="s">
        <v>89</v>
      </c>
      <c r="AV369" s="12" t="s">
        <v>89</v>
      </c>
      <c r="AW369" s="12" t="s">
        <v>33</v>
      </c>
      <c r="AX369" s="12" t="s">
        <v>78</v>
      </c>
      <c r="AY369" s="148" t="s">
        <v>159</v>
      </c>
    </row>
    <row r="370" spans="2:65" s="12" customFormat="1" ht="10.5">
      <c r="B370" s="146"/>
      <c r="D370" s="147" t="s">
        <v>167</v>
      </c>
      <c r="E370" s="148" t="s">
        <v>1</v>
      </c>
      <c r="F370" s="149" t="s">
        <v>668</v>
      </c>
      <c r="H370" s="150">
        <v>0.248</v>
      </c>
      <c r="I370" s="151"/>
      <c r="L370" s="146"/>
      <c r="M370" s="152"/>
      <c r="T370" s="153"/>
      <c r="AT370" s="148" t="s">
        <v>167</v>
      </c>
      <c r="AU370" s="148" t="s">
        <v>89</v>
      </c>
      <c r="AV370" s="12" t="s">
        <v>89</v>
      </c>
      <c r="AW370" s="12" t="s">
        <v>33</v>
      </c>
      <c r="AX370" s="12" t="s">
        <v>78</v>
      </c>
      <c r="AY370" s="148" t="s">
        <v>159</v>
      </c>
    </row>
    <row r="371" spans="2:65" s="12" customFormat="1" ht="10.5">
      <c r="B371" s="146"/>
      <c r="D371" s="147" t="s">
        <v>167</v>
      </c>
      <c r="E371" s="148" t="s">
        <v>1</v>
      </c>
      <c r="F371" s="149" t="s">
        <v>663</v>
      </c>
      <c r="H371" s="150">
        <v>0.56000000000000005</v>
      </c>
      <c r="I371" s="151"/>
      <c r="L371" s="146"/>
      <c r="M371" s="152"/>
      <c r="T371" s="153"/>
      <c r="AT371" s="148" t="s">
        <v>167</v>
      </c>
      <c r="AU371" s="148" t="s">
        <v>89</v>
      </c>
      <c r="AV371" s="12" t="s">
        <v>89</v>
      </c>
      <c r="AW371" s="12" t="s">
        <v>33</v>
      </c>
      <c r="AX371" s="12" t="s">
        <v>78</v>
      </c>
      <c r="AY371" s="148" t="s">
        <v>159</v>
      </c>
    </row>
    <row r="372" spans="2:65" s="12" customFormat="1" ht="10.5">
      <c r="B372" s="146"/>
      <c r="D372" s="147" t="s">
        <v>167</v>
      </c>
      <c r="E372" s="148" t="s">
        <v>1</v>
      </c>
      <c r="F372" s="149" t="s">
        <v>668</v>
      </c>
      <c r="H372" s="150">
        <v>0.248</v>
      </c>
      <c r="I372" s="151"/>
      <c r="L372" s="146"/>
      <c r="M372" s="152"/>
      <c r="T372" s="153"/>
      <c r="AT372" s="148" t="s">
        <v>167</v>
      </c>
      <c r="AU372" s="148" t="s">
        <v>89</v>
      </c>
      <c r="AV372" s="12" t="s">
        <v>89</v>
      </c>
      <c r="AW372" s="12" t="s">
        <v>33</v>
      </c>
      <c r="AX372" s="12" t="s">
        <v>78</v>
      </c>
      <c r="AY372" s="148" t="s">
        <v>159</v>
      </c>
    </row>
    <row r="373" spans="2:65" s="12" customFormat="1" ht="10.5">
      <c r="B373" s="146"/>
      <c r="D373" s="147" t="s">
        <v>167</v>
      </c>
      <c r="E373" s="148" t="s">
        <v>1</v>
      </c>
      <c r="F373" s="149" t="s">
        <v>669</v>
      </c>
      <c r="H373" s="150">
        <v>0.32</v>
      </c>
      <c r="I373" s="151"/>
      <c r="L373" s="146"/>
      <c r="M373" s="152"/>
      <c r="T373" s="153"/>
      <c r="AT373" s="148" t="s">
        <v>167</v>
      </c>
      <c r="AU373" s="148" t="s">
        <v>89</v>
      </c>
      <c r="AV373" s="12" t="s">
        <v>89</v>
      </c>
      <c r="AW373" s="12" t="s">
        <v>33</v>
      </c>
      <c r="AX373" s="12" t="s">
        <v>78</v>
      </c>
      <c r="AY373" s="148" t="s">
        <v>159</v>
      </c>
    </row>
    <row r="374" spans="2:65" s="12" customFormat="1" ht="10.5">
      <c r="B374" s="146"/>
      <c r="D374" s="147" t="s">
        <v>167</v>
      </c>
      <c r="E374" s="148" t="s">
        <v>1</v>
      </c>
      <c r="F374" s="149" t="s">
        <v>670</v>
      </c>
      <c r="H374" s="150">
        <v>0.20300000000000001</v>
      </c>
      <c r="I374" s="151"/>
      <c r="L374" s="146"/>
      <c r="M374" s="152"/>
      <c r="T374" s="153"/>
      <c r="AT374" s="148" t="s">
        <v>167</v>
      </c>
      <c r="AU374" s="148" t="s">
        <v>89</v>
      </c>
      <c r="AV374" s="12" t="s">
        <v>89</v>
      </c>
      <c r="AW374" s="12" t="s">
        <v>33</v>
      </c>
      <c r="AX374" s="12" t="s">
        <v>78</v>
      </c>
      <c r="AY374" s="148" t="s">
        <v>159</v>
      </c>
    </row>
    <row r="375" spans="2:65" s="13" customFormat="1" ht="10.5">
      <c r="B375" s="154"/>
      <c r="D375" s="147" t="s">
        <v>167</v>
      </c>
      <c r="E375" s="155" t="s">
        <v>1</v>
      </c>
      <c r="F375" s="156" t="s">
        <v>174</v>
      </c>
      <c r="H375" s="157">
        <v>6.3770000000000007</v>
      </c>
      <c r="I375" s="158"/>
      <c r="L375" s="154"/>
      <c r="M375" s="159"/>
      <c r="T375" s="160"/>
      <c r="AT375" s="155" t="s">
        <v>167</v>
      </c>
      <c r="AU375" s="155" t="s">
        <v>89</v>
      </c>
      <c r="AV375" s="13" t="s">
        <v>165</v>
      </c>
      <c r="AW375" s="13" t="s">
        <v>33</v>
      </c>
      <c r="AX375" s="13" t="s">
        <v>86</v>
      </c>
      <c r="AY375" s="155" t="s">
        <v>159</v>
      </c>
    </row>
    <row r="376" spans="2:65" s="11" customFormat="1" ht="22.75" customHeight="1">
      <c r="B376" s="120"/>
      <c r="D376" s="121" t="s">
        <v>77</v>
      </c>
      <c r="E376" s="130" t="s">
        <v>671</v>
      </c>
      <c r="F376" s="130" t="s">
        <v>672</v>
      </c>
      <c r="I376" s="123"/>
      <c r="J376" s="131">
        <f>BK376</f>
        <v>0</v>
      </c>
      <c r="L376" s="120"/>
      <c r="M376" s="125"/>
      <c r="P376" s="126">
        <f>P377</f>
        <v>0</v>
      </c>
      <c r="R376" s="126">
        <f>R377</f>
        <v>0</v>
      </c>
      <c r="T376" s="127">
        <f>T377</f>
        <v>0</v>
      </c>
      <c r="AR376" s="121" t="s">
        <v>86</v>
      </c>
      <c r="AT376" s="128" t="s">
        <v>77</v>
      </c>
      <c r="AU376" s="128" t="s">
        <v>86</v>
      </c>
      <c r="AY376" s="121" t="s">
        <v>159</v>
      </c>
      <c r="BK376" s="129">
        <f>BK377</f>
        <v>0</v>
      </c>
    </row>
    <row r="377" spans="2:65" s="1" customFormat="1" ht="21.8" customHeight="1">
      <c r="B377" s="31"/>
      <c r="C377" s="132" t="s">
        <v>310</v>
      </c>
      <c r="D377" s="132" t="s">
        <v>161</v>
      </c>
      <c r="E377" s="133" t="s">
        <v>673</v>
      </c>
      <c r="F377" s="134" t="s">
        <v>674</v>
      </c>
      <c r="G377" s="135" t="s">
        <v>213</v>
      </c>
      <c r="H377" s="136">
        <v>244.80500000000001</v>
      </c>
      <c r="I377" s="137"/>
      <c r="J377" s="138">
        <f>ROUND(I377*H377,2)</f>
        <v>0</v>
      </c>
      <c r="K377" s="139"/>
      <c r="L377" s="31"/>
      <c r="M377" s="140" t="s">
        <v>1</v>
      </c>
      <c r="N377" s="141" t="s">
        <v>43</v>
      </c>
      <c r="P377" s="142">
        <f>O377*H377</f>
        <v>0</v>
      </c>
      <c r="Q377" s="142">
        <v>0</v>
      </c>
      <c r="R377" s="142">
        <f>Q377*H377</f>
        <v>0</v>
      </c>
      <c r="S377" s="142">
        <v>0</v>
      </c>
      <c r="T377" s="143">
        <f>S377*H377</f>
        <v>0</v>
      </c>
      <c r="AR377" s="144" t="s">
        <v>165</v>
      </c>
      <c r="AT377" s="144" t="s">
        <v>161</v>
      </c>
      <c r="AU377" s="144" t="s">
        <v>89</v>
      </c>
      <c r="AY377" s="16" t="s">
        <v>159</v>
      </c>
      <c r="BE377" s="145">
        <f>IF(N377="základní",J377,0)</f>
        <v>0</v>
      </c>
      <c r="BF377" s="145">
        <f>IF(N377="snížená",J377,0)</f>
        <v>0</v>
      </c>
      <c r="BG377" s="145">
        <f>IF(N377="zákl. přenesená",J377,0)</f>
        <v>0</v>
      </c>
      <c r="BH377" s="145">
        <f>IF(N377="sníž. přenesená",J377,0)</f>
        <v>0</v>
      </c>
      <c r="BI377" s="145">
        <f>IF(N377="nulová",J377,0)</f>
        <v>0</v>
      </c>
      <c r="BJ377" s="16" t="s">
        <v>86</v>
      </c>
      <c r="BK377" s="145">
        <f>ROUND(I377*H377,2)</f>
        <v>0</v>
      </c>
      <c r="BL377" s="16" t="s">
        <v>165</v>
      </c>
      <c r="BM377" s="144" t="s">
        <v>675</v>
      </c>
    </row>
    <row r="378" spans="2:65" s="11" customFormat="1" ht="25.85" customHeight="1">
      <c r="B378" s="120"/>
      <c r="D378" s="121" t="s">
        <v>77</v>
      </c>
      <c r="E378" s="122" t="s">
        <v>676</v>
      </c>
      <c r="F378" s="122" t="s">
        <v>677</v>
      </c>
      <c r="I378" s="123"/>
      <c r="J378" s="124">
        <f>BK378</f>
        <v>0</v>
      </c>
      <c r="L378" s="120"/>
      <c r="M378" s="125"/>
      <c r="P378" s="126">
        <f>SUM(P379:P447)</f>
        <v>0</v>
      </c>
      <c r="R378" s="126">
        <f>SUM(R379:R447)</f>
        <v>1.7140046783999998</v>
      </c>
      <c r="T378" s="127">
        <f>SUM(T379:T447)</f>
        <v>0</v>
      </c>
      <c r="AR378" s="121" t="s">
        <v>89</v>
      </c>
      <c r="AT378" s="128" t="s">
        <v>77</v>
      </c>
      <c r="AU378" s="128" t="s">
        <v>78</v>
      </c>
      <c r="AY378" s="121" t="s">
        <v>159</v>
      </c>
      <c r="BK378" s="129">
        <f>SUM(BK379:BK447)</f>
        <v>0</v>
      </c>
    </row>
    <row r="379" spans="2:65" s="1" customFormat="1" ht="21.8" customHeight="1">
      <c r="B379" s="31"/>
      <c r="C379" s="132" t="s">
        <v>315</v>
      </c>
      <c r="D379" s="132" t="s">
        <v>161</v>
      </c>
      <c r="E379" s="133" t="s">
        <v>678</v>
      </c>
      <c r="F379" s="134" t="s">
        <v>679</v>
      </c>
      <c r="G379" s="135" t="s">
        <v>249</v>
      </c>
      <c r="H379" s="136">
        <v>15.536</v>
      </c>
      <c r="I379" s="137"/>
      <c r="J379" s="138">
        <f>ROUND(I379*H379,2)</f>
        <v>0</v>
      </c>
      <c r="K379" s="139"/>
      <c r="L379" s="31"/>
      <c r="M379" s="140" t="s">
        <v>1</v>
      </c>
      <c r="N379" s="141" t="s">
        <v>43</v>
      </c>
      <c r="P379" s="142">
        <f>O379*H379</f>
        <v>0</v>
      </c>
      <c r="Q379" s="142">
        <v>5.6400000000000002E-5</v>
      </c>
      <c r="R379" s="142">
        <f>Q379*H379</f>
        <v>8.7623040000000001E-4</v>
      </c>
      <c r="S379" s="142">
        <v>0</v>
      </c>
      <c r="T379" s="143">
        <f>S379*H379</f>
        <v>0</v>
      </c>
      <c r="AR379" s="144" t="s">
        <v>246</v>
      </c>
      <c r="AT379" s="144" t="s">
        <v>161</v>
      </c>
      <c r="AU379" s="144" t="s">
        <v>86</v>
      </c>
      <c r="AY379" s="16" t="s">
        <v>159</v>
      </c>
      <c r="BE379" s="145">
        <f>IF(N379="základní",J379,0)</f>
        <v>0</v>
      </c>
      <c r="BF379" s="145">
        <f>IF(N379="snížená",J379,0)</f>
        <v>0</v>
      </c>
      <c r="BG379" s="145">
        <f>IF(N379="zákl. přenesená",J379,0)</f>
        <v>0</v>
      </c>
      <c r="BH379" s="145">
        <f>IF(N379="sníž. přenesená",J379,0)</f>
        <v>0</v>
      </c>
      <c r="BI379" s="145">
        <f>IF(N379="nulová",J379,0)</f>
        <v>0</v>
      </c>
      <c r="BJ379" s="16" t="s">
        <v>86</v>
      </c>
      <c r="BK379" s="145">
        <f>ROUND(I379*H379,2)</f>
        <v>0</v>
      </c>
      <c r="BL379" s="16" t="s">
        <v>246</v>
      </c>
      <c r="BM379" s="144" t="s">
        <v>680</v>
      </c>
    </row>
    <row r="380" spans="2:65" s="14" customFormat="1" ht="10.5">
      <c r="B380" s="177"/>
      <c r="D380" s="147" t="s">
        <v>167</v>
      </c>
      <c r="E380" s="178" t="s">
        <v>1</v>
      </c>
      <c r="F380" s="179" t="s">
        <v>681</v>
      </c>
      <c r="H380" s="178" t="s">
        <v>1</v>
      </c>
      <c r="I380" s="180"/>
      <c r="L380" s="177"/>
      <c r="M380" s="181"/>
      <c r="T380" s="182"/>
      <c r="AT380" s="178" t="s">
        <v>167</v>
      </c>
      <c r="AU380" s="178" t="s">
        <v>86</v>
      </c>
      <c r="AV380" s="14" t="s">
        <v>86</v>
      </c>
      <c r="AW380" s="14" t="s">
        <v>33</v>
      </c>
      <c r="AX380" s="14" t="s">
        <v>78</v>
      </c>
      <c r="AY380" s="178" t="s">
        <v>159</v>
      </c>
    </row>
    <row r="381" spans="2:65" s="12" customFormat="1" ht="10.5">
      <c r="B381" s="146"/>
      <c r="D381" s="147" t="s">
        <v>167</v>
      </c>
      <c r="E381" s="148" t="s">
        <v>1</v>
      </c>
      <c r="F381" s="149" t="s">
        <v>682</v>
      </c>
      <c r="H381" s="150">
        <v>1.6850000000000001</v>
      </c>
      <c r="I381" s="151"/>
      <c r="L381" s="146"/>
      <c r="M381" s="152"/>
      <c r="T381" s="153"/>
      <c r="AT381" s="148" t="s">
        <v>167</v>
      </c>
      <c r="AU381" s="148" t="s">
        <v>86</v>
      </c>
      <c r="AV381" s="12" t="s">
        <v>89</v>
      </c>
      <c r="AW381" s="12" t="s">
        <v>33</v>
      </c>
      <c r="AX381" s="12" t="s">
        <v>78</v>
      </c>
      <c r="AY381" s="148" t="s">
        <v>159</v>
      </c>
    </row>
    <row r="382" spans="2:65" s="14" customFormat="1" ht="10.5">
      <c r="B382" s="177"/>
      <c r="D382" s="147" t="s">
        <v>167</v>
      </c>
      <c r="E382" s="178" t="s">
        <v>1</v>
      </c>
      <c r="F382" s="179" t="s">
        <v>683</v>
      </c>
      <c r="H382" s="178" t="s">
        <v>1</v>
      </c>
      <c r="I382" s="180"/>
      <c r="L382" s="177"/>
      <c r="M382" s="181"/>
      <c r="T382" s="182"/>
      <c r="AT382" s="178" t="s">
        <v>167</v>
      </c>
      <c r="AU382" s="178" t="s">
        <v>86</v>
      </c>
      <c r="AV382" s="14" t="s">
        <v>86</v>
      </c>
      <c r="AW382" s="14" t="s">
        <v>33</v>
      </c>
      <c r="AX382" s="14" t="s">
        <v>78</v>
      </c>
      <c r="AY382" s="178" t="s">
        <v>159</v>
      </c>
    </row>
    <row r="383" spans="2:65" s="12" customFormat="1" ht="10.5">
      <c r="B383" s="146"/>
      <c r="D383" s="147" t="s">
        <v>167</v>
      </c>
      <c r="E383" s="148" t="s">
        <v>1</v>
      </c>
      <c r="F383" s="149" t="s">
        <v>684</v>
      </c>
      <c r="H383" s="150">
        <v>3.653</v>
      </c>
      <c r="I383" s="151"/>
      <c r="L383" s="146"/>
      <c r="M383" s="152"/>
      <c r="T383" s="153"/>
      <c r="AT383" s="148" t="s">
        <v>167</v>
      </c>
      <c r="AU383" s="148" t="s">
        <v>86</v>
      </c>
      <c r="AV383" s="12" t="s">
        <v>89</v>
      </c>
      <c r="AW383" s="12" t="s">
        <v>33</v>
      </c>
      <c r="AX383" s="12" t="s">
        <v>78</v>
      </c>
      <c r="AY383" s="148" t="s">
        <v>159</v>
      </c>
    </row>
    <row r="384" spans="2:65" s="14" customFormat="1" ht="10.5">
      <c r="B384" s="177"/>
      <c r="D384" s="147" t="s">
        <v>167</v>
      </c>
      <c r="E384" s="178" t="s">
        <v>1</v>
      </c>
      <c r="F384" s="179" t="s">
        <v>685</v>
      </c>
      <c r="H384" s="178" t="s">
        <v>1</v>
      </c>
      <c r="I384" s="180"/>
      <c r="L384" s="177"/>
      <c r="M384" s="181"/>
      <c r="T384" s="182"/>
      <c r="AT384" s="178" t="s">
        <v>167</v>
      </c>
      <c r="AU384" s="178" t="s">
        <v>86</v>
      </c>
      <c r="AV384" s="14" t="s">
        <v>86</v>
      </c>
      <c r="AW384" s="14" t="s">
        <v>33</v>
      </c>
      <c r="AX384" s="14" t="s">
        <v>78</v>
      </c>
      <c r="AY384" s="178" t="s">
        <v>159</v>
      </c>
    </row>
    <row r="385" spans="2:65" s="12" customFormat="1" ht="10.5">
      <c r="B385" s="146"/>
      <c r="D385" s="147" t="s">
        <v>167</v>
      </c>
      <c r="E385" s="148" t="s">
        <v>1</v>
      </c>
      <c r="F385" s="149" t="s">
        <v>686</v>
      </c>
      <c r="H385" s="150">
        <v>3.702</v>
      </c>
      <c r="I385" s="151"/>
      <c r="L385" s="146"/>
      <c r="M385" s="152"/>
      <c r="T385" s="153"/>
      <c r="AT385" s="148" t="s">
        <v>167</v>
      </c>
      <c r="AU385" s="148" t="s">
        <v>86</v>
      </c>
      <c r="AV385" s="12" t="s">
        <v>89</v>
      </c>
      <c r="AW385" s="12" t="s">
        <v>33</v>
      </c>
      <c r="AX385" s="12" t="s">
        <v>78</v>
      </c>
      <c r="AY385" s="148" t="s">
        <v>159</v>
      </c>
    </row>
    <row r="386" spans="2:65" s="14" customFormat="1" ht="10.5">
      <c r="B386" s="177"/>
      <c r="D386" s="147" t="s">
        <v>167</v>
      </c>
      <c r="E386" s="178" t="s">
        <v>1</v>
      </c>
      <c r="F386" s="179" t="s">
        <v>687</v>
      </c>
      <c r="H386" s="178" t="s">
        <v>1</v>
      </c>
      <c r="I386" s="180"/>
      <c r="L386" s="177"/>
      <c r="M386" s="181"/>
      <c r="T386" s="182"/>
      <c r="AT386" s="178" t="s">
        <v>167</v>
      </c>
      <c r="AU386" s="178" t="s">
        <v>86</v>
      </c>
      <c r="AV386" s="14" t="s">
        <v>86</v>
      </c>
      <c r="AW386" s="14" t="s">
        <v>33</v>
      </c>
      <c r="AX386" s="14" t="s">
        <v>78</v>
      </c>
      <c r="AY386" s="178" t="s">
        <v>159</v>
      </c>
    </row>
    <row r="387" spans="2:65" s="12" customFormat="1" ht="10.5">
      <c r="B387" s="146"/>
      <c r="D387" s="147" t="s">
        <v>167</v>
      </c>
      <c r="E387" s="148" t="s">
        <v>1</v>
      </c>
      <c r="F387" s="149" t="s">
        <v>688</v>
      </c>
      <c r="H387" s="150">
        <v>4.056</v>
      </c>
      <c r="I387" s="151"/>
      <c r="L387" s="146"/>
      <c r="M387" s="152"/>
      <c r="T387" s="153"/>
      <c r="AT387" s="148" t="s">
        <v>167</v>
      </c>
      <c r="AU387" s="148" t="s">
        <v>86</v>
      </c>
      <c r="AV387" s="12" t="s">
        <v>89</v>
      </c>
      <c r="AW387" s="12" t="s">
        <v>33</v>
      </c>
      <c r="AX387" s="12" t="s">
        <v>78</v>
      </c>
      <c r="AY387" s="148" t="s">
        <v>159</v>
      </c>
    </row>
    <row r="388" spans="2:65" s="14" customFormat="1" ht="10.5">
      <c r="B388" s="177"/>
      <c r="D388" s="147" t="s">
        <v>167</v>
      </c>
      <c r="E388" s="178" t="s">
        <v>1</v>
      </c>
      <c r="F388" s="179" t="s">
        <v>689</v>
      </c>
      <c r="H388" s="178" t="s">
        <v>1</v>
      </c>
      <c r="I388" s="180"/>
      <c r="L388" s="177"/>
      <c r="M388" s="181"/>
      <c r="T388" s="182"/>
      <c r="AT388" s="178" t="s">
        <v>167</v>
      </c>
      <c r="AU388" s="178" t="s">
        <v>86</v>
      </c>
      <c r="AV388" s="14" t="s">
        <v>86</v>
      </c>
      <c r="AW388" s="14" t="s">
        <v>33</v>
      </c>
      <c r="AX388" s="14" t="s">
        <v>78</v>
      </c>
      <c r="AY388" s="178" t="s">
        <v>159</v>
      </c>
    </row>
    <row r="389" spans="2:65" s="12" customFormat="1" ht="10.5">
      <c r="B389" s="146"/>
      <c r="D389" s="147" t="s">
        <v>167</v>
      </c>
      <c r="E389" s="148" t="s">
        <v>1</v>
      </c>
      <c r="F389" s="149" t="s">
        <v>690</v>
      </c>
      <c r="H389" s="150">
        <v>2.44</v>
      </c>
      <c r="I389" s="151"/>
      <c r="L389" s="146"/>
      <c r="M389" s="152"/>
      <c r="T389" s="153"/>
      <c r="AT389" s="148" t="s">
        <v>167</v>
      </c>
      <c r="AU389" s="148" t="s">
        <v>86</v>
      </c>
      <c r="AV389" s="12" t="s">
        <v>89</v>
      </c>
      <c r="AW389" s="12" t="s">
        <v>33</v>
      </c>
      <c r="AX389" s="12" t="s">
        <v>78</v>
      </c>
      <c r="AY389" s="148" t="s">
        <v>159</v>
      </c>
    </row>
    <row r="390" spans="2:65" s="13" customFormat="1" ht="10.5">
      <c r="B390" s="154"/>
      <c r="D390" s="147" t="s">
        <v>167</v>
      </c>
      <c r="E390" s="155" t="s">
        <v>1</v>
      </c>
      <c r="F390" s="156" t="s">
        <v>174</v>
      </c>
      <c r="H390" s="157">
        <v>15.536</v>
      </c>
      <c r="I390" s="158"/>
      <c r="L390" s="154"/>
      <c r="M390" s="159"/>
      <c r="T390" s="160"/>
      <c r="AT390" s="155" t="s">
        <v>167</v>
      </c>
      <c r="AU390" s="155" t="s">
        <v>86</v>
      </c>
      <c r="AV390" s="13" t="s">
        <v>165</v>
      </c>
      <c r="AW390" s="13" t="s">
        <v>33</v>
      </c>
      <c r="AX390" s="13" t="s">
        <v>86</v>
      </c>
      <c r="AY390" s="155" t="s">
        <v>159</v>
      </c>
    </row>
    <row r="391" spans="2:65" s="1" customFormat="1" ht="24.25" customHeight="1">
      <c r="B391" s="31"/>
      <c r="C391" s="161" t="s">
        <v>319</v>
      </c>
      <c r="D391" s="161" t="s">
        <v>210</v>
      </c>
      <c r="E391" s="162" t="s">
        <v>691</v>
      </c>
      <c r="F391" s="163" t="s">
        <v>692</v>
      </c>
      <c r="G391" s="164" t="s">
        <v>249</v>
      </c>
      <c r="H391" s="165">
        <v>15.536</v>
      </c>
      <c r="I391" s="166"/>
      <c r="J391" s="167">
        <f>ROUND(I391*H391,2)</f>
        <v>0</v>
      </c>
      <c r="K391" s="168"/>
      <c r="L391" s="169"/>
      <c r="M391" s="170" t="s">
        <v>1</v>
      </c>
      <c r="N391" s="171" t="s">
        <v>43</v>
      </c>
      <c r="P391" s="142">
        <f>O391*H391</f>
        <v>0</v>
      </c>
      <c r="Q391" s="142">
        <v>6.1999999999999998E-3</v>
      </c>
      <c r="R391" s="142">
        <f>Q391*H391</f>
        <v>9.6323199999999998E-2</v>
      </c>
      <c r="S391" s="142">
        <v>0</v>
      </c>
      <c r="T391" s="143">
        <f>S391*H391</f>
        <v>0</v>
      </c>
      <c r="AR391" s="144" t="s">
        <v>345</v>
      </c>
      <c r="AT391" s="144" t="s">
        <v>210</v>
      </c>
      <c r="AU391" s="144" t="s">
        <v>86</v>
      </c>
      <c r="AY391" s="16" t="s">
        <v>159</v>
      </c>
      <c r="BE391" s="145">
        <f>IF(N391="základní",J391,0)</f>
        <v>0</v>
      </c>
      <c r="BF391" s="145">
        <f>IF(N391="snížená",J391,0)</f>
        <v>0</v>
      </c>
      <c r="BG391" s="145">
        <f>IF(N391="zákl. přenesená",J391,0)</f>
        <v>0</v>
      </c>
      <c r="BH391" s="145">
        <f>IF(N391="sníž. přenesená",J391,0)</f>
        <v>0</v>
      </c>
      <c r="BI391" s="145">
        <f>IF(N391="nulová",J391,0)</f>
        <v>0</v>
      </c>
      <c r="BJ391" s="16" t="s">
        <v>86</v>
      </c>
      <c r="BK391" s="145">
        <f>ROUND(I391*H391,2)</f>
        <v>0</v>
      </c>
      <c r="BL391" s="16" t="s">
        <v>246</v>
      </c>
      <c r="BM391" s="144" t="s">
        <v>693</v>
      </c>
    </row>
    <row r="392" spans="2:65" s="14" customFormat="1" ht="10.5">
      <c r="B392" s="177"/>
      <c r="D392" s="147" t="s">
        <v>167</v>
      </c>
      <c r="E392" s="178" t="s">
        <v>1</v>
      </c>
      <c r="F392" s="179" t="s">
        <v>681</v>
      </c>
      <c r="H392" s="178" t="s">
        <v>1</v>
      </c>
      <c r="I392" s="180"/>
      <c r="L392" s="177"/>
      <c r="M392" s="181"/>
      <c r="T392" s="182"/>
      <c r="AT392" s="178" t="s">
        <v>167</v>
      </c>
      <c r="AU392" s="178" t="s">
        <v>86</v>
      </c>
      <c r="AV392" s="14" t="s">
        <v>86</v>
      </c>
      <c r="AW392" s="14" t="s">
        <v>33</v>
      </c>
      <c r="AX392" s="14" t="s">
        <v>78</v>
      </c>
      <c r="AY392" s="178" t="s">
        <v>159</v>
      </c>
    </row>
    <row r="393" spans="2:65" s="12" customFormat="1" ht="10.5">
      <c r="B393" s="146"/>
      <c r="D393" s="147" t="s">
        <v>167</v>
      </c>
      <c r="E393" s="148" t="s">
        <v>1</v>
      </c>
      <c r="F393" s="149" t="s">
        <v>682</v>
      </c>
      <c r="H393" s="150">
        <v>1.6850000000000001</v>
      </c>
      <c r="I393" s="151"/>
      <c r="L393" s="146"/>
      <c r="M393" s="152"/>
      <c r="T393" s="153"/>
      <c r="AT393" s="148" t="s">
        <v>167</v>
      </c>
      <c r="AU393" s="148" t="s">
        <v>86</v>
      </c>
      <c r="AV393" s="12" t="s">
        <v>89</v>
      </c>
      <c r="AW393" s="12" t="s">
        <v>33</v>
      </c>
      <c r="AX393" s="12" t="s">
        <v>78</v>
      </c>
      <c r="AY393" s="148" t="s">
        <v>159</v>
      </c>
    </row>
    <row r="394" spans="2:65" s="14" customFormat="1" ht="10.5">
      <c r="B394" s="177"/>
      <c r="D394" s="147" t="s">
        <v>167</v>
      </c>
      <c r="E394" s="178" t="s">
        <v>1</v>
      </c>
      <c r="F394" s="179" t="s">
        <v>683</v>
      </c>
      <c r="H394" s="178" t="s">
        <v>1</v>
      </c>
      <c r="I394" s="180"/>
      <c r="L394" s="177"/>
      <c r="M394" s="181"/>
      <c r="T394" s="182"/>
      <c r="AT394" s="178" t="s">
        <v>167</v>
      </c>
      <c r="AU394" s="178" t="s">
        <v>86</v>
      </c>
      <c r="AV394" s="14" t="s">
        <v>86</v>
      </c>
      <c r="AW394" s="14" t="s">
        <v>33</v>
      </c>
      <c r="AX394" s="14" t="s">
        <v>78</v>
      </c>
      <c r="AY394" s="178" t="s">
        <v>159</v>
      </c>
    </row>
    <row r="395" spans="2:65" s="12" customFormat="1" ht="10.5">
      <c r="B395" s="146"/>
      <c r="D395" s="147" t="s">
        <v>167</v>
      </c>
      <c r="E395" s="148" t="s">
        <v>1</v>
      </c>
      <c r="F395" s="149" t="s">
        <v>684</v>
      </c>
      <c r="H395" s="150">
        <v>3.653</v>
      </c>
      <c r="I395" s="151"/>
      <c r="L395" s="146"/>
      <c r="M395" s="152"/>
      <c r="T395" s="153"/>
      <c r="AT395" s="148" t="s">
        <v>167</v>
      </c>
      <c r="AU395" s="148" t="s">
        <v>86</v>
      </c>
      <c r="AV395" s="12" t="s">
        <v>89</v>
      </c>
      <c r="AW395" s="12" t="s">
        <v>33</v>
      </c>
      <c r="AX395" s="12" t="s">
        <v>78</v>
      </c>
      <c r="AY395" s="148" t="s">
        <v>159</v>
      </c>
    </row>
    <row r="396" spans="2:65" s="14" customFormat="1" ht="10.5">
      <c r="B396" s="177"/>
      <c r="D396" s="147" t="s">
        <v>167</v>
      </c>
      <c r="E396" s="178" t="s">
        <v>1</v>
      </c>
      <c r="F396" s="179" t="s">
        <v>685</v>
      </c>
      <c r="H396" s="178" t="s">
        <v>1</v>
      </c>
      <c r="I396" s="180"/>
      <c r="L396" s="177"/>
      <c r="M396" s="181"/>
      <c r="T396" s="182"/>
      <c r="AT396" s="178" t="s">
        <v>167</v>
      </c>
      <c r="AU396" s="178" t="s">
        <v>86</v>
      </c>
      <c r="AV396" s="14" t="s">
        <v>86</v>
      </c>
      <c r="AW396" s="14" t="s">
        <v>33</v>
      </c>
      <c r="AX396" s="14" t="s">
        <v>78</v>
      </c>
      <c r="AY396" s="178" t="s">
        <v>159</v>
      </c>
    </row>
    <row r="397" spans="2:65" s="12" customFormat="1" ht="10.5">
      <c r="B397" s="146"/>
      <c r="D397" s="147" t="s">
        <v>167</v>
      </c>
      <c r="E397" s="148" t="s">
        <v>1</v>
      </c>
      <c r="F397" s="149" t="s">
        <v>686</v>
      </c>
      <c r="H397" s="150">
        <v>3.702</v>
      </c>
      <c r="I397" s="151"/>
      <c r="L397" s="146"/>
      <c r="M397" s="152"/>
      <c r="T397" s="153"/>
      <c r="AT397" s="148" t="s">
        <v>167</v>
      </c>
      <c r="AU397" s="148" t="s">
        <v>86</v>
      </c>
      <c r="AV397" s="12" t="s">
        <v>89</v>
      </c>
      <c r="AW397" s="12" t="s">
        <v>33</v>
      </c>
      <c r="AX397" s="12" t="s">
        <v>78</v>
      </c>
      <c r="AY397" s="148" t="s">
        <v>159</v>
      </c>
    </row>
    <row r="398" spans="2:65" s="14" customFormat="1" ht="10.5">
      <c r="B398" s="177"/>
      <c r="D398" s="147" t="s">
        <v>167</v>
      </c>
      <c r="E398" s="178" t="s">
        <v>1</v>
      </c>
      <c r="F398" s="179" t="s">
        <v>687</v>
      </c>
      <c r="H398" s="178" t="s">
        <v>1</v>
      </c>
      <c r="I398" s="180"/>
      <c r="L398" s="177"/>
      <c r="M398" s="181"/>
      <c r="T398" s="182"/>
      <c r="AT398" s="178" t="s">
        <v>167</v>
      </c>
      <c r="AU398" s="178" t="s">
        <v>86</v>
      </c>
      <c r="AV398" s="14" t="s">
        <v>86</v>
      </c>
      <c r="AW398" s="14" t="s">
        <v>33</v>
      </c>
      <c r="AX398" s="14" t="s">
        <v>78</v>
      </c>
      <c r="AY398" s="178" t="s">
        <v>159</v>
      </c>
    </row>
    <row r="399" spans="2:65" s="12" customFormat="1" ht="10.5">
      <c r="B399" s="146"/>
      <c r="D399" s="147" t="s">
        <v>167</v>
      </c>
      <c r="E399" s="148" t="s">
        <v>1</v>
      </c>
      <c r="F399" s="149" t="s">
        <v>688</v>
      </c>
      <c r="H399" s="150">
        <v>4.056</v>
      </c>
      <c r="I399" s="151"/>
      <c r="L399" s="146"/>
      <c r="M399" s="152"/>
      <c r="T399" s="153"/>
      <c r="AT399" s="148" t="s">
        <v>167</v>
      </c>
      <c r="AU399" s="148" t="s">
        <v>86</v>
      </c>
      <c r="AV399" s="12" t="s">
        <v>89</v>
      </c>
      <c r="AW399" s="12" t="s">
        <v>33</v>
      </c>
      <c r="AX399" s="12" t="s">
        <v>78</v>
      </c>
      <c r="AY399" s="148" t="s">
        <v>159</v>
      </c>
    </row>
    <row r="400" spans="2:65" s="14" customFormat="1" ht="10.5">
      <c r="B400" s="177"/>
      <c r="D400" s="147" t="s">
        <v>167</v>
      </c>
      <c r="E400" s="178" t="s">
        <v>1</v>
      </c>
      <c r="F400" s="179" t="s">
        <v>689</v>
      </c>
      <c r="H400" s="178" t="s">
        <v>1</v>
      </c>
      <c r="I400" s="180"/>
      <c r="L400" s="177"/>
      <c r="M400" s="181"/>
      <c r="T400" s="182"/>
      <c r="AT400" s="178" t="s">
        <v>167</v>
      </c>
      <c r="AU400" s="178" t="s">
        <v>86</v>
      </c>
      <c r="AV400" s="14" t="s">
        <v>86</v>
      </c>
      <c r="AW400" s="14" t="s">
        <v>33</v>
      </c>
      <c r="AX400" s="14" t="s">
        <v>78</v>
      </c>
      <c r="AY400" s="178" t="s">
        <v>159</v>
      </c>
    </row>
    <row r="401" spans="2:65" s="12" customFormat="1" ht="10.5">
      <c r="B401" s="146"/>
      <c r="D401" s="147" t="s">
        <v>167</v>
      </c>
      <c r="E401" s="148" t="s">
        <v>1</v>
      </c>
      <c r="F401" s="149" t="s">
        <v>690</v>
      </c>
      <c r="H401" s="150">
        <v>2.44</v>
      </c>
      <c r="I401" s="151"/>
      <c r="L401" s="146"/>
      <c r="M401" s="152"/>
      <c r="T401" s="153"/>
      <c r="AT401" s="148" t="s">
        <v>167</v>
      </c>
      <c r="AU401" s="148" t="s">
        <v>86</v>
      </c>
      <c r="AV401" s="12" t="s">
        <v>89</v>
      </c>
      <c r="AW401" s="12" t="s">
        <v>33</v>
      </c>
      <c r="AX401" s="12" t="s">
        <v>78</v>
      </c>
      <c r="AY401" s="148" t="s">
        <v>159</v>
      </c>
    </row>
    <row r="402" spans="2:65" s="13" customFormat="1" ht="10.5">
      <c r="B402" s="154"/>
      <c r="D402" s="147" t="s">
        <v>167</v>
      </c>
      <c r="E402" s="155" t="s">
        <v>1</v>
      </c>
      <c r="F402" s="156" t="s">
        <v>174</v>
      </c>
      <c r="H402" s="157">
        <v>15.536</v>
      </c>
      <c r="I402" s="158"/>
      <c r="L402" s="154"/>
      <c r="M402" s="159"/>
      <c r="T402" s="160"/>
      <c r="AT402" s="155" t="s">
        <v>167</v>
      </c>
      <c r="AU402" s="155" t="s">
        <v>86</v>
      </c>
      <c r="AV402" s="13" t="s">
        <v>165</v>
      </c>
      <c r="AW402" s="13" t="s">
        <v>33</v>
      </c>
      <c r="AX402" s="13" t="s">
        <v>86</v>
      </c>
      <c r="AY402" s="155" t="s">
        <v>159</v>
      </c>
    </row>
    <row r="403" spans="2:65" s="1" customFormat="1" ht="24.25" customHeight="1">
      <c r="B403" s="31"/>
      <c r="C403" s="132" t="s">
        <v>327</v>
      </c>
      <c r="D403" s="132" t="s">
        <v>161</v>
      </c>
      <c r="E403" s="133" t="s">
        <v>694</v>
      </c>
      <c r="F403" s="134" t="s">
        <v>695</v>
      </c>
      <c r="G403" s="135" t="s">
        <v>249</v>
      </c>
      <c r="H403" s="136">
        <v>66.08</v>
      </c>
      <c r="I403" s="137"/>
      <c r="J403" s="138">
        <f>ROUND(I403*H403,2)</f>
        <v>0</v>
      </c>
      <c r="K403" s="139"/>
      <c r="L403" s="31"/>
      <c r="M403" s="140" t="s">
        <v>1</v>
      </c>
      <c r="N403" s="141" t="s">
        <v>43</v>
      </c>
      <c r="P403" s="142">
        <f>O403*H403</f>
        <v>0</v>
      </c>
      <c r="Q403" s="142">
        <v>5.6400000000000002E-5</v>
      </c>
      <c r="R403" s="142">
        <f>Q403*H403</f>
        <v>3.7269120000000002E-3</v>
      </c>
      <c r="S403" s="142">
        <v>0</v>
      </c>
      <c r="T403" s="143">
        <f>S403*H403</f>
        <v>0</v>
      </c>
      <c r="AR403" s="144" t="s">
        <v>246</v>
      </c>
      <c r="AT403" s="144" t="s">
        <v>161</v>
      </c>
      <c r="AU403" s="144" t="s">
        <v>86</v>
      </c>
      <c r="AY403" s="16" t="s">
        <v>159</v>
      </c>
      <c r="BE403" s="145">
        <f>IF(N403="základní",J403,0)</f>
        <v>0</v>
      </c>
      <c r="BF403" s="145">
        <f>IF(N403="snížená",J403,0)</f>
        <v>0</v>
      </c>
      <c r="BG403" s="145">
        <f>IF(N403="zákl. přenesená",J403,0)</f>
        <v>0</v>
      </c>
      <c r="BH403" s="145">
        <f>IF(N403="sníž. přenesená",J403,0)</f>
        <v>0</v>
      </c>
      <c r="BI403" s="145">
        <f>IF(N403="nulová",J403,0)</f>
        <v>0</v>
      </c>
      <c r="BJ403" s="16" t="s">
        <v>86</v>
      </c>
      <c r="BK403" s="145">
        <f>ROUND(I403*H403,2)</f>
        <v>0</v>
      </c>
      <c r="BL403" s="16" t="s">
        <v>246</v>
      </c>
      <c r="BM403" s="144" t="s">
        <v>696</v>
      </c>
    </row>
    <row r="404" spans="2:65" s="14" customFormat="1" ht="10.5">
      <c r="B404" s="177"/>
      <c r="D404" s="147" t="s">
        <v>167</v>
      </c>
      <c r="E404" s="178" t="s">
        <v>1</v>
      </c>
      <c r="F404" s="179" t="s">
        <v>681</v>
      </c>
      <c r="H404" s="178" t="s">
        <v>1</v>
      </c>
      <c r="I404" s="180"/>
      <c r="L404" s="177"/>
      <c r="M404" s="181"/>
      <c r="T404" s="182"/>
      <c r="AT404" s="178" t="s">
        <v>167</v>
      </c>
      <c r="AU404" s="178" t="s">
        <v>86</v>
      </c>
      <c r="AV404" s="14" t="s">
        <v>86</v>
      </c>
      <c r="AW404" s="14" t="s">
        <v>33</v>
      </c>
      <c r="AX404" s="14" t="s">
        <v>78</v>
      </c>
      <c r="AY404" s="178" t="s">
        <v>159</v>
      </c>
    </row>
    <row r="405" spans="2:65" s="12" customFormat="1" ht="10.5">
      <c r="B405" s="146"/>
      <c r="D405" s="147" t="s">
        <v>167</v>
      </c>
      <c r="E405" s="148" t="s">
        <v>1</v>
      </c>
      <c r="F405" s="149" t="s">
        <v>697</v>
      </c>
      <c r="H405" s="150">
        <v>6.24</v>
      </c>
      <c r="I405" s="151"/>
      <c r="L405" s="146"/>
      <c r="M405" s="152"/>
      <c r="T405" s="153"/>
      <c r="AT405" s="148" t="s">
        <v>167</v>
      </c>
      <c r="AU405" s="148" t="s">
        <v>86</v>
      </c>
      <c r="AV405" s="12" t="s">
        <v>89</v>
      </c>
      <c r="AW405" s="12" t="s">
        <v>33</v>
      </c>
      <c r="AX405" s="12" t="s">
        <v>78</v>
      </c>
      <c r="AY405" s="148" t="s">
        <v>159</v>
      </c>
    </row>
    <row r="406" spans="2:65" s="14" customFormat="1" ht="10.5">
      <c r="B406" s="177"/>
      <c r="D406" s="147" t="s">
        <v>167</v>
      </c>
      <c r="E406" s="178" t="s">
        <v>1</v>
      </c>
      <c r="F406" s="179" t="s">
        <v>683</v>
      </c>
      <c r="H406" s="178" t="s">
        <v>1</v>
      </c>
      <c r="I406" s="180"/>
      <c r="L406" s="177"/>
      <c r="M406" s="181"/>
      <c r="T406" s="182"/>
      <c r="AT406" s="178" t="s">
        <v>167</v>
      </c>
      <c r="AU406" s="178" t="s">
        <v>86</v>
      </c>
      <c r="AV406" s="14" t="s">
        <v>86</v>
      </c>
      <c r="AW406" s="14" t="s">
        <v>33</v>
      </c>
      <c r="AX406" s="14" t="s">
        <v>78</v>
      </c>
      <c r="AY406" s="178" t="s">
        <v>159</v>
      </c>
    </row>
    <row r="407" spans="2:65" s="12" customFormat="1" ht="10.5">
      <c r="B407" s="146"/>
      <c r="D407" s="147" t="s">
        <v>167</v>
      </c>
      <c r="E407" s="148" t="s">
        <v>1</v>
      </c>
      <c r="F407" s="149" t="s">
        <v>698</v>
      </c>
      <c r="H407" s="150">
        <v>15.52</v>
      </c>
      <c r="I407" s="151"/>
      <c r="L407" s="146"/>
      <c r="M407" s="152"/>
      <c r="T407" s="153"/>
      <c r="AT407" s="148" t="s">
        <v>167</v>
      </c>
      <c r="AU407" s="148" t="s">
        <v>86</v>
      </c>
      <c r="AV407" s="12" t="s">
        <v>89</v>
      </c>
      <c r="AW407" s="12" t="s">
        <v>33</v>
      </c>
      <c r="AX407" s="12" t="s">
        <v>78</v>
      </c>
      <c r="AY407" s="148" t="s">
        <v>159</v>
      </c>
    </row>
    <row r="408" spans="2:65" s="14" customFormat="1" ht="10.5">
      <c r="B408" s="177"/>
      <c r="D408" s="147" t="s">
        <v>167</v>
      </c>
      <c r="E408" s="178" t="s">
        <v>1</v>
      </c>
      <c r="F408" s="179" t="s">
        <v>685</v>
      </c>
      <c r="H408" s="178" t="s">
        <v>1</v>
      </c>
      <c r="I408" s="180"/>
      <c r="L408" s="177"/>
      <c r="M408" s="181"/>
      <c r="T408" s="182"/>
      <c r="AT408" s="178" t="s">
        <v>167</v>
      </c>
      <c r="AU408" s="178" t="s">
        <v>86</v>
      </c>
      <c r="AV408" s="14" t="s">
        <v>86</v>
      </c>
      <c r="AW408" s="14" t="s">
        <v>33</v>
      </c>
      <c r="AX408" s="14" t="s">
        <v>78</v>
      </c>
      <c r="AY408" s="178" t="s">
        <v>159</v>
      </c>
    </row>
    <row r="409" spans="2:65" s="12" customFormat="1" ht="10.5">
      <c r="B409" s="146"/>
      <c r="D409" s="147" t="s">
        <v>167</v>
      </c>
      <c r="E409" s="148" t="s">
        <v>1</v>
      </c>
      <c r="F409" s="149" t="s">
        <v>699</v>
      </c>
      <c r="H409" s="150">
        <v>16.16</v>
      </c>
      <c r="I409" s="151"/>
      <c r="L409" s="146"/>
      <c r="M409" s="152"/>
      <c r="T409" s="153"/>
      <c r="AT409" s="148" t="s">
        <v>167</v>
      </c>
      <c r="AU409" s="148" t="s">
        <v>86</v>
      </c>
      <c r="AV409" s="12" t="s">
        <v>89</v>
      </c>
      <c r="AW409" s="12" t="s">
        <v>33</v>
      </c>
      <c r="AX409" s="12" t="s">
        <v>78</v>
      </c>
      <c r="AY409" s="148" t="s">
        <v>159</v>
      </c>
    </row>
    <row r="410" spans="2:65" s="14" customFormat="1" ht="10.5">
      <c r="B410" s="177"/>
      <c r="D410" s="147" t="s">
        <v>167</v>
      </c>
      <c r="E410" s="178" t="s">
        <v>1</v>
      </c>
      <c r="F410" s="179" t="s">
        <v>687</v>
      </c>
      <c r="H410" s="178" t="s">
        <v>1</v>
      </c>
      <c r="I410" s="180"/>
      <c r="L410" s="177"/>
      <c r="M410" s="181"/>
      <c r="T410" s="182"/>
      <c r="AT410" s="178" t="s">
        <v>167</v>
      </c>
      <c r="AU410" s="178" t="s">
        <v>86</v>
      </c>
      <c r="AV410" s="14" t="s">
        <v>86</v>
      </c>
      <c r="AW410" s="14" t="s">
        <v>33</v>
      </c>
      <c r="AX410" s="14" t="s">
        <v>78</v>
      </c>
      <c r="AY410" s="178" t="s">
        <v>159</v>
      </c>
    </row>
    <row r="411" spans="2:65" s="12" customFormat="1" ht="10.5">
      <c r="B411" s="146"/>
      <c r="D411" s="147" t="s">
        <v>167</v>
      </c>
      <c r="E411" s="148" t="s">
        <v>1</v>
      </c>
      <c r="F411" s="149" t="s">
        <v>700</v>
      </c>
      <c r="H411" s="150">
        <v>16</v>
      </c>
      <c r="I411" s="151"/>
      <c r="L411" s="146"/>
      <c r="M411" s="152"/>
      <c r="T411" s="153"/>
      <c r="AT411" s="148" t="s">
        <v>167</v>
      </c>
      <c r="AU411" s="148" t="s">
        <v>86</v>
      </c>
      <c r="AV411" s="12" t="s">
        <v>89</v>
      </c>
      <c r="AW411" s="12" t="s">
        <v>33</v>
      </c>
      <c r="AX411" s="12" t="s">
        <v>78</v>
      </c>
      <c r="AY411" s="148" t="s">
        <v>159</v>
      </c>
    </row>
    <row r="412" spans="2:65" s="14" customFormat="1" ht="10.5">
      <c r="B412" s="177"/>
      <c r="D412" s="147" t="s">
        <v>167</v>
      </c>
      <c r="E412" s="178" t="s">
        <v>1</v>
      </c>
      <c r="F412" s="179" t="s">
        <v>689</v>
      </c>
      <c r="H412" s="178" t="s">
        <v>1</v>
      </c>
      <c r="I412" s="180"/>
      <c r="L412" s="177"/>
      <c r="M412" s="181"/>
      <c r="T412" s="182"/>
      <c r="AT412" s="178" t="s">
        <v>167</v>
      </c>
      <c r="AU412" s="178" t="s">
        <v>86</v>
      </c>
      <c r="AV412" s="14" t="s">
        <v>86</v>
      </c>
      <c r="AW412" s="14" t="s">
        <v>33</v>
      </c>
      <c r="AX412" s="14" t="s">
        <v>78</v>
      </c>
      <c r="AY412" s="178" t="s">
        <v>159</v>
      </c>
    </row>
    <row r="413" spans="2:65" s="12" customFormat="1" ht="10.5">
      <c r="B413" s="146"/>
      <c r="D413" s="147" t="s">
        <v>167</v>
      </c>
      <c r="E413" s="148" t="s">
        <v>1</v>
      </c>
      <c r="F413" s="149" t="s">
        <v>701</v>
      </c>
      <c r="H413" s="150">
        <v>12.16</v>
      </c>
      <c r="I413" s="151"/>
      <c r="L413" s="146"/>
      <c r="M413" s="152"/>
      <c r="T413" s="153"/>
      <c r="AT413" s="148" t="s">
        <v>167</v>
      </c>
      <c r="AU413" s="148" t="s">
        <v>86</v>
      </c>
      <c r="AV413" s="12" t="s">
        <v>89</v>
      </c>
      <c r="AW413" s="12" t="s">
        <v>33</v>
      </c>
      <c r="AX413" s="12" t="s">
        <v>78</v>
      </c>
      <c r="AY413" s="148" t="s">
        <v>159</v>
      </c>
    </row>
    <row r="414" spans="2:65" s="13" customFormat="1" ht="10.5">
      <c r="B414" s="154"/>
      <c r="D414" s="147" t="s">
        <v>167</v>
      </c>
      <c r="E414" s="155" t="s">
        <v>1</v>
      </c>
      <c r="F414" s="156" t="s">
        <v>174</v>
      </c>
      <c r="H414" s="157">
        <v>66.08</v>
      </c>
      <c r="I414" s="158"/>
      <c r="L414" s="154"/>
      <c r="M414" s="159"/>
      <c r="T414" s="160"/>
      <c r="AT414" s="155" t="s">
        <v>167</v>
      </c>
      <c r="AU414" s="155" t="s">
        <v>86</v>
      </c>
      <c r="AV414" s="13" t="s">
        <v>165</v>
      </c>
      <c r="AW414" s="13" t="s">
        <v>33</v>
      </c>
      <c r="AX414" s="13" t="s">
        <v>86</v>
      </c>
      <c r="AY414" s="155" t="s">
        <v>159</v>
      </c>
    </row>
    <row r="415" spans="2:65" s="1" customFormat="1" ht="33.049999999999997" customHeight="1">
      <c r="B415" s="31"/>
      <c r="C415" s="161" t="s">
        <v>335</v>
      </c>
      <c r="D415" s="161" t="s">
        <v>210</v>
      </c>
      <c r="E415" s="162" t="s">
        <v>702</v>
      </c>
      <c r="F415" s="163" t="s">
        <v>703</v>
      </c>
      <c r="G415" s="164" t="s">
        <v>219</v>
      </c>
      <c r="H415" s="165">
        <v>111.836</v>
      </c>
      <c r="I415" s="166"/>
      <c r="J415" s="167">
        <f>ROUND(I415*H415,2)</f>
        <v>0</v>
      </c>
      <c r="K415" s="168"/>
      <c r="L415" s="169"/>
      <c r="M415" s="170" t="s">
        <v>1</v>
      </c>
      <c r="N415" s="171" t="s">
        <v>43</v>
      </c>
      <c r="P415" s="142">
        <f>O415*H415</f>
        <v>0</v>
      </c>
      <c r="Q415" s="142">
        <v>1.3860000000000001E-2</v>
      </c>
      <c r="R415" s="142">
        <f>Q415*H415</f>
        <v>1.55004696</v>
      </c>
      <c r="S415" s="142">
        <v>0</v>
      </c>
      <c r="T415" s="143">
        <f>S415*H415</f>
        <v>0</v>
      </c>
      <c r="AR415" s="144" t="s">
        <v>345</v>
      </c>
      <c r="AT415" s="144" t="s">
        <v>210</v>
      </c>
      <c r="AU415" s="144" t="s">
        <v>86</v>
      </c>
      <c r="AY415" s="16" t="s">
        <v>159</v>
      </c>
      <c r="BE415" s="145">
        <f>IF(N415="základní",J415,0)</f>
        <v>0</v>
      </c>
      <c r="BF415" s="145">
        <f>IF(N415="snížená",J415,0)</f>
        <v>0</v>
      </c>
      <c r="BG415" s="145">
        <f>IF(N415="zákl. přenesená",J415,0)</f>
        <v>0</v>
      </c>
      <c r="BH415" s="145">
        <f>IF(N415="sníž. přenesená",J415,0)</f>
        <v>0</v>
      </c>
      <c r="BI415" s="145">
        <f>IF(N415="nulová",J415,0)</f>
        <v>0</v>
      </c>
      <c r="BJ415" s="16" t="s">
        <v>86</v>
      </c>
      <c r="BK415" s="145">
        <f>ROUND(I415*H415,2)</f>
        <v>0</v>
      </c>
      <c r="BL415" s="16" t="s">
        <v>246</v>
      </c>
      <c r="BM415" s="144" t="s">
        <v>704</v>
      </c>
    </row>
    <row r="416" spans="2:65" s="14" customFormat="1" ht="10.5">
      <c r="B416" s="177"/>
      <c r="D416" s="147" t="s">
        <v>167</v>
      </c>
      <c r="E416" s="178" t="s">
        <v>1</v>
      </c>
      <c r="F416" s="179" t="s">
        <v>681</v>
      </c>
      <c r="H416" s="178" t="s">
        <v>1</v>
      </c>
      <c r="I416" s="180"/>
      <c r="L416" s="177"/>
      <c r="M416" s="181"/>
      <c r="T416" s="182"/>
      <c r="AT416" s="178" t="s">
        <v>167</v>
      </c>
      <c r="AU416" s="178" t="s">
        <v>86</v>
      </c>
      <c r="AV416" s="14" t="s">
        <v>86</v>
      </c>
      <c r="AW416" s="14" t="s">
        <v>33</v>
      </c>
      <c r="AX416" s="14" t="s">
        <v>78</v>
      </c>
      <c r="AY416" s="178" t="s">
        <v>159</v>
      </c>
    </row>
    <row r="417" spans="2:65" s="12" customFormat="1" ht="10.5">
      <c r="B417" s="146"/>
      <c r="D417" s="147" t="s">
        <v>167</v>
      </c>
      <c r="E417" s="148" t="s">
        <v>1</v>
      </c>
      <c r="F417" s="149" t="s">
        <v>705</v>
      </c>
      <c r="H417" s="150">
        <v>8.7360000000000007</v>
      </c>
      <c r="I417" s="151"/>
      <c r="L417" s="146"/>
      <c r="M417" s="152"/>
      <c r="T417" s="153"/>
      <c r="AT417" s="148" t="s">
        <v>167</v>
      </c>
      <c r="AU417" s="148" t="s">
        <v>86</v>
      </c>
      <c r="AV417" s="12" t="s">
        <v>89</v>
      </c>
      <c r="AW417" s="12" t="s">
        <v>33</v>
      </c>
      <c r="AX417" s="12" t="s">
        <v>78</v>
      </c>
      <c r="AY417" s="148" t="s">
        <v>159</v>
      </c>
    </row>
    <row r="418" spans="2:65" s="14" customFormat="1" ht="10.5">
      <c r="B418" s="177"/>
      <c r="D418" s="147" t="s">
        <v>167</v>
      </c>
      <c r="E418" s="178" t="s">
        <v>1</v>
      </c>
      <c r="F418" s="179" t="s">
        <v>683</v>
      </c>
      <c r="H418" s="178" t="s">
        <v>1</v>
      </c>
      <c r="I418" s="180"/>
      <c r="L418" s="177"/>
      <c r="M418" s="181"/>
      <c r="T418" s="182"/>
      <c r="AT418" s="178" t="s">
        <v>167</v>
      </c>
      <c r="AU418" s="178" t="s">
        <v>86</v>
      </c>
      <c r="AV418" s="14" t="s">
        <v>86</v>
      </c>
      <c r="AW418" s="14" t="s">
        <v>33</v>
      </c>
      <c r="AX418" s="14" t="s">
        <v>78</v>
      </c>
      <c r="AY418" s="178" t="s">
        <v>159</v>
      </c>
    </row>
    <row r="419" spans="2:65" s="12" customFormat="1" ht="10.5">
      <c r="B419" s="146"/>
      <c r="D419" s="147" t="s">
        <v>167</v>
      </c>
      <c r="E419" s="148" t="s">
        <v>1</v>
      </c>
      <c r="F419" s="149" t="s">
        <v>706</v>
      </c>
      <c r="H419" s="150">
        <v>24.533999999999999</v>
      </c>
      <c r="I419" s="151"/>
      <c r="L419" s="146"/>
      <c r="M419" s="152"/>
      <c r="T419" s="153"/>
      <c r="AT419" s="148" t="s">
        <v>167</v>
      </c>
      <c r="AU419" s="148" t="s">
        <v>86</v>
      </c>
      <c r="AV419" s="12" t="s">
        <v>89</v>
      </c>
      <c r="AW419" s="12" t="s">
        <v>33</v>
      </c>
      <c r="AX419" s="12" t="s">
        <v>78</v>
      </c>
      <c r="AY419" s="148" t="s">
        <v>159</v>
      </c>
    </row>
    <row r="420" spans="2:65" s="14" customFormat="1" ht="10.5">
      <c r="B420" s="177"/>
      <c r="D420" s="147" t="s">
        <v>167</v>
      </c>
      <c r="E420" s="178" t="s">
        <v>1</v>
      </c>
      <c r="F420" s="179" t="s">
        <v>685</v>
      </c>
      <c r="H420" s="178" t="s">
        <v>1</v>
      </c>
      <c r="I420" s="180"/>
      <c r="L420" s="177"/>
      <c r="M420" s="181"/>
      <c r="T420" s="182"/>
      <c r="AT420" s="178" t="s">
        <v>167</v>
      </c>
      <c r="AU420" s="178" t="s">
        <v>86</v>
      </c>
      <c r="AV420" s="14" t="s">
        <v>86</v>
      </c>
      <c r="AW420" s="14" t="s">
        <v>33</v>
      </c>
      <c r="AX420" s="14" t="s">
        <v>78</v>
      </c>
      <c r="AY420" s="178" t="s">
        <v>159</v>
      </c>
    </row>
    <row r="421" spans="2:65" s="12" customFormat="1" ht="10.5">
      <c r="B421" s="146"/>
      <c r="D421" s="147" t="s">
        <v>167</v>
      </c>
      <c r="E421" s="148" t="s">
        <v>1</v>
      </c>
      <c r="F421" s="149" t="s">
        <v>707</v>
      </c>
      <c r="H421" s="150">
        <v>27.768000000000001</v>
      </c>
      <c r="I421" s="151"/>
      <c r="L421" s="146"/>
      <c r="M421" s="152"/>
      <c r="T421" s="153"/>
      <c r="AT421" s="148" t="s">
        <v>167</v>
      </c>
      <c r="AU421" s="148" t="s">
        <v>86</v>
      </c>
      <c r="AV421" s="12" t="s">
        <v>89</v>
      </c>
      <c r="AW421" s="12" t="s">
        <v>33</v>
      </c>
      <c r="AX421" s="12" t="s">
        <v>78</v>
      </c>
      <c r="AY421" s="148" t="s">
        <v>159</v>
      </c>
    </row>
    <row r="422" spans="2:65" s="14" customFormat="1" ht="10.5">
      <c r="B422" s="177"/>
      <c r="D422" s="147" t="s">
        <v>167</v>
      </c>
      <c r="E422" s="178" t="s">
        <v>1</v>
      </c>
      <c r="F422" s="179" t="s">
        <v>687</v>
      </c>
      <c r="H422" s="178" t="s">
        <v>1</v>
      </c>
      <c r="I422" s="180"/>
      <c r="L422" s="177"/>
      <c r="M422" s="181"/>
      <c r="T422" s="182"/>
      <c r="AT422" s="178" t="s">
        <v>167</v>
      </c>
      <c r="AU422" s="178" t="s">
        <v>86</v>
      </c>
      <c r="AV422" s="14" t="s">
        <v>86</v>
      </c>
      <c r="AW422" s="14" t="s">
        <v>33</v>
      </c>
      <c r="AX422" s="14" t="s">
        <v>78</v>
      </c>
      <c r="AY422" s="178" t="s">
        <v>159</v>
      </c>
    </row>
    <row r="423" spans="2:65" s="12" customFormat="1" ht="10.5">
      <c r="B423" s="146"/>
      <c r="D423" s="147" t="s">
        <v>167</v>
      </c>
      <c r="E423" s="148" t="s">
        <v>1</v>
      </c>
      <c r="F423" s="149" t="s">
        <v>708</v>
      </c>
      <c r="H423" s="150">
        <v>26.08</v>
      </c>
      <c r="I423" s="151"/>
      <c r="L423" s="146"/>
      <c r="M423" s="152"/>
      <c r="T423" s="153"/>
      <c r="AT423" s="148" t="s">
        <v>167</v>
      </c>
      <c r="AU423" s="148" t="s">
        <v>86</v>
      </c>
      <c r="AV423" s="12" t="s">
        <v>89</v>
      </c>
      <c r="AW423" s="12" t="s">
        <v>33</v>
      </c>
      <c r="AX423" s="12" t="s">
        <v>78</v>
      </c>
      <c r="AY423" s="148" t="s">
        <v>159</v>
      </c>
    </row>
    <row r="424" spans="2:65" s="14" customFormat="1" ht="10.5">
      <c r="B424" s="177"/>
      <c r="D424" s="147" t="s">
        <v>167</v>
      </c>
      <c r="E424" s="178" t="s">
        <v>1</v>
      </c>
      <c r="F424" s="179" t="s">
        <v>689</v>
      </c>
      <c r="H424" s="178" t="s">
        <v>1</v>
      </c>
      <c r="I424" s="180"/>
      <c r="L424" s="177"/>
      <c r="M424" s="181"/>
      <c r="T424" s="182"/>
      <c r="AT424" s="178" t="s">
        <v>167</v>
      </c>
      <c r="AU424" s="178" t="s">
        <v>86</v>
      </c>
      <c r="AV424" s="14" t="s">
        <v>86</v>
      </c>
      <c r="AW424" s="14" t="s">
        <v>33</v>
      </c>
      <c r="AX424" s="14" t="s">
        <v>78</v>
      </c>
      <c r="AY424" s="178" t="s">
        <v>159</v>
      </c>
    </row>
    <row r="425" spans="2:65" s="12" customFormat="1" ht="10.5">
      <c r="B425" s="146"/>
      <c r="D425" s="147" t="s">
        <v>167</v>
      </c>
      <c r="E425" s="148" t="s">
        <v>1</v>
      </c>
      <c r="F425" s="149" t="s">
        <v>709</v>
      </c>
      <c r="H425" s="150">
        <v>24.718</v>
      </c>
      <c r="I425" s="151"/>
      <c r="L425" s="146"/>
      <c r="M425" s="152"/>
      <c r="T425" s="153"/>
      <c r="AT425" s="148" t="s">
        <v>167</v>
      </c>
      <c r="AU425" s="148" t="s">
        <v>86</v>
      </c>
      <c r="AV425" s="12" t="s">
        <v>89</v>
      </c>
      <c r="AW425" s="12" t="s">
        <v>33</v>
      </c>
      <c r="AX425" s="12" t="s">
        <v>78</v>
      </c>
      <c r="AY425" s="148" t="s">
        <v>159</v>
      </c>
    </row>
    <row r="426" spans="2:65" s="13" customFormat="1" ht="10.5">
      <c r="B426" s="154"/>
      <c r="D426" s="147" t="s">
        <v>167</v>
      </c>
      <c r="E426" s="155" t="s">
        <v>1</v>
      </c>
      <c r="F426" s="156" t="s">
        <v>174</v>
      </c>
      <c r="H426" s="157">
        <v>111.836</v>
      </c>
      <c r="I426" s="158"/>
      <c r="L426" s="154"/>
      <c r="M426" s="159"/>
      <c r="T426" s="160"/>
      <c r="AT426" s="155" t="s">
        <v>167</v>
      </c>
      <c r="AU426" s="155" t="s">
        <v>86</v>
      </c>
      <c r="AV426" s="13" t="s">
        <v>165</v>
      </c>
      <c r="AW426" s="13" t="s">
        <v>33</v>
      </c>
      <c r="AX426" s="13" t="s">
        <v>86</v>
      </c>
      <c r="AY426" s="155" t="s">
        <v>159</v>
      </c>
    </row>
    <row r="427" spans="2:65" s="1" customFormat="1" ht="24.25" customHeight="1">
      <c r="B427" s="31"/>
      <c r="C427" s="132" t="s">
        <v>340</v>
      </c>
      <c r="D427" s="132" t="s">
        <v>161</v>
      </c>
      <c r="E427" s="133" t="s">
        <v>710</v>
      </c>
      <c r="F427" s="134" t="s">
        <v>711</v>
      </c>
      <c r="G427" s="135" t="s">
        <v>249</v>
      </c>
      <c r="H427" s="136">
        <v>9.5559999999999992</v>
      </c>
      <c r="I427" s="137"/>
      <c r="J427" s="138">
        <f>ROUND(I427*H427,2)</f>
        <v>0</v>
      </c>
      <c r="K427" s="139"/>
      <c r="L427" s="31"/>
      <c r="M427" s="140" t="s">
        <v>1</v>
      </c>
      <c r="N427" s="141" t="s">
        <v>43</v>
      </c>
      <c r="P427" s="142">
        <f>O427*H427</f>
        <v>0</v>
      </c>
      <c r="Q427" s="142">
        <v>3.9599999999999998E-4</v>
      </c>
      <c r="R427" s="142">
        <f>Q427*H427</f>
        <v>3.7841759999999993E-3</v>
      </c>
      <c r="S427" s="142">
        <v>0</v>
      </c>
      <c r="T427" s="143">
        <f>S427*H427</f>
        <v>0</v>
      </c>
      <c r="AR427" s="144" t="s">
        <v>246</v>
      </c>
      <c r="AT427" s="144" t="s">
        <v>161</v>
      </c>
      <c r="AU427" s="144" t="s">
        <v>86</v>
      </c>
      <c r="AY427" s="16" t="s">
        <v>159</v>
      </c>
      <c r="BE427" s="145">
        <f>IF(N427="základní",J427,0)</f>
        <v>0</v>
      </c>
      <c r="BF427" s="145">
        <f>IF(N427="snížená",J427,0)</f>
        <v>0</v>
      </c>
      <c r="BG427" s="145">
        <f>IF(N427="zákl. přenesená",J427,0)</f>
        <v>0</v>
      </c>
      <c r="BH427" s="145">
        <f>IF(N427="sníž. přenesená",J427,0)</f>
        <v>0</v>
      </c>
      <c r="BI427" s="145">
        <f>IF(N427="nulová",J427,0)</f>
        <v>0</v>
      </c>
      <c r="BJ427" s="16" t="s">
        <v>86</v>
      </c>
      <c r="BK427" s="145">
        <f>ROUND(I427*H427,2)</f>
        <v>0</v>
      </c>
      <c r="BL427" s="16" t="s">
        <v>246</v>
      </c>
      <c r="BM427" s="144" t="s">
        <v>712</v>
      </c>
    </row>
    <row r="428" spans="2:65" s="14" customFormat="1" ht="10.5">
      <c r="B428" s="177"/>
      <c r="D428" s="147" t="s">
        <v>167</v>
      </c>
      <c r="E428" s="178" t="s">
        <v>1</v>
      </c>
      <c r="F428" s="179" t="s">
        <v>713</v>
      </c>
      <c r="H428" s="178" t="s">
        <v>1</v>
      </c>
      <c r="I428" s="180"/>
      <c r="L428" s="177"/>
      <c r="M428" s="181"/>
      <c r="T428" s="182"/>
      <c r="AT428" s="178" t="s">
        <v>167</v>
      </c>
      <c r="AU428" s="178" t="s">
        <v>86</v>
      </c>
      <c r="AV428" s="14" t="s">
        <v>86</v>
      </c>
      <c r="AW428" s="14" t="s">
        <v>33</v>
      </c>
      <c r="AX428" s="14" t="s">
        <v>78</v>
      </c>
      <c r="AY428" s="178" t="s">
        <v>159</v>
      </c>
    </row>
    <row r="429" spans="2:65" s="12" customFormat="1" ht="10.5">
      <c r="B429" s="146"/>
      <c r="D429" s="147" t="s">
        <v>167</v>
      </c>
      <c r="E429" s="148" t="s">
        <v>1</v>
      </c>
      <c r="F429" s="149" t="s">
        <v>714</v>
      </c>
      <c r="H429" s="150">
        <v>2.2669999999999999</v>
      </c>
      <c r="I429" s="151"/>
      <c r="L429" s="146"/>
      <c r="M429" s="152"/>
      <c r="T429" s="153"/>
      <c r="AT429" s="148" t="s">
        <v>167</v>
      </c>
      <c r="AU429" s="148" t="s">
        <v>86</v>
      </c>
      <c r="AV429" s="12" t="s">
        <v>89</v>
      </c>
      <c r="AW429" s="12" t="s">
        <v>33</v>
      </c>
      <c r="AX429" s="12" t="s">
        <v>78</v>
      </c>
      <c r="AY429" s="148" t="s">
        <v>159</v>
      </c>
    </row>
    <row r="430" spans="2:65" s="14" customFormat="1" ht="10.5">
      <c r="B430" s="177"/>
      <c r="D430" s="147" t="s">
        <v>167</v>
      </c>
      <c r="E430" s="178" t="s">
        <v>1</v>
      </c>
      <c r="F430" s="179" t="s">
        <v>715</v>
      </c>
      <c r="H430" s="178" t="s">
        <v>1</v>
      </c>
      <c r="I430" s="180"/>
      <c r="L430" s="177"/>
      <c r="M430" s="181"/>
      <c r="T430" s="182"/>
      <c r="AT430" s="178" t="s">
        <v>167</v>
      </c>
      <c r="AU430" s="178" t="s">
        <v>86</v>
      </c>
      <c r="AV430" s="14" t="s">
        <v>86</v>
      </c>
      <c r="AW430" s="14" t="s">
        <v>33</v>
      </c>
      <c r="AX430" s="14" t="s">
        <v>78</v>
      </c>
      <c r="AY430" s="178" t="s">
        <v>159</v>
      </c>
    </row>
    <row r="431" spans="2:65" s="12" customFormat="1" ht="10.5">
      <c r="B431" s="146"/>
      <c r="D431" s="147" t="s">
        <v>167</v>
      </c>
      <c r="E431" s="148" t="s">
        <v>1</v>
      </c>
      <c r="F431" s="149" t="s">
        <v>716</v>
      </c>
      <c r="H431" s="150">
        <v>2.4620000000000002</v>
      </c>
      <c r="I431" s="151"/>
      <c r="L431" s="146"/>
      <c r="M431" s="152"/>
      <c r="T431" s="153"/>
      <c r="AT431" s="148" t="s">
        <v>167</v>
      </c>
      <c r="AU431" s="148" t="s">
        <v>86</v>
      </c>
      <c r="AV431" s="12" t="s">
        <v>89</v>
      </c>
      <c r="AW431" s="12" t="s">
        <v>33</v>
      </c>
      <c r="AX431" s="12" t="s">
        <v>78</v>
      </c>
      <c r="AY431" s="148" t="s">
        <v>159</v>
      </c>
    </row>
    <row r="432" spans="2:65" s="14" customFormat="1" ht="10.5">
      <c r="B432" s="177"/>
      <c r="D432" s="147" t="s">
        <v>167</v>
      </c>
      <c r="E432" s="178" t="s">
        <v>1</v>
      </c>
      <c r="F432" s="179" t="s">
        <v>717</v>
      </c>
      <c r="H432" s="178" t="s">
        <v>1</v>
      </c>
      <c r="I432" s="180"/>
      <c r="L432" s="177"/>
      <c r="M432" s="181"/>
      <c r="T432" s="182"/>
      <c r="AT432" s="178" t="s">
        <v>167</v>
      </c>
      <c r="AU432" s="178" t="s">
        <v>86</v>
      </c>
      <c r="AV432" s="14" t="s">
        <v>86</v>
      </c>
      <c r="AW432" s="14" t="s">
        <v>33</v>
      </c>
      <c r="AX432" s="14" t="s">
        <v>78</v>
      </c>
      <c r="AY432" s="178" t="s">
        <v>159</v>
      </c>
    </row>
    <row r="433" spans="2:65" s="12" customFormat="1" ht="10.5">
      <c r="B433" s="146"/>
      <c r="D433" s="147" t="s">
        <v>167</v>
      </c>
      <c r="E433" s="148" t="s">
        <v>1</v>
      </c>
      <c r="F433" s="149" t="s">
        <v>716</v>
      </c>
      <c r="H433" s="150">
        <v>2.4620000000000002</v>
      </c>
      <c r="I433" s="151"/>
      <c r="L433" s="146"/>
      <c r="M433" s="152"/>
      <c r="T433" s="153"/>
      <c r="AT433" s="148" t="s">
        <v>167</v>
      </c>
      <c r="AU433" s="148" t="s">
        <v>86</v>
      </c>
      <c r="AV433" s="12" t="s">
        <v>89</v>
      </c>
      <c r="AW433" s="12" t="s">
        <v>33</v>
      </c>
      <c r="AX433" s="12" t="s">
        <v>78</v>
      </c>
      <c r="AY433" s="148" t="s">
        <v>159</v>
      </c>
    </row>
    <row r="434" spans="2:65" s="14" customFormat="1" ht="10.5">
      <c r="B434" s="177"/>
      <c r="D434" s="147" t="s">
        <v>167</v>
      </c>
      <c r="E434" s="178" t="s">
        <v>1</v>
      </c>
      <c r="F434" s="179" t="s">
        <v>718</v>
      </c>
      <c r="H434" s="178" t="s">
        <v>1</v>
      </c>
      <c r="I434" s="180"/>
      <c r="L434" s="177"/>
      <c r="M434" s="181"/>
      <c r="T434" s="182"/>
      <c r="AT434" s="178" t="s">
        <v>167</v>
      </c>
      <c r="AU434" s="178" t="s">
        <v>86</v>
      </c>
      <c r="AV434" s="14" t="s">
        <v>86</v>
      </c>
      <c r="AW434" s="14" t="s">
        <v>33</v>
      </c>
      <c r="AX434" s="14" t="s">
        <v>78</v>
      </c>
      <c r="AY434" s="178" t="s">
        <v>159</v>
      </c>
    </row>
    <row r="435" spans="2:65" s="12" customFormat="1" ht="10.5">
      <c r="B435" s="146"/>
      <c r="D435" s="147" t="s">
        <v>167</v>
      </c>
      <c r="E435" s="148" t="s">
        <v>1</v>
      </c>
      <c r="F435" s="149" t="s">
        <v>719</v>
      </c>
      <c r="H435" s="150">
        <v>2.3650000000000002</v>
      </c>
      <c r="I435" s="151"/>
      <c r="L435" s="146"/>
      <c r="M435" s="152"/>
      <c r="T435" s="153"/>
      <c r="AT435" s="148" t="s">
        <v>167</v>
      </c>
      <c r="AU435" s="148" t="s">
        <v>86</v>
      </c>
      <c r="AV435" s="12" t="s">
        <v>89</v>
      </c>
      <c r="AW435" s="12" t="s">
        <v>33</v>
      </c>
      <c r="AX435" s="12" t="s">
        <v>78</v>
      </c>
      <c r="AY435" s="148" t="s">
        <v>159</v>
      </c>
    </row>
    <row r="436" spans="2:65" s="13" customFormat="1" ht="10.5">
      <c r="B436" s="154"/>
      <c r="D436" s="147" t="s">
        <v>167</v>
      </c>
      <c r="E436" s="155" t="s">
        <v>1</v>
      </c>
      <c r="F436" s="156" t="s">
        <v>174</v>
      </c>
      <c r="H436" s="157">
        <v>9.5560000000000009</v>
      </c>
      <c r="I436" s="158"/>
      <c r="L436" s="154"/>
      <c r="M436" s="159"/>
      <c r="T436" s="160"/>
      <c r="AT436" s="155" t="s">
        <v>167</v>
      </c>
      <c r="AU436" s="155" t="s">
        <v>86</v>
      </c>
      <c r="AV436" s="13" t="s">
        <v>165</v>
      </c>
      <c r="AW436" s="13" t="s">
        <v>33</v>
      </c>
      <c r="AX436" s="13" t="s">
        <v>86</v>
      </c>
      <c r="AY436" s="155" t="s">
        <v>159</v>
      </c>
    </row>
    <row r="437" spans="2:65" s="1" customFormat="1" ht="24.25" customHeight="1">
      <c r="B437" s="31"/>
      <c r="C437" s="161" t="s">
        <v>345</v>
      </c>
      <c r="D437" s="161" t="s">
        <v>210</v>
      </c>
      <c r="E437" s="162" t="s">
        <v>720</v>
      </c>
      <c r="F437" s="163" t="s">
        <v>721</v>
      </c>
      <c r="G437" s="164" t="s">
        <v>249</v>
      </c>
      <c r="H437" s="165">
        <v>9.5559999999999992</v>
      </c>
      <c r="I437" s="166"/>
      <c r="J437" s="167">
        <f>ROUND(I437*H437,2)</f>
        <v>0</v>
      </c>
      <c r="K437" s="168"/>
      <c r="L437" s="169"/>
      <c r="M437" s="170" t="s">
        <v>1</v>
      </c>
      <c r="N437" s="171" t="s">
        <v>43</v>
      </c>
      <c r="P437" s="142">
        <f>O437*H437</f>
        <v>0</v>
      </c>
      <c r="Q437" s="142">
        <v>6.1999999999999998E-3</v>
      </c>
      <c r="R437" s="142">
        <f>Q437*H437</f>
        <v>5.9247199999999993E-2</v>
      </c>
      <c r="S437" s="142">
        <v>0</v>
      </c>
      <c r="T437" s="143">
        <f>S437*H437</f>
        <v>0</v>
      </c>
      <c r="AR437" s="144" t="s">
        <v>345</v>
      </c>
      <c r="AT437" s="144" t="s">
        <v>210</v>
      </c>
      <c r="AU437" s="144" t="s">
        <v>86</v>
      </c>
      <c r="AY437" s="16" t="s">
        <v>159</v>
      </c>
      <c r="BE437" s="145">
        <f>IF(N437="základní",J437,0)</f>
        <v>0</v>
      </c>
      <c r="BF437" s="145">
        <f>IF(N437="snížená",J437,0)</f>
        <v>0</v>
      </c>
      <c r="BG437" s="145">
        <f>IF(N437="zákl. přenesená",J437,0)</f>
        <v>0</v>
      </c>
      <c r="BH437" s="145">
        <f>IF(N437="sníž. přenesená",J437,0)</f>
        <v>0</v>
      </c>
      <c r="BI437" s="145">
        <f>IF(N437="nulová",J437,0)</f>
        <v>0</v>
      </c>
      <c r="BJ437" s="16" t="s">
        <v>86</v>
      </c>
      <c r="BK437" s="145">
        <f>ROUND(I437*H437,2)</f>
        <v>0</v>
      </c>
      <c r="BL437" s="16" t="s">
        <v>246</v>
      </c>
      <c r="BM437" s="144" t="s">
        <v>722</v>
      </c>
    </row>
    <row r="438" spans="2:65" s="14" customFormat="1" ht="10.5">
      <c r="B438" s="177"/>
      <c r="D438" s="147" t="s">
        <v>167</v>
      </c>
      <c r="E438" s="178" t="s">
        <v>1</v>
      </c>
      <c r="F438" s="179" t="s">
        <v>713</v>
      </c>
      <c r="H438" s="178" t="s">
        <v>1</v>
      </c>
      <c r="I438" s="180"/>
      <c r="L438" s="177"/>
      <c r="M438" s="181"/>
      <c r="T438" s="182"/>
      <c r="AT438" s="178" t="s">
        <v>167</v>
      </c>
      <c r="AU438" s="178" t="s">
        <v>86</v>
      </c>
      <c r="AV438" s="14" t="s">
        <v>86</v>
      </c>
      <c r="AW438" s="14" t="s">
        <v>33</v>
      </c>
      <c r="AX438" s="14" t="s">
        <v>78</v>
      </c>
      <c r="AY438" s="178" t="s">
        <v>159</v>
      </c>
    </row>
    <row r="439" spans="2:65" s="12" customFormat="1" ht="10.5">
      <c r="B439" s="146"/>
      <c r="D439" s="147" t="s">
        <v>167</v>
      </c>
      <c r="E439" s="148" t="s">
        <v>1</v>
      </c>
      <c r="F439" s="149" t="s">
        <v>714</v>
      </c>
      <c r="H439" s="150">
        <v>2.2669999999999999</v>
      </c>
      <c r="I439" s="151"/>
      <c r="L439" s="146"/>
      <c r="M439" s="152"/>
      <c r="T439" s="153"/>
      <c r="AT439" s="148" t="s">
        <v>167</v>
      </c>
      <c r="AU439" s="148" t="s">
        <v>86</v>
      </c>
      <c r="AV439" s="12" t="s">
        <v>89</v>
      </c>
      <c r="AW439" s="12" t="s">
        <v>33</v>
      </c>
      <c r="AX439" s="12" t="s">
        <v>78</v>
      </c>
      <c r="AY439" s="148" t="s">
        <v>159</v>
      </c>
    </row>
    <row r="440" spans="2:65" s="14" customFormat="1" ht="10.5">
      <c r="B440" s="177"/>
      <c r="D440" s="147" t="s">
        <v>167</v>
      </c>
      <c r="E440" s="178" t="s">
        <v>1</v>
      </c>
      <c r="F440" s="179" t="s">
        <v>715</v>
      </c>
      <c r="H440" s="178" t="s">
        <v>1</v>
      </c>
      <c r="I440" s="180"/>
      <c r="L440" s="177"/>
      <c r="M440" s="181"/>
      <c r="T440" s="182"/>
      <c r="AT440" s="178" t="s">
        <v>167</v>
      </c>
      <c r="AU440" s="178" t="s">
        <v>86</v>
      </c>
      <c r="AV440" s="14" t="s">
        <v>86</v>
      </c>
      <c r="AW440" s="14" t="s">
        <v>33</v>
      </c>
      <c r="AX440" s="14" t="s">
        <v>78</v>
      </c>
      <c r="AY440" s="178" t="s">
        <v>159</v>
      </c>
    </row>
    <row r="441" spans="2:65" s="12" customFormat="1" ht="10.5">
      <c r="B441" s="146"/>
      <c r="D441" s="147" t="s">
        <v>167</v>
      </c>
      <c r="E441" s="148" t="s">
        <v>1</v>
      </c>
      <c r="F441" s="149" t="s">
        <v>716</v>
      </c>
      <c r="H441" s="150">
        <v>2.4620000000000002</v>
      </c>
      <c r="I441" s="151"/>
      <c r="L441" s="146"/>
      <c r="M441" s="152"/>
      <c r="T441" s="153"/>
      <c r="AT441" s="148" t="s">
        <v>167</v>
      </c>
      <c r="AU441" s="148" t="s">
        <v>86</v>
      </c>
      <c r="AV441" s="12" t="s">
        <v>89</v>
      </c>
      <c r="AW441" s="12" t="s">
        <v>33</v>
      </c>
      <c r="AX441" s="12" t="s">
        <v>78</v>
      </c>
      <c r="AY441" s="148" t="s">
        <v>159</v>
      </c>
    </row>
    <row r="442" spans="2:65" s="14" customFormat="1" ht="10.5">
      <c r="B442" s="177"/>
      <c r="D442" s="147" t="s">
        <v>167</v>
      </c>
      <c r="E442" s="178" t="s">
        <v>1</v>
      </c>
      <c r="F442" s="179" t="s">
        <v>717</v>
      </c>
      <c r="H442" s="178" t="s">
        <v>1</v>
      </c>
      <c r="I442" s="180"/>
      <c r="L442" s="177"/>
      <c r="M442" s="181"/>
      <c r="T442" s="182"/>
      <c r="AT442" s="178" t="s">
        <v>167</v>
      </c>
      <c r="AU442" s="178" t="s">
        <v>86</v>
      </c>
      <c r="AV442" s="14" t="s">
        <v>86</v>
      </c>
      <c r="AW442" s="14" t="s">
        <v>33</v>
      </c>
      <c r="AX442" s="14" t="s">
        <v>78</v>
      </c>
      <c r="AY442" s="178" t="s">
        <v>159</v>
      </c>
    </row>
    <row r="443" spans="2:65" s="12" customFormat="1" ht="10.5">
      <c r="B443" s="146"/>
      <c r="D443" s="147" t="s">
        <v>167</v>
      </c>
      <c r="E443" s="148" t="s">
        <v>1</v>
      </c>
      <c r="F443" s="149" t="s">
        <v>716</v>
      </c>
      <c r="H443" s="150">
        <v>2.4620000000000002</v>
      </c>
      <c r="I443" s="151"/>
      <c r="L443" s="146"/>
      <c r="M443" s="152"/>
      <c r="T443" s="153"/>
      <c r="AT443" s="148" t="s">
        <v>167</v>
      </c>
      <c r="AU443" s="148" t="s">
        <v>86</v>
      </c>
      <c r="AV443" s="12" t="s">
        <v>89</v>
      </c>
      <c r="AW443" s="12" t="s">
        <v>33</v>
      </c>
      <c r="AX443" s="12" t="s">
        <v>78</v>
      </c>
      <c r="AY443" s="148" t="s">
        <v>159</v>
      </c>
    </row>
    <row r="444" spans="2:65" s="14" customFormat="1" ht="10.5">
      <c r="B444" s="177"/>
      <c r="D444" s="147" t="s">
        <v>167</v>
      </c>
      <c r="E444" s="178" t="s">
        <v>1</v>
      </c>
      <c r="F444" s="179" t="s">
        <v>718</v>
      </c>
      <c r="H444" s="178" t="s">
        <v>1</v>
      </c>
      <c r="I444" s="180"/>
      <c r="L444" s="177"/>
      <c r="M444" s="181"/>
      <c r="T444" s="182"/>
      <c r="AT444" s="178" t="s">
        <v>167</v>
      </c>
      <c r="AU444" s="178" t="s">
        <v>86</v>
      </c>
      <c r="AV444" s="14" t="s">
        <v>86</v>
      </c>
      <c r="AW444" s="14" t="s">
        <v>33</v>
      </c>
      <c r="AX444" s="14" t="s">
        <v>78</v>
      </c>
      <c r="AY444" s="178" t="s">
        <v>159</v>
      </c>
    </row>
    <row r="445" spans="2:65" s="12" customFormat="1" ht="10.5">
      <c r="B445" s="146"/>
      <c r="D445" s="147" t="s">
        <v>167</v>
      </c>
      <c r="E445" s="148" t="s">
        <v>1</v>
      </c>
      <c r="F445" s="149" t="s">
        <v>719</v>
      </c>
      <c r="H445" s="150">
        <v>2.3650000000000002</v>
      </c>
      <c r="I445" s="151"/>
      <c r="L445" s="146"/>
      <c r="M445" s="152"/>
      <c r="T445" s="153"/>
      <c r="AT445" s="148" t="s">
        <v>167</v>
      </c>
      <c r="AU445" s="148" t="s">
        <v>86</v>
      </c>
      <c r="AV445" s="12" t="s">
        <v>89</v>
      </c>
      <c r="AW445" s="12" t="s">
        <v>33</v>
      </c>
      <c r="AX445" s="12" t="s">
        <v>78</v>
      </c>
      <c r="AY445" s="148" t="s">
        <v>159</v>
      </c>
    </row>
    <row r="446" spans="2:65" s="13" customFormat="1" ht="10.5">
      <c r="B446" s="154"/>
      <c r="D446" s="147" t="s">
        <v>167</v>
      </c>
      <c r="E446" s="155" t="s">
        <v>1</v>
      </c>
      <c r="F446" s="156" t="s">
        <v>174</v>
      </c>
      <c r="H446" s="157">
        <v>9.5560000000000009</v>
      </c>
      <c r="I446" s="158"/>
      <c r="L446" s="154"/>
      <c r="M446" s="159"/>
      <c r="T446" s="160"/>
      <c r="AT446" s="155" t="s">
        <v>167</v>
      </c>
      <c r="AU446" s="155" t="s">
        <v>86</v>
      </c>
      <c r="AV446" s="13" t="s">
        <v>165</v>
      </c>
      <c r="AW446" s="13" t="s">
        <v>33</v>
      </c>
      <c r="AX446" s="13" t="s">
        <v>86</v>
      </c>
      <c r="AY446" s="155" t="s">
        <v>159</v>
      </c>
    </row>
    <row r="447" spans="2:65" s="1" customFormat="1" ht="24.25" customHeight="1">
      <c r="B447" s="31"/>
      <c r="C447" s="132" t="s">
        <v>350</v>
      </c>
      <c r="D447" s="132" t="s">
        <v>161</v>
      </c>
      <c r="E447" s="133" t="s">
        <v>723</v>
      </c>
      <c r="F447" s="134" t="s">
        <v>724</v>
      </c>
      <c r="G447" s="135" t="s">
        <v>213</v>
      </c>
      <c r="H447" s="136">
        <v>1.714</v>
      </c>
      <c r="I447" s="137"/>
      <c r="J447" s="138">
        <f>ROUND(I447*H447,2)</f>
        <v>0</v>
      </c>
      <c r="K447" s="139"/>
      <c r="L447" s="31"/>
      <c r="M447" s="140" t="s">
        <v>1</v>
      </c>
      <c r="N447" s="141" t="s">
        <v>43</v>
      </c>
      <c r="P447" s="142">
        <f>O447*H447</f>
        <v>0</v>
      </c>
      <c r="Q447" s="142">
        <v>0</v>
      </c>
      <c r="R447" s="142">
        <f>Q447*H447</f>
        <v>0</v>
      </c>
      <c r="S447" s="142">
        <v>0</v>
      </c>
      <c r="T447" s="143">
        <f>S447*H447</f>
        <v>0</v>
      </c>
      <c r="AR447" s="144" t="s">
        <v>246</v>
      </c>
      <c r="AT447" s="144" t="s">
        <v>161</v>
      </c>
      <c r="AU447" s="144" t="s">
        <v>86</v>
      </c>
      <c r="AY447" s="16" t="s">
        <v>159</v>
      </c>
      <c r="BE447" s="145">
        <f>IF(N447="základní",J447,0)</f>
        <v>0</v>
      </c>
      <c r="BF447" s="145">
        <f>IF(N447="snížená",J447,0)</f>
        <v>0</v>
      </c>
      <c r="BG447" s="145">
        <f>IF(N447="zákl. přenesená",J447,0)</f>
        <v>0</v>
      </c>
      <c r="BH447" s="145">
        <f>IF(N447="sníž. přenesená",J447,0)</f>
        <v>0</v>
      </c>
      <c r="BI447" s="145">
        <f>IF(N447="nulová",J447,0)</f>
        <v>0</v>
      </c>
      <c r="BJ447" s="16" t="s">
        <v>86</v>
      </c>
      <c r="BK447" s="145">
        <f>ROUND(I447*H447,2)</f>
        <v>0</v>
      </c>
      <c r="BL447" s="16" t="s">
        <v>246</v>
      </c>
      <c r="BM447" s="144" t="s">
        <v>725</v>
      </c>
    </row>
    <row r="448" spans="2:65" s="11" customFormat="1" ht="25.85" customHeight="1">
      <c r="B448" s="120"/>
      <c r="D448" s="121" t="s">
        <v>77</v>
      </c>
      <c r="E448" s="122" t="s">
        <v>461</v>
      </c>
      <c r="F448" s="122" t="s">
        <v>462</v>
      </c>
      <c r="I448" s="123"/>
      <c r="J448" s="124">
        <f>BK448</f>
        <v>0</v>
      </c>
      <c r="L448" s="120"/>
      <c r="M448" s="125"/>
      <c r="P448" s="126">
        <f>P449</f>
        <v>0</v>
      </c>
      <c r="R448" s="126">
        <f>R449</f>
        <v>6.3175579999999995E-2</v>
      </c>
      <c r="T448" s="127">
        <f>T449</f>
        <v>0</v>
      </c>
      <c r="AR448" s="121" t="s">
        <v>89</v>
      </c>
      <c r="AT448" s="128" t="s">
        <v>77</v>
      </c>
      <c r="AU448" s="128" t="s">
        <v>78</v>
      </c>
      <c r="AY448" s="121" t="s">
        <v>159</v>
      </c>
      <c r="BK448" s="129">
        <f>BK449</f>
        <v>0</v>
      </c>
    </row>
    <row r="449" spans="2:65" s="11" customFormat="1" ht="22.75" customHeight="1">
      <c r="B449" s="120"/>
      <c r="D449" s="121" t="s">
        <v>77</v>
      </c>
      <c r="E449" s="130" t="s">
        <v>463</v>
      </c>
      <c r="F449" s="130" t="s">
        <v>464</v>
      </c>
      <c r="I449" s="123"/>
      <c r="J449" s="131">
        <f>BK449</f>
        <v>0</v>
      </c>
      <c r="L449" s="120"/>
      <c r="M449" s="125"/>
      <c r="P449" s="126">
        <f>SUM(P450:P459)</f>
        <v>0</v>
      </c>
      <c r="R449" s="126">
        <f>SUM(R450:R459)</f>
        <v>6.3175579999999995E-2</v>
      </c>
      <c r="T449" s="127">
        <f>SUM(T450:T459)</f>
        <v>0</v>
      </c>
      <c r="AR449" s="121" t="s">
        <v>89</v>
      </c>
      <c r="AT449" s="128" t="s">
        <v>77</v>
      </c>
      <c r="AU449" s="128" t="s">
        <v>86</v>
      </c>
      <c r="AY449" s="121" t="s">
        <v>159</v>
      </c>
      <c r="BK449" s="129">
        <f>SUM(BK450:BK459)</f>
        <v>0</v>
      </c>
    </row>
    <row r="450" spans="2:65" s="1" customFormat="1" ht="24.25" customHeight="1">
      <c r="B450" s="31"/>
      <c r="C450" s="132" t="s">
        <v>354</v>
      </c>
      <c r="D450" s="132" t="s">
        <v>161</v>
      </c>
      <c r="E450" s="133" t="s">
        <v>726</v>
      </c>
      <c r="F450" s="134" t="s">
        <v>727</v>
      </c>
      <c r="G450" s="135" t="s">
        <v>219</v>
      </c>
      <c r="H450" s="136">
        <v>143.58099999999999</v>
      </c>
      <c r="I450" s="137"/>
      <c r="J450" s="138">
        <f>ROUND(I450*H450,2)</f>
        <v>0</v>
      </c>
      <c r="K450" s="139"/>
      <c r="L450" s="31"/>
      <c r="M450" s="140" t="s">
        <v>1</v>
      </c>
      <c r="N450" s="141" t="s">
        <v>43</v>
      </c>
      <c r="P450" s="142">
        <f>O450*H450</f>
        <v>0</v>
      </c>
      <c r="Q450" s="142">
        <v>8.0000000000000007E-5</v>
      </c>
      <c r="R450" s="142">
        <f>Q450*H450</f>
        <v>1.148648E-2</v>
      </c>
      <c r="S450" s="142">
        <v>0</v>
      </c>
      <c r="T450" s="143">
        <f>S450*H450</f>
        <v>0</v>
      </c>
      <c r="AR450" s="144" t="s">
        <v>246</v>
      </c>
      <c r="AT450" s="144" t="s">
        <v>161</v>
      </c>
      <c r="AU450" s="144" t="s">
        <v>89</v>
      </c>
      <c r="AY450" s="16" t="s">
        <v>159</v>
      </c>
      <c r="BE450" s="145">
        <f>IF(N450="základní",J450,0)</f>
        <v>0</v>
      </c>
      <c r="BF450" s="145">
        <f>IF(N450="snížená",J450,0)</f>
        <v>0</v>
      </c>
      <c r="BG450" s="145">
        <f>IF(N450="zákl. přenesená",J450,0)</f>
        <v>0</v>
      </c>
      <c r="BH450" s="145">
        <f>IF(N450="sníž. přenesená",J450,0)</f>
        <v>0</v>
      </c>
      <c r="BI450" s="145">
        <f>IF(N450="nulová",J450,0)</f>
        <v>0</v>
      </c>
      <c r="BJ450" s="16" t="s">
        <v>86</v>
      </c>
      <c r="BK450" s="145">
        <f>ROUND(I450*H450,2)</f>
        <v>0</v>
      </c>
      <c r="BL450" s="16" t="s">
        <v>246</v>
      </c>
      <c r="BM450" s="144" t="s">
        <v>728</v>
      </c>
    </row>
    <row r="451" spans="2:65" s="12" customFormat="1" ht="10.5">
      <c r="B451" s="146"/>
      <c r="D451" s="147" t="s">
        <v>167</v>
      </c>
      <c r="E451" s="148" t="s">
        <v>1</v>
      </c>
      <c r="F451" s="149" t="s">
        <v>729</v>
      </c>
      <c r="H451" s="150">
        <v>32.155000000000001</v>
      </c>
      <c r="I451" s="151"/>
      <c r="L451" s="146"/>
      <c r="M451" s="152"/>
      <c r="T451" s="153"/>
      <c r="AT451" s="148" t="s">
        <v>167</v>
      </c>
      <c r="AU451" s="148" t="s">
        <v>89</v>
      </c>
      <c r="AV451" s="12" t="s">
        <v>89</v>
      </c>
      <c r="AW451" s="12" t="s">
        <v>33</v>
      </c>
      <c r="AX451" s="12" t="s">
        <v>78</v>
      </c>
      <c r="AY451" s="148" t="s">
        <v>159</v>
      </c>
    </row>
    <row r="452" spans="2:65" s="12" customFormat="1" ht="10.5">
      <c r="B452" s="146"/>
      <c r="D452" s="147" t="s">
        <v>167</v>
      </c>
      <c r="E452" s="148" t="s">
        <v>1</v>
      </c>
      <c r="F452" s="149" t="s">
        <v>730</v>
      </c>
      <c r="H452" s="150">
        <v>32.973999999999997</v>
      </c>
      <c r="I452" s="151"/>
      <c r="L452" s="146"/>
      <c r="M452" s="152"/>
      <c r="T452" s="153"/>
      <c r="AT452" s="148" t="s">
        <v>167</v>
      </c>
      <c r="AU452" s="148" t="s">
        <v>89</v>
      </c>
      <c r="AV452" s="12" t="s">
        <v>89</v>
      </c>
      <c r="AW452" s="12" t="s">
        <v>33</v>
      </c>
      <c r="AX452" s="12" t="s">
        <v>78</v>
      </c>
      <c r="AY452" s="148" t="s">
        <v>159</v>
      </c>
    </row>
    <row r="453" spans="2:65" s="12" customFormat="1" ht="10.5">
      <c r="B453" s="146"/>
      <c r="D453" s="147" t="s">
        <v>167</v>
      </c>
      <c r="E453" s="148" t="s">
        <v>1</v>
      </c>
      <c r="F453" s="149" t="s">
        <v>731</v>
      </c>
      <c r="H453" s="150">
        <v>30.126999999999999</v>
      </c>
      <c r="I453" s="151"/>
      <c r="L453" s="146"/>
      <c r="M453" s="152"/>
      <c r="T453" s="153"/>
      <c r="AT453" s="148" t="s">
        <v>167</v>
      </c>
      <c r="AU453" s="148" t="s">
        <v>89</v>
      </c>
      <c r="AV453" s="12" t="s">
        <v>89</v>
      </c>
      <c r="AW453" s="12" t="s">
        <v>33</v>
      </c>
      <c r="AX453" s="12" t="s">
        <v>78</v>
      </c>
      <c r="AY453" s="148" t="s">
        <v>159</v>
      </c>
    </row>
    <row r="454" spans="2:65" s="12" customFormat="1" ht="10.5">
      <c r="B454" s="146"/>
      <c r="D454" s="147" t="s">
        <v>167</v>
      </c>
      <c r="E454" s="148" t="s">
        <v>1</v>
      </c>
      <c r="F454" s="149" t="s">
        <v>732</v>
      </c>
      <c r="H454" s="150">
        <v>28.966000000000001</v>
      </c>
      <c r="I454" s="151"/>
      <c r="L454" s="146"/>
      <c r="M454" s="152"/>
      <c r="T454" s="153"/>
      <c r="AT454" s="148" t="s">
        <v>167</v>
      </c>
      <c r="AU454" s="148" t="s">
        <v>89</v>
      </c>
      <c r="AV454" s="12" t="s">
        <v>89</v>
      </c>
      <c r="AW454" s="12" t="s">
        <v>33</v>
      </c>
      <c r="AX454" s="12" t="s">
        <v>78</v>
      </c>
      <c r="AY454" s="148" t="s">
        <v>159</v>
      </c>
    </row>
    <row r="455" spans="2:65" s="12" customFormat="1" ht="10.5">
      <c r="B455" s="146"/>
      <c r="D455" s="147" t="s">
        <v>167</v>
      </c>
      <c r="E455" s="148" t="s">
        <v>1</v>
      </c>
      <c r="F455" s="149" t="s">
        <v>733</v>
      </c>
      <c r="H455" s="150">
        <v>19.359000000000002</v>
      </c>
      <c r="I455" s="151"/>
      <c r="L455" s="146"/>
      <c r="M455" s="152"/>
      <c r="T455" s="153"/>
      <c r="AT455" s="148" t="s">
        <v>167</v>
      </c>
      <c r="AU455" s="148" t="s">
        <v>89</v>
      </c>
      <c r="AV455" s="12" t="s">
        <v>89</v>
      </c>
      <c r="AW455" s="12" t="s">
        <v>33</v>
      </c>
      <c r="AX455" s="12" t="s">
        <v>78</v>
      </c>
      <c r="AY455" s="148" t="s">
        <v>159</v>
      </c>
    </row>
    <row r="456" spans="2:65" s="13" customFormat="1" ht="10.5">
      <c r="B456" s="154"/>
      <c r="D456" s="147" t="s">
        <v>167</v>
      </c>
      <c r="E456" s="155" t="s">
        <v>1</v>
      </c>
      <c r="F456" s="156" t="s">
        <v>174</v>
      </c>
      <c r="H456" s="157">
        <v>143.58099999999999</v>
      </c>
      <c r="I456" s="158"/>
      <c r="L456" s="154"/>
      <c r="M456" s="159"/>
      <c r="T456" s="160"/>
      <c r="AT456" s="155" t="s">
        <v>167</v>
      </c>
      <c r="AU456" s="155" t="s">
        <v>89</v>
      </c>
      <c r="AV456" s="13" t="s">
        <v>165</v>
      </c>
      <c r="AW456" s="13" t="s">
        <v>33</v>
      </c>
      <c r="AX456" s="13" t="s">
        <v>86</v>
      </c>
      <c r="AY456" s="155" t="s">
        <v>159</v>
      </c>
    </row>
    <row r="457" spans="2:65" s="1" customFormat="1" ht="16.55" customHeight="1">
      <c r="B457" s="31"/>
      <c r="C457" s="161" t="s">
        <v>360</v>
      </c>
      <c r="D457" s="161" t="s">
        <v>210</v>
      </c>
      <c r="E457" s="162" t="s">
        <v>734</v>
      </c>
      <c r="F457" s="163" t="s">
        <v>735</v>
      </c>
      <c r="G457" s="164" t="s">
        <v>219</v>
      </c>
      <c r="H457" s="165">
        <v>172.297</v>
      </c>
      <c r="I457" s="166"/>
      <c r="J457" s="167">
        <f>ROUND(I457*H457,2)</f>
        <v>0</v>
      </c>
      <c r="K457" s="168"/>
      <c r="L457" s="169"/>
      <c r="M457" s="170" t="s">
        <v>1</v>
      </c>
      <c r="N457" s="171" t="s">
        <v>43</v>
      </c>
      <c r="P457" s="142">
        <f>O457*H457</f>
        <v>0</v>
      </c>
      <c r="Q457" s="142">
        <v>2.9999999999999997E-4</v>
      </c>
      <c r="R457" s="142">
        <f>Q457*H457</f>
        <v>5.1689099999999995E-2</v>
      </c>
      <c r="S457" s="142">
        <v>0</v>
      </c>
      <c r="T457" s="143">
        <f>S457*H457</f>
        <v>0</v>
      </c>
      <c r="AR457" s="144" t="s">
        <v>345</v>
      </c>
      <c r="AT457" s="144" t="s">
        <v>210</v>
      </c>
      <c r="AU457" s="144" t="s">
        <v>89</v>
      </c>
      <c r="AY457" s="16" t="s">
        <v>159</v>
      </c>
      <c r="BE457" s="145">
        <f>IF(N457="základní",J457,0)</f>
        <v>0</v>
      </c>
      <c r="BF457" s="145">
        <f>IF(N457="snížená",J457,0)</f>
        <v>0</v>
      </c>
      <c r="BG457" s="145">
        <f>IF(N457="zákl. přenesená",J457,0)</f>
        <v>0</v>
      </c>
      <c r="BH457" s="145">
        <f>IF(N457="sníž. přenesená",J457,0)</f>
        <v>0</v>
      </c>
      <c r="BI457" s="145">
        <f>IF(N457="nulová",J457,0)</f>
        <v>0</v>
      </c>
      <c r="BJ457" s="16" t="s">
        <v>86</v>
      </c>
      <c r="BK457" s="145">
        <f>ROUND(I457*H457,2)</f>
        <v>0</v>
      </c>
      <c r="BL457" s="16" t="s">
        <v>246</v>
      </c>
      <c r="BM457" s="144" t="s">
        <v>736</v>
      </c>
    </row>
    <row r="458" spans="2:65" s="12" customFormat="1" ht="10.5">
      <c r="B458" s="146"/>
      <c r="D458" s="147" t="s">
        <v>167</v>
      </c>
      <c r="E458" s="148" t="s">
        <v>1</v>
      </c>
      <c r="F458" s="149" t="s">
        <v>737</v>
      </c>
      <c r="H458" s="150">
        <v>172.297</v>
      </c>
      <c r="I458" s="151"/>
      <c r="L458" s="146"/>
      <c r="M458" s="152"/>
      <c r="T458" s="153"/>
      <c r="AT458" s="148" t="s">
        <v>167</v>
      </c>
      <c r="AU458" s="148" t="s">
        <v>89</v>
      </c>
      <c r="AV458" s="12" t="s">
        <v>89</v>
      </c>
      <c r="AW458" s="12" t="s">
        <v>33</v>
      </c>
      <c r="AX458" s="12" t="s">
        <v>86</v>
      </c>
      <c r="AY458" s="148" t="s">
        <v>159</v>
      </c>
    </row>
    <row r="459" spans="2:65" s="1" customFormat="1" ht="24.25" customHeight="1">
      <c r="B459" s="31"/>
      <c r="C459" s="132" t="s">
        <v>365</v>
      </c>
      <c r="D459" s="132" t="s">
        <v>161</v>
      </c>
      <c r="E459" s="133" t="s">
        <v>738</v>
      </c>
      <c r="F459" s="134" t="s">
        <v>739</v>
      </c>
      <c r="G459" s="135" t="s">
        <v>740</v>
      </c>
      <c r="H459" s="183"/>
      <c r="I459" s="137"/>
      <c r="J459" s="138">
        <f>ROUND(I459*H459,2)</f>
        <v>0</v>
      </c>
      <c r="K459" s="139"/>
      <c r="L459" s="31"/>
      <c r="M459" s="172" t="s">
        <v>1</v>
      </c>
      <c r="N459" s="173" t="s">
        <v>43</v>
      </c>
      <c r="O459" s="174"/>
      <c r="P459" s="175">
        <f>O459*H459</f>
        <v>0</v>
      </c>
      <c r="Q459" s="175">
        <v>0</v>
      </c>
      <c r="R459" s="175">
        <f>Q459*H459</f>
        <v>0</v>
      </c>
      <c r="S459" s="175">
        <v>0</v>
      </c>
      <c r="T459" s="176">
        <f>S459*H459</f>
        <v>0</v>
      </c>
      <c r="AR459" s="144" t="s">
        <v>246</v>
      </c>
      <c r="AT459" s="144" t="s">
        <v>161</v>
      </c>
      <c r="AU459" s="144" t="s">
        <v>89</v>
      </c>
      <c r="AY459" s="16" t="s">
        <v>159</v>
      </c>
      <c r="BE459" s="145">
        <f>IF(N459="základní",J459,0)</f>
        <v>0</v>
      </c>
      <c r="BF459" s="145">
        <f>IF(N459="snížená",J459,0)</f>
        <v>0</v>
      </c>
      <c r="BG459" s="145">
        <f>IF(N459="zákl. přenesená",J459,0)</f>
        <v>0</v>
      </c>
      <c r="BH459" s="145">
        <f>IF(N459="sníž. přenesená",J459,0)</f>
        <v>0</v>
      </c>
      <c r="BI459" s="145">
        <f>IF(N459="nulová",J459,0)</f>
        <v>0</v>
      </c>
      <c r="BJ459" s="16" t="s">
        <v>86</v>
      </c>
      <c r="BK459" s="145">
        <f>ROUND(I459*H459,2)</f>
        <v>0</v>
      </c>
      <c r="BL459" s="16" t="s">
        <v>246</v>
      </c>
      <c r="BM459" s="144" t="s">
        <v>741</v>
      </c>
    </row>
    <row r="460" spans="2:65" s="1" customFormat="1" ht="6.9" customHeight="1">
      <c r="B460" s="43"/>
      <c r="C460" s="44"/>
      <c r="D460" s="44"/>
      <c r="E460" s="44"/>
      <c r="F460" s="44"/>
      <c r="G460" s="44"/>
      <c r="H460" s="44"/>
      <c r="I460" s="44"/>
      <c r="J460" s="44"/>
      <c r="K460" s="44"/>
      <c r="L460" s="31"/>
    </row>
  </sheetData>
  <sheetProtection algorithmName="SHA-512" hashValue="aTwTEjQXLQN8qrh2QYPrz8BLsCCqivpidqzizELtHU5kmE2iG1RAwgENzdfucvXyFONUqC4X8hd1aWucMQEfsw==" saltValue="60rTnnyIAnrS1nLlSWLEUXhZ7QuDUke3xO7eY+BWSYIq/uRMp+RcIztL9LO7GuXJ0H4lH0hnaQwLYPit13++7A==" spinCount="100000" sheet="1" objects="1" scenarios="1" formatColumns="0" formatRows="0" autoFilter="0"/>
  <autoFilter ref="C126:K459" xr:uid="{00000000-0009-0000-0000-000002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65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6" t="s">
        <v>95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125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8" t="str">
        <f>'Rekapitulace stavby'!K6</f>
        <v>Revitalizace veřejných ploch města Luby - ETAPA II</v>
      </c>
      <c r="F7" s="229"/>
      <c r="G7" s="229"/>
      <c r="H7" s="229"/>
      <c r="L7" s="19"/>
    </row>
    <row r="8" spans="2:46" s="1" customFormat="1" ht="11.95" customHeight="1">
      <c r="B8" s="31"/>
      <c r="D8" s="26" t="s">
        <v>126</v>
      </c>
      <c r="L8" s="31"/>
    </row>
    <row r="9" spans="2:46" s="1" customFormat="1" ht="16.55" customHeight="1">
      <c r="B9" s="31"/>
      <c r="E9" s="194" t="s">
        <v>742</v>
      </c>
      <c r="F9" s="230"/>
      <c r="G9" s="230"/>
      <c r="H9" s="230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88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1" t="str">
        <f>'Rekapitulace stavby'!E14</f>
        <v>Vyplň údaj</v>
      </c>
      <c r="F18" s="200"/>
      <c r="G18" s="200"/>
      <c r="H18" s="200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5" t="s">
        <v>1</v>
      </c>
      <c r="F27" s="205"/>
      <c r="G27" s="205"/>
      <c r="H27" s="205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ROUND(J127,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ROUND((SUM(BE127:BE264)),  2)</f>
        <v>0</v>
      </c>
      <c r="I33" s="91">
        <v>0.21</v>
      </c>
      <c r="J33" s="90">
        <f>ROUND(((SUM(BE127:BE264))*I33),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ROUND((SUM(BF127:BF264)),  2)</f>
        <v>0</v>
      </c>
      <c r="I34" s="91">
        <v>0.15</v>
      </c>
      <c r="J34" s="90">
        <f>ROUND(((SUM(BF127:BF264))*I34),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ROUND((SUM(BG127:BG264)),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ROUND((SUM(BH127:BH264)),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ROUND((SUM(BI127:BI264)),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128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8" t="str">
        <f>E7</f>
        <v>Revitalizace veřejných ploch města Luby - ETAPA II</v>
      </c>
      <c r="F85" s="229"/>
      <c r="G85" s="229"/>
      <c r="H85" s="229"/>
      <c r="L85" s="31"/>
    </row>
    <row r="86" spans="2:47" s="1" customFormat="1" ht="11.95" customHeight="1">
      <c r="B86" s="31"/>
      <c r="C86" s="26" t="s">
        <v>126</v>
      </c>
      <c r="L86" s="31"/>
    </row>
    <row r="87" spans="2:47" s="1" customFormat="1" ht="16.55" customHeight="1">
      <c r="B87" s="31"/>
      <c r="E87" s="194" t="str">
        <f>E9</f>
        <v>IO 03 - Dešťová kanalizace Etapa II</v>
      </c>
      <c r="F87" s="230"/>
      <c r="G87" s="230"/>
      <c r="H87" s="230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129</v>
      </c>
      <c r="D94" s="92"/>
      <c r="E94" s="92"/>
      <c r="F94" s="92"/>
      <c r="G94" s="92"/>
      <c r="H94" s="92"/>
      <c r="I94" s="92"/>
      <c r="J94" s="101" t="s">
        <v>130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131</v>
      </c>
      <c r="J96" s="65">
        <f>J127</f>
        <v>0</v>
      </c>
      <c r="L96" s="31"/>
      <c r="AU96" s="16" t="s">
        <v>132</v>
      </c>
    </row>
    <row r="97" spans="2:12" s="8" customFormat="1" ht="24.9" customHeight="1">
      <c r="B97" s="103"/>
      <c r="D97" s="104" t="s">
        <v>133</v>
      </c>
      <c r="E97" s="105"/>
      <c r="F97" s="105"/>
      <c r="G97" s="105"/>
      <c r="H97" s="105"/>
      <c r="I97" s="105"/>
      <c r="J97" s="106">
        <f>J128</f>
        <v>0</v>
      </c>
      <c r="L97" s="103"/>
    </row>
    <row r="98" spans="2:12" s="9" customFormat="1" ht="20" customHeight="1">
      <c r="B98" s="107"/>
      <c r="D98" s="108" t="s">
        <v>134</v>
      </c>
      <c r="E98" s="109"/>
      <c r="F98" s="109"/>
      <c r="G98" s="109"/>
      <c r="H98" s="109"/>
      <c r="I98" s="109"/>
      <c r="J98" s="110">
        <f>J129</f>
        <v>0</v>
      </c>
      <c r="L98" s="107"/>
    </row>
    <row r="99" spans="2:12" s="9" customFormat="1" ht="20" customHeight="1">
      <c r="B99" s="107"/>
      <c r="D99" s="108" t="s">
        <v>135</v>
      </c>
      <c r="E99" s="109"/>
      <c r="F99" s="109"/>
      <c r="G99" s="109"/>
      <c r="H99" s="109"/>
      <c r="I99" s="109"/>
      <c r="J99" s="110">
        <f>J173</f>
        <v>0</v>
      </c>
      <c r="L99" s="107"/>
    </row>
    <row r="100" spans="2:12" s="9" customFormat="1" ht="20" customHeight="1">
      <c r="B100" s="107"/>
      <c r="D100" s="108" t="s">
        <v>486</v>
      </c>
      <c r="E100" s="109"/>
      <c r="F100" s="109"/>
      <c r="G100" s="109"/>
      <c r="H100" s="109"/>
      <c r="I100" s="109"/>
      <c r="J100" s="110">
        <f>J181</f>
        <v>0</v>
      </c>
      <c r="L100" s="107"/>
    </row>
    <row r="101" spans="2:12" s="9" customFormat="1" ht="20" customHeight="1">
      <c r="B101" s="107"/>
      <c r="D101" s="108" t="s">
        <v>487</v>
      </c>
      <c r="E101" s="109"/>
      <c r="F101" s="109"/>
      <c r="G101" s="109"/>
      <c r="H101" s="109"/>
      <c r="I101" s="109"/>
      <c r="J101" s="110">
        <f>J188</f>
        <v>0</v>
      </c>
      <c r="L101" s="107"/>
    </row>
    <row r="102" spans="2:12" s="9" customFormat="1" ht="20" customHeight="1">
      <c r="B102" s="107"/>
      <c r="D102" s="108" t="s">
        <v>137</v>
      </c>
      <c r="E102" s="109"/>
      <c r="F102" s="109"/>
      <c r="G102" s="109"/>
      <c r="H102" s="109"/>
      <c r="I102" s="109"/>
      <c r="J102" s="110">
        <f>J193</f>
        <v>0</v>
      </c>
      <c r="L102" s="107"/>
    </row>
    <row r="103" spans="2:12" s="9" customFormat="1" ht="20" customHeight="1">
      <c r="B103" s="107"/>
      <c r="D103" s="108" t="s">
        <v>138</v>
      </c>
      <c r="E103" s="109"/>
      <c r="F103" s="109"/>
      <c r="G103" s="109"/>
      <c r="H103" s="109"/>
      <c r="I103" s="109"/>
      <c r="J103" s="110">
        <f>J237</f>
        <v>0</v>
      </c>
      <c r="L103" s="107"/>
    </row>
    <row r="104" spans="2:12" s="9" customFormat="1" ht="20" customHeight="1">
      <c r="B104" s="107"/>
      <c r="D104" s="108" t="s">
        <v>139</v>
      </c>
      <c r="E104" s="109"/>
      <c r="F104" s="109"/>
      <c r="G104" s="109"/>
      <c r="H104" s="109"/>
      <c r="I104" s="109"/>
      <c r="J104" s="110">
        <f>J248</f>
        <v>0</v>
      </c>
      <c r="L104" s="107"/>
    </row>
    <row r="105" spans="2:12" s="9" customFormat="1" ht="20" customHeight="1">
      <c r="B105" s="107"/>
      <c r="D105" s="108" t="s">
        <v>489</v>
      </c>
      <c r="E105" s="109"/>
      <c r="F105" s="109"/>
      <c r="G105" s="109"/>
      <c r="H105" s="109"/>
      <c r="I105" s="109"/>
      <c r="J105" s="110">
        <f>J251</f>
        <v>0</v>
      </c>
      <c r="L105" s="107"/>
    </row>
    <row r="106" spans="2:12" s="8" customFormat="1" ht="24.9" customHeight="1">
      <c r="B106" s="103"/>
      <c r="D106" s="104" t="s">
        <v>140</v>
      </c>
      <c r="E106" s="105"/>
      <c r="F106" s="105"/>
      <c r="G106" s="105"/>
      <c r="H106" s="105"/>
      <c r="I106" s="105"/>
      <c r="J106" s="106">
        <f>J253</f>
        <v>0</v>
      </c>
      <c r="L106" s="103"/>
    </row>
    <row r="107" spans="2:12" s="9" customFormat="1" ht="20" customHeight="1">
      <c r="B107" s="107"/>
      <c r="D107" s="108" t="s">
        <v>141</v>
      </c>
      <c r="E107" s="109"/>
      <c r="F107" s="109"/>
      <c r="G107" s="109"/>
      <c r="H107" s="109"/>
      <c r="I107" s="109"/>
      <c r="J107" s="110">
        <f>J254</f>
        <v>0</v>
      </c>
      <c r="L107" s="107"/>
    </row>
    <row r="108" spans="2:12" s="1" customFormat="1" ht="21.8" customHeight="1">
      <c r="B108" s="31"/>
      <c r="L108" s="31"/>
    </row>
    <row r="109" spans="2:12" s="1" customFormat="1" ht="6.9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1"/>
    </row>
    <row r="113" spans="2:63" s="1" customFormat="1" ht="6.9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1"/>
    </row>
    <row r="114" spans="2:63" s="1" customFormat="1" ht="24.9" customHeight="1">
      <c r="B114" s="31"/>
      <c r="C114" s="20" t="s">
        <v>144</v>
      </c>
      <c r="L114" s="31"/>
    </row>
    <row r="115" spans="2:63" s="1" customFormat="1" ht="6.9" customHeight="1">
      <c r="B115" s="31"/>
      <c r="L115" s="31"/>
    </row>
    <row r="116" spans="2:63" s="1" customFormat="1" ht="11.95" customHeight="1">
      <c r="B116" s="31"/>
      <c r="C116" s="26" t="s">
        <v>16</v>
      </c>
      <c r="L116" s="31"/>
    </row>
    <row r="117" spans="2:63" s="1" customFormat="1" ht="16.55" customHeight="1">
      <c r="B117" s="31"/>
      <c r="E117" s="228" t="str">
        <f>E7</f>
        <v>Revitalizace veřejných ploch města Luby - ETAPA II</v>
      </c>
      <c r="F117" s="229"/>
      <c r="G117" s="229"/>
      <c r="H117" s="229"/>
      <c r="L117" s="31"/>
    </row>
    <row r="118" spans="2:63" s="1" customFormat="1" ht="11.95" customHeight="1">
      <c r="B118" s="31"/>
      <c r="C118" s="26" t="s">
        <v>126</v>
      </c>
      <c r="L118" s="31"/>
    </row>
    <row r="119" spans="2:63" s="1" customFormat="1" ht="16.55" customHeight="1">
      <c r="B119" s="31"/>
      <c r="E119" s="194" t="str">
        <f>E9</f>
        <v>IO 03 - Dešťová kanalizace Etapa II</v>
      </c>
      <c r="F119" s="230"/>
      <c r="G119" s="230"/>
      <c r="H119" s="230"/>
      <c r="L119" s="31"/>
    </row>
    <row r="120" spans="2:63" s="1" customFormat="1" ht="6.9" customHeight="1">
      <c r="B120" s="31"/>
      <c r="L120" s="31"/>
    </row>
    <row r="121" spans="2:63" s="1" customFormat="1" ht="11.95" customHeight="1">
      <c r="B121" s="31"/>
      <c r="C121" s="26" t="s">
        <v>20</v>
      </c>
      <c r="F121" s="24" t="str">
        <f>F12</f>
        <v>Luby u Chebu</v>
      </c>
      <c r="I121" s="26" t="s">
        <v>22</v>
      </c>
      <c r="J121" s="51" t="str">
        <f>IF(J12="","",J12)</f>
        <v>Vyplň údaj</v>
      </c>
      <c r="L121" s="31"/>
    </row>
    <row r="122" spans="2:63" s="1" customFormat="1" ht="6.9" customHeight="1">
      <c r="B122" s="31"/>
      <c r="L122" s="31"/>
    </row>
    <row r="123" spans="2:63" s="1" customFormat="1" ht="15.25" customHeight="1">
      <c r="B123" s="31"/>
      <c r="C123" s="26" t="s">
        <v>23</v>
      </c>
      <c r="F123" s="24" t="str">
        <f>E15</f>
        <v>Město Luby</v>
      </c>
      <c r="I123" s="26" t="s">
        <v>30</v>
      </c>
      <c r="J123" s="29" t="str">
        <f>E21</f>
        <v>A69 - Architekti s.r.o.</v>
      </c>
      <c r="L123" s="31"/>
    </row>
    <row r="124" spans="2:63" s="1" customFormat="1" ht="15.25" customHeight="1">
      <c r="B124" s="31"/>
      <c r="C124" s="26" t="s">
        <v>28</v>
      </c>
      <c r="F124" s="24" t="str">
        <f>IF(E18="","",E18)</f>
        <v>Vyplň údaj</v>
      </c>
      <c r="I124" s="26" t="s">
        <v>34</v>
      </c>
      <c r="J124" s="29" t="str">
        <f>E24</f>
        <v>Ing. Pavel Šturc</v>
      </c>
      <c r="L124" s="31"/>
    </row>
    <row r="125" spans="2:63" s="1" customFormat="1" ht="10.35" customHeight="1">
      <c r="B125" s="31"/>
      <c r="L125" s="31"/>
    </row>
    <row r="126" spans="2:63" s="10" customFormat="1" ht="29.3" customHeight="1">
      <c r="B126" s="111"/>
      <c r="C126" s="112" t="s">
        <v>145</v>
      </c>
      <c r="D126" s="113" t="s">
        <v>63</v>
      </c>
      <c r="E126" s="113" t="s">
        <v>59</v>
      </c>
      <c r="F126" s="113" t="s">
        <v>60</v>
      </c>
      <c r="G126" s="113" t="s">
        <v>146</v>
      </c>
      <c r="H126" s="113" t="s">
        <v>147</v>
      </c>
      <c r="I126" s="113" t="s">
        <v>148</v>
      </c>
      <c r="J126" s="114" t="s">
        <v>130</v>
      </c>
      <c r="K126" s="115" t="s">
        <v>149</v>
      </c>
      <c r="L126" s="111"/>
      <c r="M126" s="58" t="s">
        <v>1</v>
      </c>
      <c r="N126" s="59" t="s">
        <v>42</v>
      </c>
      <c r="O126" s="59" t="s">
        <v>150</v>
      </c>
      <c r="P126" s="59" t="s">
        <v>151</v>
      </c>
      <c r="Q126" s="59" t="s">
        <v>152</v>
      </c>
      <c r="R126" s="59" t="s">
        <v>153</v>
      </c>
      <c r="S126" s="59" t="s">
        <v>154</v>
      </c>
      <c r="T126" s="60" t="s">
        <v>155</v>
      </c>
    </row>
    <row r="127" spans="2:63" s="1" customFormat="1" ht="22.75" customHeight="1">
      <c r="B127" s="31"/>
      <c r="C127" s="63" t="s">
        <v>156</v>
      </c>
      <c r="J127" s="116">
        <f>BK127</f>
        <v>0</v>
      </c>
      <c r="L127" s="31"/>
      <c r="M127" s="61"/>
      <c r="N127" s="52"/>
      <c r="O127" s="52"/>
      <c r="P127" s="117">
        <f>P128+P253</f>
        <v>0</v>
      </c>
      <c r="Q127" s="52"/>
      <c r="R127" s="117">
        <f>R128+R253</f>
        <v>702.88461169709012</v>
      </c>
      <c r="S127" s="52"/>
      <c r="T127" s="118">
        <f>T128+T253</f>
        <v>0</v>
      </c>
      <c r="AT127" s="16" t="s">
        <v>77</v>
      </c>
      <c r="AU127" s="16" t="s">
        <v>132</v>
      </c>
      <c r="BK127" s="119">
        <f>BK128+BK253</f>
        <v>0</v>
      </c>
    </row>
    <row r="128" spans="2:63" s="11" customFormat="1" ht="25.85" customHeight="1">
      <c r="B128" s="120"/>
      <c r="D128" s="121" t="s">
        <v>77</v>
      </c>
      <c r="E128" s="122" t="s">
        <v>157</v>
      </c>
      <c r="F128" s="122" t="s">
        <v>158</v>
      </c>
      <c r="I128" s="123"/>
      <c r="J128" s="124">
        <f>BK128</f>
        <v>0</v>
      </c>
      <c r="L128" s="120"/>
      <c r="M128" s="125"/>
      <c r="P128" s="126">
        <f>P129+P173+P181+P188+P193+P237+P248+P251</f>
        <v>0</v>
      </c>
      <c r="R128" s="126">
        <f>R129+R173+R181+R188+R193+R237+R248+R251</f>
        <v>702.71885365709011</v>
      </c>
      <c r="T128" s="127">
        <f>T129+T173+T181+T188+T193+T237+T248+T251</f>
        <v>0</v>
      </c>
      <c r="AR128" s="121" t="s">
        <v>86</v>
      </c>
      <c r="AT128" s="128" t="s">
        <v>77</v>
      </c>
      <c r="AU128" s="128" t="s">
        <v>78</v>
      </c>
      <c r="AY128" s="121" t="s">
        <v>159</v>
      </c>
      <c r="BK128" s="129">
        <f>BK129+BK173+BK181+BK188+BK193+BK237+BK248+BK251</f>
        <v>0</v>
      </c>
    </row>
    <row r="129" spans="2:65" s="11" customFormat="1" ht="22.75" customHeight="1">
      <c r="B129" s="120"/>
      <c r="D129" s="121" t="s">
        <v>77</v>
      </c>
      <c r="E129" s="130" t="s">
        <v>86</v>
      </c>
      <c r="F129" s="130" t="s">
        <v>160</v>
      </c>
      <c r="I129" s="123"/>
      <c r="J129" s="131">
        <f>BK129</f>
        <v>0</v>
      </c>
      <c r="L129" s="120"/>
      <c r="M129" s="125"/>
      <c r="P129" s="126">
        <f>SUM(P130:P172)</f>
        <v>0</v>
      </c>
      <c r="R129" s="126">
        <f>SUM(R130:R172)</f>
        <v>536.21758575788999</v>
      </c>
      <c r="T129" s="127">
        <f>SUM(T130:T172)</f>
        <v>0</v>
      </c>
      <c r="AR129" s="121" t="s">
        <v>86</v>
      </c>
      <c r="AT129" s="128" t="s">
        <v>77</v>
      </c>
      <c r="AU129" s="128" t="s">
        <v>86</v>
      </c>
      <c r="AY129" s="121" t="s">
        <v>159</v>
      </c>
      <c r="BK129" s="129">
        <f>SUM(BK130:BK172)</f>
        <v>0</v>
      </c>
    </row>
    <row r="130" spans="2:65" s="1" customFormat="1" ht="33.049999999999997" customHeight="1">
      <c r="B130" s="31"/>
      <c r="C130" s="132" t="s">
        <v>86</v>
      </c>
      <c r="D130" s="132" t="s">
        <v>161</v>
      </c>
      <c r="E130" s="133" t="s">
        <v>743</v>
      </c>
      <c r="F130" s="134" t="s">
        <v>744</v>
      </c>
      <c r="G130" s="135" t="s">
        <v>164</v>
      </c>
      <c r="H130" s="136">
        <v>308.94099999999997</v>
      </c>
      <c r="I130" s="137"/>
      <c r="J130" s="138">
        <f>ROUND(I130*H130,2)</f>
        <v>0</v>
      </c>
      <c r="K130" s="139"/>
      <c r="L130" s="31"/>
      <c r="M130" s="140" t="s">
        <v>1</v>
      </c>
      <c r="N130" s="141" t="s">
        <v>43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165</v>
      </c>
      <c r="AT130" s="144" t="s">
        <v>161</v>
      </c>
      <c r="AU130" s="144" t="s">
        <v>89</v>
      </c>
      <c r="AY130" s="16" t="s">
        <v>159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86</v>
      </c>
      <c r="BK130" s="145">
        <f>ROUND(I130*H130,2)</f>
        <v>0</v>
      </c>
      <c r="BL130" s="16" t="s">
        <v>165</v>
      </c>
      <c r="BM130" s="144" t="s">
        <v>745</v>
      </c>
    </row>
    <row r="131" spans="2:65" s="14" customFormat="1" ht="10.5">
      <c r="B131" s="177"/>
      <c r="D131" s="147" t="s">
        <v>167</v>
      </c>
      <c r="E131" s="178" t="s">
        <v>1</v>
      </c>
      <c r="F131" s="179" t="s">
        <v>746</v>
      </c>
      <c r="H131" s="178" t="s">
        <v>1</v>
      </c>
      <c r="I131" s="180"/>
      <c r="L131" s="177"/>
      <c r="M131" s="181"/>
      <c r="T131" s="182"/>
      <c r="AT131" s="178" t="s">
        <v>167</v>
      </c>
      <c r="AU131" s="178" t="s">
        <v>89</v>
      </c>
      <c r="AV131" s="14" t="s">
        <v>86</v>
      </c>
      <c r="AW131" s="14" t="s">
        <v>33</v>
      </c>
      <c r="AX131" s="14" t="s">
        <v>78</v>
      </c>
      <c r="AY131" s="178" t="s">
        <v>159</v>
      </c>
    </row>
    <row r="132" spans="2:65" s="12" customFormat="1" ht="10.5">
      <c r="B132" s="146"/>
      <c r="D132" s="147" t="s">
        <v>167</v>
      </c>
      <c r="E132" s="148" t="s">
        <v>1</v>
      </c>
      <c r="F132" s="149" t="s">
        <v>747</v>
      </c>
      <c r="H132" s="150">
        <v>308.94099999999997</v>
      </c>
      <c r="I132" s="151"/>
      <c r="L132" s="146"/>
      <c r="M132" s="152"/>
      <c r="T132" s="153"/>
      <c r="AT132" s="148" t="s">
        <v>167</v>
      </c>
      <c r="AU132" s="148" t="s">
        <v>89</v>
      </c>
      <c r="AV132" s="12" t="s">
        <v>89</v>
      </c>
      <c r="AW132" s="12" t="s">
        <v>33</v>
      </c>
      <c r="AX132" s="12" t="s">
        <v>86</v>
      </c>
      <c r="AY132" s="148" t="s">
        <v>159</v>
      </c>
    </row>
    <row r="133" spans="2:65" s="1" customFormat="1" ht="33.049999999999997" customHeight="1">
      <c r="B133" s="31"/>
      <c r="C133" s="132" t="s">
        <v>89</v>
      </c>
      <c r="D133" s="132" t="s">
        <v>161</v>
      </c>
      <c r="E133" s="133" t="s">
        <v>748</v>
      </c>
      <c r="F133" s="134" t="s">
        <v>749</v>
      </c>
      <c r="G133" s="135" t="s">
        <v>164</v>
      </c>
      <c r="H133" s="136">
        <v>544.91999999999996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43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165</v>
      </c>
      <c r="AT133" s="144" t="s">
        <v>161</v>
      </c>
      <c r="AU133" s="144" t="s">
        <v>89</v>
      </c>
      <c r="AY133" s="16" t="s">
        <v>159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86</v>
      </c>
      <c r="BK133" s="145">
        <f>ROUND(I133*H133,2)</f>
        <v>0</v>
      </c>
      <c r="BL133" s="16" t="s">
        <v>165</v>
      </c>
      <c r="BM133" s="144" t="s">
        <v>750</v>
      </c>
    </row>
    <row r="134" spans="2:65" s="12" customFormat="1" ht="10.5">
      <c r="B134" s="146"/>
      <c r="D134" s="147" t="s">
        <v>167</v>
      </c>
      <c r="E134" s="148" t="s">
        <v>1</v>
      </c>
      <c r="F134" s="149" t="s">
        <v>751</v>
      </c>
      <c r="H134" s="150">
        <v>584.12</v>
      </c>
      <c r="I134" s="151"/>
      <c r="L134" s="146"/>
      <c r="M134" s="152"/>
      <c r="T134" s="153"/>
      <c r="AT134" s="148" t="s">
        <v>167</v>
      </c>
      <c r="AU134" s="148" t="s">
        <v>89</v>
      </c>
      <c r="AV134" s="12" t="s">
        <v>89</v>
      </c>
      <c r="AW134" s="12" t="s">
        <v>33</v>
      </c>
      <c r="AX134" s="12" t="s">
        <v>78</v>
      </c>
      <c r="AY134" s="148" t="s">
        <v>159</v>
      </c>
    </row>
    <row r="135" spans="2:65" s="12" customFormat="1" ht="10.5">
      <c r="B135" s="146"/>
      <c r="D135" s="147" t="s">
        <v>167</v>
      </c>
      <c r="E135" s="148" t="s">
        <v>1</v>
      </c>
      <c r="F135" s="149" t="s">
        <v>752</v>
      </c>
      <c r="H135" s="150">
        <v>-39.200000000000003</v>
      </c>
      <c r="I135" s="151"/>
      <c r="L135" s="146"/>
      <c r="M135" s="152"/>
      <c r="T135" s="153"/>
      <c r="AT135" s="148" t="s">
        <v>167</v>
      </c>
      <c r="AU135" s="148" t="s">
        <v>89</v>
      </c>
      <c r="AV135" s="12" t="s">
        <v>89</v>
      </c>
      <c r="AW135" s="12" t="s">
        <v>33</v>
      </c>
      <c r="AX135" s="12" t="s">
        <v>78</v>
      </c>
      <c r="AY135" s="148" t="s">
        <v>159</v>
      </c>
    </row>
    <row r="136" spans="2:65" s="13" customFormat="1" ht="10.5">
      <c r="B136" s="154"/>
      <c r="D136" s="147" t="s">
        <v>167</v>
      </c>
      <c r="E136" s="155" t="s">
        <v>1</v>
      </c>
      <c r="F136" s="156" t="s">
        <v>174</v>
      </c>
      <c r="H136" s="157">
        <v>544.91999999999996</v>
      </c>
      <c r="I136" s="158"/>
      <c r="L136" s="154"/>
      <c r="M136" s="159"/>
      <c r="T136" s="160"/>
      <c r="AT136" s="155" t="s">
        <v>167</v>
      </c>
      <c r="AU136" s="155" t="s">
        <v>89</v>
      </c>
      <c r="AV136" s="13" t="s">
        <v>165</v>
      </c>
      <c r="AW136" s="13" t="s">
        <v>33</v>
      </c>
      <c r="AX136" s="13" t="s">
        <v>86</v>
      </c>
      <c r="AY136" s="155" t="s">
        <v>159</v>
      </c>
    </row>
    <row r="137" spans="2:65" s="1" customFormat="1" ht="37.799999999999997" customHeight="1">
      <c r="B137" s="31"/>
      <c r="C137" s="132" t="s">
        <v>179</v>
      </c>
      <c r="D137" s="132" t="s">
        <v>161</v>
      </c>
      <c r="E137" s="133" t="s">
        <v>753</v>
      </c>
      <c r="F137" s="134" t="s">
        <v>754</v>
      </c>
      <c r="G137" s="135" t="s">
        <v>164</v>
      </c>
      <c r="H137" s="136">
        <v>39.200000000000003</v>
      </c>
      <c r="I137" s="137"/>
      <c r="J137" s="138">
        <f>ROUND(I137*H137,2)</f>
        <v>0</v>
      </c>
      <c r="K137" s="139"/>
      <c r="L137" s="31"/>
      <c r="M137" s="140" t="s">
        <v>1</v>
      </c>
      <c r="N137" s="141" t="s">
        <v>43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165</v>
      </c>
      <c r="AT137" s="144" t="s">
        <v>161</v>
      </c>
      <c r="AU137" s="144" t="s">
        <v>89</v>
      </c>
      <c r="AY137" s="16" t="s">
        <v>159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86</v>
      </c>
      <c r="BK137" s="145">
        <f>ROUND(I137*H137,2)</f>
        <v>0</v>
      </c>
      <c r="BL137" s="16" t="s">
        <v>165</v>
      </c>
      <c r="BM137" s="144" t="s">
        <v>755</v>
      </c>
    </row>
    <row r="138" spans="2:65" s="12" customFormat="1" ht="10.5">
      <c r="B138" s="146"/>
      <c r="D138" s="147" t="s">
        <v>167</v>
      </c>
      <c r="E138" s="148" t="s">
        <v>1</v>
      </c>
      <c r="F138" s="149" t="s">
        <v>756</v>
      </c>
      <c r="H138" s="150">
        <v>39.200000000000003</v>
      </c>
      <c r="I138" s="151"/>
      <c r="L138" s="146"/>
      <c r="M138" s="152"/>
      <c r="T138" s="153"/>
      <c r="AT138" s="148" t="s">
        <v>167</v>
      </c>
      <c r="AU138" s="148" t="s">
        <v>89</v>
      </c>
      <c r="AV138" s="12" t="s">
        <v>89</v>
      </c>
      <c r="AW138" s="12" t="s">
        <v>33</v>
      </c>
      <c r="AX138" s="12" t="s">
        <v>86</v>
      </c>
      <c r="AY138" s="148" t="s">
        <v>159</v>
      </c>
    </row>
    <row r="139" spans="2:65" s="1" customFormat="1" ht="33.049999999999997" customHeight="1">
      <c r="B139" s="31"/>
      <c r="C139" s="132" t="s">
        <v>165</v>
      </c>
      <c r="D139" s="132" t="s">
        <v>161</v>
      </c>
      <c r="E139" s="133" t="s">
        <v>757</v>
      </c>
      <c r="F139" s="134" t="s">
        <v>758</v>
      </c>
      <c r="G139" s="135" t="s">
        <v>219</v>
      </c>
      <c r="H139" s="136">
        <v>1168.239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43</v>
      </c>
      <c r="P139" s="142">
        <f>O139*H139</f>
        <v>0</v>
      </c>
      <c r="Q139" s="142">
        <v>3.0045100000000002E-3</v>
      </c>
      <c r="R139" s="142">
        <f>Q139*H139</f>
        <v>3.5099857578900004</v>
      </c>
      <c r="S139" s="142">
        <v>0</v>
      </c>
      <c r="T139" s="143">
        <f>S139*H139</f>
        <v>0</v>
      </c>
      <c r="AR139" s="144" t="s">
        <v>165</v>
      </c>
      <c r="AT139" s="144" t="s">
        <v>161</v>
      </c>
      <c r="AU139" s="144" t="s">
        <v>89</v>
      </c>
      <c r="AY139" s="16" t="s">
        <v>159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86</v>
      </c>
      <c r="BK139" s="145">
        <f>ROUND(I139*H139,2)</f>
        <v>0</v>
      </c>
      <c r="BL139" s="16" t="s">
        <v>165</v>
      </c>
      <c r="BM139" s="144" t="s">
        <v>759</v>
      </c>
    </row>
    <row r="140" spans="2:65" s="12" customFormat="1" ht="10.5">
      <c r="B140" s="146"/>
      <c r="D140" s="147" t="s">
        <v>167</v>
      </c>
      <c r="E140" s="148" t="s">
        <v>1</v>
      </c>
      <c r="F140" s="149" t="s">
        <v>760</v>
      </c>
      <c r="H140" s="150">
        <v>1168.239</v>
      </c>
      <c r="I140" s="151"/>
      <c r="L140" s="146"/>
      <c r="M140" s="152"/>
      <c r="T140" s="153"/>
      <c r="AT140" s="148" t="s">
        <v>167</v>
      </c>
      <c r="AU140" s="148" t="s">
        <v>89</v>
      </c>
      <c r="AV140" s="12" t="s">
        <v>89</v>
      </c>
      <c r="AW140" s="12" t="s">
        <v>33</v>
      </c>
      <c r="AX140" s="12" t="s">
        <v>86</v>
      </c>
      <c r="AY140" s="148" t="s">
        <v>159</v>
      </c>
    </row>
    <row r="141" spans="2:65" s="1" customFormat="1" ht="33.049999999999997" customHeight="1">
      <c r="B141" s="31"/>
      <c r="C141" s="132" t="s">
        <v>188</v>
      </c>
      <c r="D141" s="132" t="s">
        <v>161</v>
      </c>
      <c r="E141" s="133" t="s">
        <v>761</v>
      </c>
      <c r="F141" s="134" t="s">
        <v>762</v>
      </c>
      <c r="G141" s="135" t="s">
        <v>219</v>
      </c>
      <c r="H141" s="136">
        <v>1168.239</v>
      </c>
      <c r="I141" s="137"/>
      <c r="J141" s="138">
        <f>ROUND(I141*H141,2)</f>
        <v>0</v>
      </c>
      <c r="K141" s="139"/>
      <c r="L141" s="31"/>
      <c r="M141" s="140" t="s">
        <v>1</v>
      </c>
      <c r="N141" s="141" t="s">
        <v>43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165</v>
      </c>
      <c r="AT141" s="144" t="s">
        <v>161</v>
      </c>
      <c r="AU141" s="144" t="s">
        <v>89</v>
      </c>
      <c r="AY141" s="16" t="s">
        <v>159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6" t="s">
        <v>86</v>
      </c>
      <c r="BK141" s="145">
        <f>ROUND(I141*H141,2)</f>
        <v>0</v>
      </c>
      <c r="BL141" s="16" t="s">
        <v>165</v>
      </c>
      <c r="BM141" s="144" t="s">
        <v>763</v>
      </c>
    </row>
    <row r="142" spans="2:65" s="12" customFormat="1" ht="10.5">
      <c r="B142" s="146"/>
      <c r="D142" s="147" t="s">
        <v>167</v>
      </c>
      <c r="E142" s="148" t="s">
        <v>1</v>
      </c>
      <c r="F142" s="149" t="s">
        <v>760</v>
      </c>
      <c r="H142" s="150">
        <v>1168.239</v>
      </c>
      <c r="I142" s="151"/>
      <c r="L142" s="146"/>
      <c r="M142" s="152"/>
      <c r="T142" s="153"/>
      <c r="AT142" s="148" t="s">
        <v>167</v>
      </c>
      <c r="AU142" s="148" t="s">
        <v>89</v>
      </c>
      <c r="AV142" s="12" t="s">
        <v>89</v>
      </c>
      <c r="AW142" s="12" t="s">
        <v>33</v>
      </c>
      <c r="AX142" s="12" t="s">
        <v>86</v>
      </c>
      <c r="AY142" s="148" t="s">
        <v>159</v>
      </c>
    </row>
    <row r="143" spans="2:65" s="1" customFormat="1" ht="37.799999999999997" customHeight="1">
      <c r="B143" s="31"/>
      <c r="C143" s="132" t="s">
        <v>193</v>
      </c>
      <c r="D143" s="132" t="s">
        <v>161</v>
      </c>
      <c r="E143" s="133" t="s">
        <v>764</v>
      </c>
      <c r="F143" s="134" t="s">
        <v>765</v>
      </c>
      <c r="G143" s="135" t="s">
        <v>164</v>
      </c>
      <c r="H143" s="136">
        <v>531.173</v>
      </c>
      <c r="I143" s="137"/>
      <c r="J143" s="138">
        <f>ROUND(I143*H143,2)</f>
        <v>0</v>
      </c>
      <c r="K143" s="139"/>
      <c r="L143" s="31"/>
      <c r="M143" s="140" t="s">
        <v>1</v>
      </c>
      <c r="N143" s="141" t="s">
        <v>43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165</v>
      </c>
      <c r="AT143" s="144" t="s">
        <v>161</v>
      </c>
      <c r="AU143" s="144" t="s">
        <v>89</v>
      </c>
      <c r="AY143" s="16" t="s">
        <v>159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6" t="s">
        <v>86</v>
      </c>
      <c r="BK143" s="145">
        <f>ROUND(I143*H143,2)</f>
        <v>0</v>
      </c>
      <c r="BL143" s="16" t="s">
        <v>165</v>
      </c>
      <c r="BM143" s="144" t="s">
        <v>766</v>
      </c>
    </row>
    <row r="144" spans="2:65" s="14" customFormat="1" ht="10.5">
      <c r="B144" s="177"/>
      <c r="D144" s="147" t="s">
        <v>167</v>
      </c>
      <c r="E144" s="178" t="s">
        <v>1</v>
      </c>
      <c r="F144" s="179" t="s">
        <v>767</v>
      </c>
      <c r="H144" s="178" t="s">
        <v>1</v>
      </c>
      <c r="I144" s="180"/>
      <c r="L144" s="177"/>
      <c r="M144" s="181"/>
      <c r="T144" s="182"/>
      <c r="AT144" s="178" t="s">
        <v>167</v>
      </c>
      <c r="AU144" s="178" t="s">
        <v>89</v>
      </c>
      <c r="AV144" s="14" t="s">
        <v>86</v>
      </c>
      <c r="AW144" s="14" t="s">
        <v>33</v>
      </c>
      <c r="AX144" s="14" t="s">
        <v>78</v>
      </c>
      <c r="AY144" s="178" t="s">
        <v>159</v>
      </c>
    </row>
    <row r="145" spans="2:65" s="12" customFormat="1" ht="10.5">
      <c r="B145" s="146"/>
      <c r="D145" s="147" t="s">
        <v>167</v>
      </c>
      <c r="E145" s="148" t="s">
        <v>1</v>
      </c>
      <c r="F145" s="149" t="s">
        <v>768</v>
      </c>
      <c r="H145" s="150">
        <v>885.28800000000001</v>
      </c>
      <c r="I145" s="151"/>
      <c r="L145" s="146"/>
      <c r="M145" s="152"/>
      <c r="T145" s="153"/>
      <c r="AT145" s="148" t="s">
        <v>167</v>
      </c>
      <c r="AU145" s="148" t="s">
        <v>89</v>
      </c>
      <c r="AV145" s="12" t="s">
        <v>89</v>
      </c>
      <c r="AW145" s="12" t="s">
        <v>33</v>
      </c>
      <c r="AX145" s="12" t="s">
        <v>86</v>
      </c>
      <c r="AY145" s="148" t="s">
        <v>159</v>
      </c>
    </row>
    <row r="146" spans="2:65" s="12" customFormat="1" ht="10.5">
      <c r="B146" s="146"/>
      <c r="D146" s="147" t="s">
        <v>167</v>
      </c>
      <c r="F146" s="149" t="s">
        <v>769</v>
      </c>
      <c r="H146" s="150">
        <v>531.173</v>
      </c>
      <c r="I146" s="151"/>
      <c r="L146" s="146"/>
      <c r="M146" s="152"/>
      <c r="T146" s="153"/>
      <c r="AT146" s="148" t="s">
        <v>167</v>
      </c>
      <c r="AU146" s="148" t="s">
        <v>89</v>
      </c>
      <c r="AV146" s="12" t="s">
        <v>89</v>
      </c>
      <c r="AW146" s="12" t="s">
        <v>4</v>
      </c>
      <c r="AX146" s="12" t="s">
        <v>86</v>
      </c>
      <c r="AY146" s="148" t="s">
        <v>159</v>
      </c>
    </row>
    <row r="147" spans="2:65" s="1" customFormat="1" ht="33.049999999999997" customHeight="1">
      <c r="B147" s="31"/>
      <c r="C147" s="132" t="s">
        <v>198</v>
      </c>
      <c r="D147" s="132" t="s">
        <v>161</v>
      </c>
      <c r="E147" s="133" t="s">
        <v>184</v>
      </c>
      <c r="F147" s="134" t="s">
        <v>185</v>
      </c>
      <c r="G147" s="135" t="s">
        <v>164</v>
      </c>
      <c r="H147" s="136">
        <v>450.41699999999997</v>
      </c>
      <c r="I147" s="137"/>
      <c r="J147" s="138">
        <f>ROUND(I147*H147,2)</f>
        <v>0</v>
      </c>
      <c r="K147" s="139"/>
      <c r="L147" s="31"/>
      <c r="M147" s="140" t="s">
        <v>1</v>
      </c>
      <c r="N147" s="141" t="s">
        <v>43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165</v>
      </c>
      <c r="AT147" s="144" t="s">
        <v>161</v>
      </c>
      <c r="AU147" s="144" t="s">
        <v>89</v>
      </c>
      <c r="AY147" s="16" t="s">
        <v>159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6" t="s">
        <v>86</v>
      </c>
      <c r="BK147" s="145">
        <f>ROUND(I147*H147,2)</f>
        <v>0</v>
      </c>
      <c r="BL147" s="16" t="s">
        <v>165</v>
      </c>
      <c r="BM147" s="144" t="s">
        <v>770</v>
      </c>
    </row>
    <row r="148" spans="2:65" s="12" customFormat="1" ht="10.5">
      <c r="B148" s="146"/>
      <c r="D148" s="147" t="s">
        <v>167</v>
      </c>
      <c r="E148" s="148" t="s">
        <v>1</v>
      </c>
      <c r="F148" s="149" t="s">
        <v>771</v>
      </c>
      <c r="H148" s="150">
        <v>450.41699999999997</v>
      </c>
      <c r="I148" s="151"/>
      <c r="L148" s="146"/>
      <c r="M148" s="152"/>
      <c r="T148" s="153"/>
      <c r="AT148" s="148" t="s">
        <v>167</v>
      </c>
      <c r="AU148" s="148" t="s">
        <v>89</v>
      </c>
      <c r="AV148" s="12" t="s">
        <v>89</v>
      </c>
      <c r="AW148" s="12" t="s">
        <v>33</v>
      </c>
      <c r="AX148" s="12" t="s">
        <v>86</v>
      </c>
      <c r="AY148" s="148" t="s">
        <v>159</v>
      </c>
    </row>
    <row r="149" spans="2:65" s="1" customFormat="1" ht="37.799999999999997" customHeight="1">
      <c r="B149" s="31"/>
      <c r="C149" s="132" t="s">
        <v>203</v>
      </c>
      <c r="D149" s="132" t="s">
        <v>161</v>
      </c>
      <c r="E149" s="133" t="s">
        <v>189</v>
      </c>
      <c r="F149" s="134" t="s">
        <v>190</v>
      </c>
      <c r="G149" s="135" t="s">
        <v>164</v>
      </c>
      <c r="H149" s="136">
        <v>5405.0039999999999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43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165</v>
      </c>
      <c r="AT149" s="144" t="s">
        <v>161</v>
      </c>
      <c r="AU149" s="144" t="s">
        <v>89</v>
      </c>
      <c r="AY149" s="16" t="s">
        <v>159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86</v>
      </c>
      <c r="BK149" s="145">
        <f>ROUND(I149*H149,2)</f>
        <v>0</v>
      </c>
      <c r="BL149" s="16" t="s">
        <v>165</v>
      </c>
      <c r="BM149" s="144" t="s">
        <v>772</v>
      </c>
    </row>
    <row r="150" spans="2:65" s="12" customFormat="1" ht="10.5">
      <c r="B150" s="146"/>
      <c r="D150" s="147" t="s">
        <v>167</v>
      </c>
      <c r="E150" s="148" t="s">
        <v>1</v>
      </c>
      <c r="F150" s="149" t="s">
        <v>773</v>
      </c>
      <c r="H150" s="150">
        <v>5405.0039999999999</v>
      </c>
      <c r="I150" s="151"/>
      <c r="L150" s="146"/>
      <c r="M150" s="152"/>
      <c r="T150" s="153"/>
      <c r="AT150" s="148" t="s">
        <v>167</v>
      </c>
      <c r="AU150" s="148" t="s">
        <v>89</v>
      </c>
      <c r="AV150" s="12" t="s">
        <v>89</v>
      </c>
      <c r="AW150" s="12" t="s">
        <v>33</v>
      </c>
      <c r="AX150" s="12" t="s">
        <v>86</v>
      </c>
      <c r="AY150" s="148" t="s">
        <v>159</v>
      </c>
    </row>
    <row r="151" spans="2:65" s="1" customFormat="1" ht="24.25" customHeight="1">
      <c r="B151" s="31"/>
      <c r="C151" s="132" t="s">
        <v>209</v>
      </c>
      <c r="D151" s="132" t="s">
        <v>161</v>
      </c>
      <c r="E151" s="133" t="s">
        <v>774</v>
      </c>
      <c r="F151" s="134" t="s">
        <v>775</v>
      </c>
      <c r="G151" s="135" t="s">
        <v>164</v>
      </c>
      <c r="H151" s="136">
        <v>265.58600000000001</v>
      </c>
      <c r="I151" s="137"/>
      <c r="J151" s="138">
        <f>ROUND(I151*H151,2)</f>
        <v>0</v>
      </c>
      <c r="K151" s="139"/>
      <c r="L151" s="31"/>
      <c r="M151" s="140" t="s">
        <v>1</v>
      </c>
      <c r="N151" s="141" t="s">
        <v>43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165</v>
      </c>
      <c r="AT151" s="144" t="s">
        <v>161</v>
      </c>
      <c r="AU151" s="144" t="s">
        <v>89</v>
      </c>
      <c r="AY151" s="16" t="s">
        <v>159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86</v>
      </c>
      <c r="BK151" s="145">
        <f>ROUND(I151*H151,2)</f>
        <v>0</v>
      </c>
      <c r="BL151" s="16" t="s">
        <v>165</v>
      </c>
      <c r="BM151" s="144" t="s">
        <v>776</v>
      </c>
    </row>
    <row r="152" spans="2:65" s="14" customFormat="1" ht="10.5">
      <c r="B152" s="177"/>
      <c r="D152" s="147" t="s">
        <v>167</v>
      </c>
      <c r="E152" s="178" t="s">
        <v>1</v>
      </c>
      <c r="F152" s="179" t="s">
        <v>777</v>
      </c>
      <c r="H152" s="178" t="s">
        <v>1</v>
      </c>
      <c r="I152" s="180"/>
      <c r="L152" s="177"/>
      <c r="M152" s="181"/>
      <c r="T152" s="182"/>
      <c r="AT152" s="178" t="s">
        <v>167</v>
      </c>
      <c r="AU152" s="178" t="s">
        <v>89</v>
      </c>
      <c r="AV152" s="14" t="s">
        <v>86</v>
      </c>
      <c r="AW152" s="14" t="s">
        <v>33</v>
      </c>
      <c r="AX152" s="14" t="s">
        <v>78</v>
      </c>
      <c r="AY152" s="178" t="s">
        <v>159</v>
      </c>
    </row>
    <row r="153" spans="2:65" s="12" customFormat="1" ht="10.5">
      <c r="B153" s="146"/>
      <c r="D153" s="147" t="s">
        <v>167</v>
      </c>
      <c r="E153" s="148" t="s">
        <v>1</v>
      </c>
      <c r="F153" s="149" t="s">
        <v>778</v>
      </c>
      <c r="H153" s="150">
        <v>442.64400000000001</v>
      </c>
      <c r="I153" s="151"/>
      <c r="L153" s="146"/>
      <c r="M153" s="152"/>
      <c r="T153" s="153"/>
      <c r="AT153" s="148" t="s">
        <v>167</v>
      </c>
      <c r="AU153" s="148" t="s">
        <v>89</v>
      </c>
      <c r="AV153" s="12" t="s">
        <v>89</v>
      </c>
      <c r="AW153" s="12" t="s">
        <v>33</v>
      </c>
      <c r="AX153" s="12" t="s">
        <v>86</v>
      </c>
      <c r="AY153" s="148" t="s">
        <v>159</v>
      </c>
    </row>
    <row r="154" spans="2:65" s="12" customFormat="1" ht="10.5">
      <c r="B154" s="146"/>
      <c r="D154" s="147" t="s">
        <v>167</v>
      </c>
      <c r="F154" s="149" t="s">
        <v>779</v>
      </c>
      <c r="H154" s="150">
        <v>265.58600000000001</v>
      </c>
      <c r="I154" s="151"/>
      <c r="L154" s="146"/>
      <c r="M154" s="152"/>
      <c r="T154" s="153"/>
      <c r="AT154" s="148" t="s">
        <v>167</v>
      </c>
      <c r="AU154" s="148" t="s">
        <v>89</v>
      </c>
      <c r="AV154" s="12" t="s">
        <v>89</v>
      </c>
      <c r="AW154" s="12" t="s">
        <v>4</v>
      </c>
      <c r="AX154" s="12" t="s">
        <v>86</v>
      </c>
      <c r="AY154" s="148" t="s">
        <v>159</v>
      </c>
    </row>
    <row r="155" spans="2:65" s="1" customFormat="1" ht="24.25" customHeight="1">
      <c r="B155" s="31"/>
      <c r="C155" s="132" t="s">
        <v>216</v>
      </c>
      <c r="D155" s="132" t="s">
        <v>161</v>
      </c>
      <c r="E155" s="133" t="s">
        <v>780</v>
      </c>
      <c r="F155" s="134" t="s">
        <v>781</v>
      </c>
      <c r="G155" s="135" t="s">
        <v>164</v>
      </c>
      <c r="H155" s="136">
        <v>227.761</v>
      </c>
      <c r="I155" s="137"/>
      <c r="J155" s="138">
        <f>ROUND(I155*H155,2)</f>
        <v>0</v>
      </c>
      <c r="K155" s="139"/>
      <c r="L155" s="31"/>
      <c r="M155" s="140" t="s">
        <v>1</v>
      </c>
      <c r="N155" s="141" t="s">
        <v>43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165</v>
      </c>
      <c r="AT155" s="144" t="s">
        <v>161</v>
      </c>
      <c r="AU155" s="144" t="s">
        <v>89</v>
      </c>
      <c r="AY155" s="16" t="s">
        <v>159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86</v>
      </c>
      <c r="BK155" s="145">
        <f>ROUND(I155*H155,2)</f>
        <v>0</v>
      </c>
      <c r="BL155" s="16" t="s">
        <v>165</v>
      </c>
      <c r="BM155" s="144" t="s">
        <v>782</v>
      </c>
    </row>
    <row r="156" spans="2:65" s="12" customFormat="1" ht="10.5">
      <c r="B156" s="146"/>
      <c r="D156" s="147" t="s">
        <v>167</v>
      </c>
      <c r="E156" s="148" t="s">
        <v>1</v>
      </c>
      <c r="F156" s="149" t="s">
        <v>783</v>
      </c>
      <c r="H156" s="150">
        <v>227.761</v>
      </c>
      <c r="I156" s="151"/>
      <c r="L156" s="146"/>
      <c r="M156" s="152"/>
      <c r="T156" s="153"/>
      <c r="AT156" s="148" t="s">
        <v>167</v>
      </c>
      <c r="AU156" s="148" t="s">
        <v>89</v>
      </c>
      <c r="AV156" s="12" t="s">
        <v>89</v>
      </c>
      <c r="AW156" s="12" t="s">
        <v>33</v>
      </c>
      <c r="AX156" s="12" t="s">
        <v>86</v>
      </c>
      <c r="AY156" s="148" t="s">
        <v>159</v>
      </c>
    </row>
    <row r="157" spans="2:65" s="1" customFormat="1" ht="16.55" customHeight="1">
      <c r="B157" s="31"/>
      <c r="C157" s="161" t="s">
        <v>222</v>
      </c>
      <c r="D157" s="161" t="s">
        <v>210</v>
      </c>
      <c r="E157" s="162" t="s">
        <v>784</v>
      </c>
      <c r="F157" s="163" t="s">
        <v>785</v>
      </c>
      <c r="G157" s="164" t="s">
        <v>213</v>
      </c>
      <c r="H157" s="165">
        <v>455.52199999999999</v>
      </c>
      <c r="I157" s="166"/>
      <c r="J157" s="167">
        <f>ROUND(I157*H157,2)</f>
        <v>0</v>
      </c>
      <c r="K157" s="168"/>
      <c r="L157" s="169"/>
      <c r="M157" s="170" t="s">
        <v>1</v>
      </c>
      <c r="N157" s="171" t="s">
        <v>43</v>
      </c>
      <c r="P157" s="142">
        <f>O157*H157</f>
        <v>0</v>
      </c>
      <c r="Q157" s="142">
        <v>1</v>
      </c>
      <c r="R157" s="142">
        <f>Q157*H157</f>
        <v>455.52199999999999</v>
      </c>
      <c r="S157" s="142">
        <v>0</v>
      </c>
      <c r="T157" s="143">
        <f>S157*H157</f>
        <v>0</v>
      </c>
      <c r="AR157" s="144" t="s">
        <v>203</v>
      </c>
      <c r="AT157" s="144" t="s">
        <v>210</v>
      </c>
      <c r="AU157" s="144" t="s">
        <v>89</v>
      </c>
      <c r="AY157" s="16" t="s">
        <v>159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86</v>
      </c>
      <c r="BK157" s="145">
        <f>ROUND(I157*H157,2)</f>
        <v>0</v>
      </c>
      <c r="BL157" s="16" t="s">
        <v>165</v>
      </c>
      <c r="BM157" s="144" t="s">
        <v>786</v>
      </c>
    </row>
    <row r="158" spans="2:65" s="12" customFormat="1" ht="10.5">
      <c r="B158" s="146"/>
      <c r="D158" s="147" t="s">
        <v>167</v>
      </c>
      <c r="E158" s="148" t="s">
        <v>1</v>
      </c>
      <c r="F158" s="149" t="s">
        <v>787</v>
      </c>
      <c r="H158" s="150">
        <v>455.52199999999999</v>
      </c>
      <c r="I158" s="151"/>
      <c r="L158" s="146"/>
      <c r="M158" s="152"/>
      <c r="T158" s="153"/>
      <c r="AT158" s="148" t="s">
        <v>167</v>
      </c>
      <c r="AU158" s="148" t="s">
        <v>89</v>
      </c>
      <c r="AV158" s="12" t="s">
        <v>89</v>
      </c>
      <c r="AW158" s="12" t="s">
        <v>33</v>
      </c>
      <c r="AX158" s="12" t="s">
        <v>86</v>
      </c>
      <c r="AY158" s="148" t="s">
        <v>159</v>
      </c>
    </row>
    <row r="159" spans="2:65" s="1" customFormat="1" ht="24.25" customHeight="1">
      <c r="B159" s="31"/>
      <c r="C159" s="132" t="s">
        <v>226</v>
      </c>
      <c r="D159" s="132" t="s">
        <v>161</v>
      </c>
      <c r="E159" s="133" t="s">
        <v>788</v>
      </c>
      <c r="F159" s="134" t="s">
        <v>789</v>
      </c>
      <c r="G159" s="135" t="s">
        <v>164</v>
      </c>
      <c r="H159" s="136">
        <v>442.64400000000001</v>
      </c>
      <c r="I159" s="137"/>
      <c r="J159" s="138">
        <f>ROUND(I159*H159,2)</f>
        <v>0</v>
      </c>
      <c r="K159" s="139"/>
      <c r="L159" s="31"/>
      <c r="M159" s="140" t="s">
        <v>1</v>
      </c>
      <c r="N159" s="141" t="s">
        <v>43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165</v>
      </c>
      <c r="AT159" s="144" t="s">
        <v>161</v>
      </c>
      <c r="AU159" s="144" t="s">
        <v>89</v>
      </c>
      <c r="AY159" s="16" t="s">
        <v>159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6" t="s">
        <v>86</v>
      </c>
      <c r="BK159" s="145">
        <f>ROUND(I159*H159,2)</f>
        <v>0</v>
      </c>
      <c r="BL159" s="16" t="s">
        <v>165</v>
      </c>
      <c r="BM159" s="144" t="s">
        <v>790</v>
      </c>
    </row>
    <row r="160" spans="2:65" s="12" customFormat="1" ht="10.5">
      <c r="B160" s="146"/>
      <c r="D160" s="147" t="s">
        <v>167</v>
      </c>
      <c r="E160" s="148" t="s">
        <v>1</v>
      </c>
      <c r="F160" s="149" t="s">
        <v>751</v>
      </c>
      <c r="H160" s="150">
        <v>584.12</v>
      </c>
      <c r="I160" s="151"/>
      <c r="L160" s="146"/>
      <c r="M160" s="152"/>
      <c r="T160" s="153"/>
      <c r="AT160" s="148" t="s">
        <v>167</v>
      </c>
      <c r="AU160" s="148" t="s">
        <v>89</v>
      </c>
      <c r="AV160" s="12" t="s">
        <v>89</v>
      </c>
      <c r="AW160" s="12" t="s">
        <v>33</v>
      </c>
      <c r="AX160" s="12" t="s">
        <v>78</v>
      </c>
      <c r="AY160" s="148" t="s">
        <v>159</v>
      </c>
    </row>
    <row r="161" spans="2:65" s="12" customFormat="1" ht="10.5">
      <c r="B161" s="146"/>
      <c r="D161" s="147" t="s">
        <v>167</v>
      </c>
      <c r="E161" s="148" t="s">
        <v>1</v>
      </c>
      <c r="F161" s="149" t="s">
        <v>791</v>
      </c>
      <c r="H161" s="150">
        <v>-257.32900000000001</v>
      </c>
      <c r="I161" s="151"/>
      <c r="L161" s="146"/>
      <c r="M161" s="152"/>
      <c r="T161" s="153"/>
      <c r="AT161" s="148" t="s">
        <v>167</v>
      </c>
      <c r="AU161" s="148" t="s">
        <v>89</v>
      </c>
      <c r="AV161" s="12" t="s">
        <v>89</v>
      </c>
      <c r="AW161" s="12" t="s">
        <v>33</v>
      </c>
      <c r="AX161" s="12" t="s">
        <v>78</v>
      </c>
      <c r="AY161" s="148" t="s">
        <v>159</v>
      </c>
    </row>
    <row r="162" spans="2:65" s="12" customFormat="1" ht="10.5">
      <c r="B162" s="146"/>
      <c r="D162" s="147" t="s">
        <v>167</v>
      </c>
      <c r="E162" s="148" t="s">
        <v>1</v>
      </c>
      <c r="F162" s="149" t="s">
        <v>792</v>
      </c>
      <c r="H162" s="150">
        <v>115.85299999999999</v>
      </c>
      <c r="I162" s="151"/>
      <c r="L162" s="146"/>
      <c r="M162" s="152"/>
      <c r="T162" s="153"/>
      <c r="AT162" s="148" t="s">
        <v>167</v>
      </c>
      <c r="AU162" s="148" t="s">
        <v>89</v>
      </c>
      <c r="AV162" s="12" t="s">
        <v>89</v>
      </c>
      <c r="AW162" s="12" t="s">
        <v>33</v>
      </c>
      <c r="AX162" s="12" t="s">
        <v>78</v>
      </c>
      <c r="AY162" s="148" t="s">
        <v>159</v>
      </c>
    </row>
    <row r="163" spans="2:65" s="13" customFormat="1" ht="10.5">
      <c r="B163" s="154"/>
      <c r="D163" s="147" t="s">
        <v>167</v>
      </c>
      <c r="E163" s="155" t="s">
        <v>1</v>
      </c>
      <c r="F163" s="156" t="s">
        <v>174</v>
      </c>
      <c r="H163" s="157">
        <v>442.64400000000001</v>
      </c>
      <c r="I163" s="158"/>
      <c r="L163" s="154"/>
      <c r="M163" s="159"/>
      <c r="T163" s="160"/>
      <c r="AT163" s="155" t="s">
        <v>167</v>
      </c>
      <c r="AU163" s="155" t="s">
        <v>89</v>
      </c>
      <c r="AV163" s="13" t="s">
        <v>165</v>
      </c>
      <c r="AW163" s="13" t="s">
        <v>33</v>
      </c>
      <c r="AX163" s="13" t="s">
        <v>86</v>
      </c>
      <c r="AY163" s="155" t="s">
        <v>159</v>
      </c>
    </row>
    <row r="164" spans="2:65" s="1" customFormat="1" ht="33.049999999999997" customHeight="1">
      <c r="B164" s="31"/>
      <c r="C164" s="132" t="s">
        <v>232</v>
      </c>
      <c r="D164" s="132" t="s">
        <v>161</v>
      </c>
      <c r="E164" s="133" t="s">
        <v>793</v>
      </c>
      <c r="F164" s="134" t="s">
        <v>794</v>
      </c>
      <c r="G164" s="135" t="s">
        <v>164</v>
      </c>
      <c r="H164" s="136">
        <v>38.591999999999999</v>
      </c>
      <c r="I164" s="137"/>
      <c r="J164" s="138">
        <f>ROUND(I164*H164,2)</f>
        <v>0</v>
      </c>
      <c r="K164" s="139"/>
      <c r="L164" s="31"/>
      <c r="M164" s="140" t="s">
        <v>1</v>
      </c>
      <c r="N164" s="141" t="s">
        <v>43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165</v>
      </c>
      <c r="AT164" s="144" t="s">
        <v>161</v>
      </c>
      <c r="AU164" s="144" t="s">
        <v>89</v>
      </c>
      <c r="AY164" s="16" t="s">
        <v>159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86</v>
      </c>
      <c r="BK164" s="145">
        <f>ROUND(I164*H164,2)</f>
        <v>0</v>
      </c>
      <c r="BL164" s="16" t="s">
        <v>165</v>
      </c>
      <c r="BM164" s="144" t="s">
        <v>795</v>
      </c>
    </row>
    <row r="165" spans="2:65" s="12" customFormat="1" ht="10.5">
      <c r="B165" s="146"/>
      <c r="D165" s="147" t="s">
        <v>167</v>
      </c>
      <c r="E165" s="148" t="s">
        <v>1</v>
      </c>
      <c r="F165" s="149" t="s">
        <v>796</v>
      </c>
      <c r="H165" s="150">
        <v>38.591999999999999</v>
      </c>
      <c r="I165" s="151"/>
      <c r="L165" s="146"/>
      <c r="M165" s="152"/>
      <c r="T165" s="153"/>
      <c r="AT165" s="148" t="s">
        <v>167</v>
      </c>
      <c r="AU165" s="148" t="s">
        <v>89</v>
      </c>
      <c r="AV165" s="12" t="s">
        <v>89</v>
      </c>
      <c r="AW165" s="12" t="s">
        <v>33</v>
      </c>
      <c r="AX165" s="12" t="s">
        <v>86</v>
      </c>
      <c r="AY165" s="148" t="s">
        <v>159</v>
      </c>
    </row>
    <row r="166" spans="2:65" s="1" customFormat="1" ht="16.55" customHeight="1">
      <c r="B166" s="31"/>
      <c r="C166" s="161" t="s">
        <v>238</v>
      </c>
      <c r="D166" s="161" t="s">
        <v>210</v>
      </c>
      <c r="E166" s="162" t="s">
        <v>797</v>
      </c>
      <c r="F166" s="163" t="s">
        <v>798</v>
      </c>
      <c r="G166" s="164" t="s">
        <v>213</v>
      </c>
      <c r="H166" s="165">
        <v>77.183999999999997</v>
      </c>
      <c r="I166" s="166"/>
      <c r="J166" s="167">
        <f>ROUND(I166*H166,2)</f>
        <v>0</v>
      </c>
      <c r="K166" s="168"/>
      <c r="L166" s="169"/>
      <c r="M166" s="170" t="s">
        <v>1</v>
      </c>
      <c r="N166" s="171" t="s">
        <v>43</v>
      </c>
      <c r="P166" s="142">
        <f>O166*H166</f>
        <v>0</v>
      </c>
      <c r="Q166" s="142">
        <v>1</v>
      </c>
      <c r="R166" s="142">
        <f>Q166*H166</f>
        <v>77.183999999999997</v>
      </c>
      <c r="S166" s="142">
        <v>0</v>
      </c>
      <c r="T166" s="143">
        <f>S166*H166</f>
        <v>0</v>
      </c>
      <c r="AR166" s="144" t="s">
        <v>203</v>
      </c>
      <c r="AT166" s="144" t="s">
        <v>210</v>
      </c>
      <c r="AU166" s="144" t="s">
        <v>89</v>
      </c>
      <c r="AY166" s="16" t="s">
        <v>159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86</v>
      </c>
      <c r="BK166" s="145">
        <f>ROUND(I166*H166,2)</f>
        <v>0</v>
      </c>
      <c r="BL166" s="16" t="s">
        <v>165</v>
      </c>
      <c r="BM166" s="144" t="s">
        <v>799</v>
      </c>
    </row>
    <row r="167" spans="2:65" s="12" customFormat="1" ht="10.5">
      <c r="B167" s="146"/>
      <c r="D167" s="147" t="s">
        <v>167</v>
      </c>
      <c r="E167" s="148" t="s">
        <v>1</v>
      </c>
      <c r="F167" s="149" t="s">
        <v>800</v>
      </c>
      <c r="H167" s="150">
        <v>77.183999999999997</v>
      </c>
      <c r="I167" s="151"/>
      <c r="L167" s="146"/>
      <c r="M167" s="152"/>
      <c r="T167" s="153"/>
      <c r="AT167" s="148" t="s">
        <v>167</v>
      </c>
      <c r="AU167" s="148" t="s">
        <v>89</v>
      </c>
      <c r="AV167" s="12" t="s">
        <v>89</v>
      </c>
      <c r="AW167" s="12" t="s">
        <v>33</v>
      </c>
      <c r="AX167" s="12" t="s">
        <v>86</v>
      </c>
      <c r="AY167" s="148" t="s">
        <v>159</v>
      </c>
    </row>
    <row r="168" spans="2:65" s="1" customFormat="1" ht="24.25" customHeight="1">
      <c r="B168" s="31"/>
      <c r="C168" s="132" t="s">
        <v>8</v>
      </c>
      <c r="D168" s="132" t="s">
        <v>161</v>
      </c>
      <c r="E168" s="133" t="s">
        <v>801</v>
      </c>
      <c r="F168" s="134" t="s">
        <v>802</v>
      </c>
      <c r="G168" s="135" t="s">
        <v>219</v>
      </c>
      <c r="H168" s="136">
        <v>80</v>
      </c>
      <c r="I168" s="137"/>
      <c r="J168" s="138">
        <f>ROUND(I168*H168,2)</f>
        <v>0</v>
      </c>
      <c r="K168" s="139"/>
      <c r="L168" s="31"/>
      <c r="M168" s="140" t="s">
        <v>1</v>
      </c>
      <c r="N168" s="141" t="s">
        <v>43</v>
      </c>
      <c r="P168" s="142">
        <f>O168*H168</f>
        <v>0</v>
      </c>
      <c r="Q168" s="142">
        <v>0</v>
      </c>
      <c r="R168" s="142">
        <f>Q168*H168</f>
        <v>0</v>
      </c>
      <c r="S168" s="142">
        <v>0</v>
      </c>
      <c r="T168" s="143">
        <f>S168*H168</f>
        <v>0</v>
      </c>
      <c r="AR168" s="144" t="s">
        <v>165</v>
      </c>
      <c r="AT168" s="144" t="s">
        <v>161</v>
      </c>
      <c r="AU168" s="144" t="s">
        <v>89</v>
      </c>
      <c r="AY168" s="16" t="s">
        <v>159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6" t="s">
        <v>86</v>
      </c>
      <c r="BK168" s="145">
        <f>ROUND(I168*H168,2)</f>
        <v>0</v>
      </c>
      <c r="BL168" s="16" t="s">
        <v>165</v>
      </c>
      <c r="BM168" s="144" t="s">
        <v>803</v>
      </c>
    </row>
    <row r="169" spans="2:65" s="14" customFormat="1" ht="10.5">
      <c r="B169" s="177"/>
      <c r="D169" s="147" t="s">
        <v>167</v>
      </c>
      <c r="E169" s="178" t="s">
        <v>1</v>
      </c>
      <c r="F169" s="179" t="s">
        <v>804</v>
      </c>
      <c r="H169" s="178" t="s">
        <v>1</v>
      </c>
      <c r="I169" s="180"/>
      <c r="L169" s="177"/>
      <c r="M169" s="181"/>
      <c r="T169" s="182"/>
      <c r="AT169" s="178" t="s">
        <v>167</v>
      </c>
      <c r="AU169" s="178" t="s">
        <v>89</v>
      </c>
      <c r="AV169" s="14" t="s">
        <v>86</v>
      </c>
      <c r="AW169" s="14" t="s">
        <v>33</v>
      </c>
      <c r="AX169" s="14" t="s">
        <v>78</v>
      </c>
      <c r="AY169" s="178" t="s">
        <v>159</v>
      </c>
    </row>
    <row r="170" spans="2:65" s="12" customFormat="1" ht="10.5">
      <c r="B170" s="146"/>
      <c r="D170" s="147" t="s">
        <v>167</v>
      </c>
      <c r="E170" s="148" t="s">
        <v>1</v>
      </c>
      <c r="F170" s="149" t="s">
        <v>805</v>
      </c>
      <c r="H170" s="150">
        <v>80</v>
      </c>
      <c r="I170" s="151"/>
      <c r="L170" s="146"/>
      <c r="M170" s="152"/>
      <c r="T170" s="153"/>
      <c r="AT170" s="148" t="s">
        <v>167</v>
      </c>
      <c r="AU170" s="148" t="s">
        <v>89</v>
      </c>
      <c r="AV170" s="12" t="s">
        <v>89</v>
      </c>
      <c r="AW170" s="12" t="s">
        <v>33</v>
      </c>
      <c r="AX170" s="12" t="s">
        <v>86</v>
      </c>
      <c r="AY170" s="148" t="s">
        <v>159</v>
      </c>
    </row>
    <row r="171" spans="2:65" s="1" customFormat="1" ht="16.55" customHeight="1">
      <c r="B171" s="31"/>
      <c r="C171" s="161" t="s">
        <v>246</v>
      </c>
      <c r="D171" s="161" t="s">
        <v>210</v>
      </c>
      <c r="E171" s="162" t="s">
        <v>227</v>
      </c>
      <c r="F171" s="163" t="s">
        <v>228</v>
      </c>
      <c r="G171" s="164" t="s">
        <v>229</v>
      </c>
      <c r="H171" s="165">
        <v>1.6</v>
      </c>
      <c r="I171" s="166"/>
      <c r="J171" s="167">
        <f>ROUND(I171*H171,2)</f>
        <v>0</v>
      </c>
      <c r="K171" s="168"/>
      <c r="L171" s="169"/>
      <c r="M171" s="170" t="s">
        <v>1</v>
      </c>
      <c r="N171" s="171" t="s">
        <v>43</v>
      </c>
      <c r="P171" s="142">
        <f>O171*H171</f>
        <v>0</v>
      </c>
      <c r="Q171" s="142">
        <v>1E-3</v>
      </c>
      <c r="R171" s="142">
        <f>Q171*H171</f>
        <v>1.6000000000000001E-3</v>
      </c>
      <c r="S171" s="142">
        <v>0</v>
      </c>
      <c r="T171" s="143">
        <f>S171*H171</f>
        <v>0</v>
      </c>
      <c r="AR171" s="144" t="s">
        <v>203</v>
      </c>
      <c r="AT171" s="144" t="s">
        <v>210</v>
      </c>
      <c r="AU171" s="144" t="s">
        <v>89</v>
      </c>
      <c r="AY171" s="16" t="s">
        <v>159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6" t="s">
        <v>86</v>
      </c>
      <c r="BK171" s="145">
        <f>ROUND(I171*H171,2)</f>
        <v>0</v>
      </c>
      <c r="BL171" s="16" t="s">
        <v>165</v>
      </c>
      <c r="BM171" s="144" t="s">
        <v>806</v>
      </c>
    </row>
    <row r="172" spans="2:65" s="12" customFormat="1" ht="10.5">
      <c r="B172" s="146"/>
      <c r="D172" s="147" t="s">
        <v>167</v>
      </c>
      <c r="F172" s="149" t="s">
        <v>807</v>
      </c>
      <c r="H172" s="150">
        <v>1.6</v>
      </c>
      <c r="I172" s="151"/>
      <c r="L172" s="146"/>
      <c r="M172" s="152"/>
      <c r="T172" s="153"/>
      <c r="AT172" s="148" t="s">
        <v>167</v>
      </c>
      <c r="AU172" s="148" t="s">
        <v>89</v>
      </c>
      <c r="AV172" s="12" t="s">
        <v>89</v>
      </c>
      <c r="AW172" s="12" t="s">
        <v>4</v>
      </c>
      <c r="AX172" s="12" t="s">
        <v>86</v>
      </c>
      <c r="AY172" s="148" t="s">
        <v>159</v>
      </c>
    </row>
    <row r="173" spans="2:65" s="11" customFormat="1" ht="22.75" customHeight="1">
      <c r="B173" s="120"/>
      <c r="D173" s="121" t="s">
        <v>77</v>
      </c>
      <c r="E173" s="130" t="s">
        <v>89</v>
      </c>
      <c r="F173" s="130" t="s">
        <v>237</v>
      </c>
      <c r="I173" s="123"/>
      <c r="J173" s="131">
        <f>BK173</f>
        <v>0</v>
      </c>
      <c r="L173" s="120"/>
      <c r="M173" s="125"/>
      <c r="P173" s="126">
        <f>SUM(P174:P180)</f>
        <v>0</v>
      </c>
      <c r="R173" s="126">
        <f>SUM(R174:R180)</f>
        <v>58.570156439999998</v>
      </c>
      <c r="T173" s="127">
        <f>SUM(T174:T180)</f>
        <v>0</v>
      </c>
      <c r="AR173" s="121" t="s">
        <v>86</v>
      </c>
      <c r="AT173" s="128" t="s">
        <v>77</v>
      </c>
      <c r="AU173" s="128" t="s">
        <v>86</v>
      </c>
      <c r="AY173" s="121" t="s">
        <v>159</v>
      </c>
      <c r="BK173" s="129">
        <f>SUM(BK174:BK180)</f>
        <v>0</v>
      </c>
    </row>
    <row r="174" spans="2:65" s="1" customFormat="1" ht="24.25" customHeight="1">
      <c r="B174" s="31"/>
      <c r="C174" s="132" t="s">
        <v>253</v>
      </c>
      <c r="D174" s="132" t="s">
        <v>161</v>
      </c>
      <c r="E174" s="133" t="s">
        <v>808</v>
      </c>
      <c r="F174" s="134" t="s">
        <v>809</v>
      </c>
      <c r="G174" s="135" t="s">
        <v>219</v>
      </c>
      <c r="H174" s="136">
        <v>56.16</v>
      </c>
      <c r="I174" s="137"/>
      <c r="J174" s="138">
        <f>ROUND(I174*H174,2)</f>
        <v>0</v>
      </c>
      <c r="K174" s="139"/>
      <c r="L174" s="31"/>
      <c r="M174" s="140" t="s">
        <v>1</v>
      </c>
      <c r="N174" s="141" t="s">
        <v>43</v>
      </c>
      <c r="P174" s="142">
        <f>O174*H174</f>
        <v>0</v>
      </c>
      <c r="Q174" s="142">
        <v>9.8999999999999994E-5</v>
      </c>
      <c r="R174" s="142">
        <f>Q174*H174</f>
        <v>5.5598399999999991E-3</v>
      </c>
      <c r="S174" s="142">
        <v>0</v>
      </c>
      <c r="T174" s="143">
        <f>S174*H174</f>
        <v>0</v>
      </c>
      <c r="AR174" s="144" t="s">
        <v>165</v>
      </c>
      <c r="AT174" s="144" t="s">
        <v>161</v>
      </c>
      <c r="AU174" s="144" t="s">
        <v>89</v>
      </c>
      <c r="AY174" s="16" t="s">
        <v>159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6" t="s">
        <v>86</v>
      </c>
      <c r="BK174" s="145">
        <f>ROUND(I174*H174,2)</f>
        <v>0</v>
      </c>
      <c r="BL174" s="16" t="s">
        <v>165</v>
      </c>
      <c r="BM174" s="144" t="s">
        <v>810</v>
      </c>
    </row>
    <row r="175" spans="2:65" s="14" customFormat="1" ht="10.5">
      <c r="B175" s="177"/>
      <c r="D175" s="147" t="s">
        <v>167</v>
      </c>
      <c r="E175" s="178" t="s">
        <v>1</v>
      </c>
      <c r="F175" s="179" t="s">
        <v>811</v>
      </c>
      <c r="H175" s="178" t="s">
        <v>1</v>
      </c>
      <c r="I175" s="180"/>
      <c r="L175" s="177"/>
      <c r="M175" s="181"/>
      <c r="T175" s="182"/>
      <c r="AT175" s="178" t="s">
        <v>167</v>
      </c>
      <c r="AU175" s="178" t="s">
        <v>89</v>
      </c>
      <c r="AV175" s="14" t="s">
        <v>86</v>
      </c>
      <c r="AW175" s="14" t="s">
        <v>33</v>
      </c>
      <c r="AX175" s="14" t="s">
        <v>78</v>
      </c>
      <c r="AY175" s="178" t="s">
        <v>159</v>
      </c>
    </row>
    <row r="176" spans="2:65" s="12" customFormat="1" ht="10.5">
      <c r="B176" s="146"/>
      <c r="D176" s="147" t="s">
        <v>167</v>
      </c>
      <c r="E176" s="148" t="s">
        <v>1</v>
      </c>
      <c r="F176" s="149" t="s">
        <v>812</v>
      </c>
      <c r="H176" s="150">
        <v>56.16</v>
      </c>
      <c r="I176" s="151"/>
      <c r="L176" s="146"/>
      <c r="M176" s="152"/>
      <c r="T176" s="153"/>
      <c r="AT176" s="148" t="s">
        <v>167</v>
      </c>
      <c r="AU176" s="148" t="s">
        <v>89</v>
      </c>
      <c r="AV176" s="12" t="s">
        <v>89</v>
      </c>
      <c r="AW176" s="12" t="s">
        <v>33</v>
      </c>
      <c r="AX176" s="12" t="s">
        <v>86</v>
      </c>
      <c r="AY176" s="148" t="s">
        <v>159</v>
      </c>
    </row>
    <row r="177" spans="2:65" s="1" customFormat="1" ht="24.25" customHeight="1">
      <c r="B177" s="31"/>
      <c r="C177" s="161" t="s">
        <v>258</v>
      </c>
      <c r="D177" s="161" t="s">
        <v>210</v>
      </c>
      <c r="E177" s="162" t="s">
        <v>813</v>
      </c>
      <c r="F177" s="163" t="s">
        <v>814</v>
      </c>
      <c r="G177" s="164" t="s">
        <v>219</v>
      </c>
      <c r="H177" s="165">
        <v>66.522000000000006</v>
      </c>
      <c r="I177" s="166"/>
      <c r="J177" s="167">
        <f>ROUND(I177*H177,2)</f>
        <v>0</v>
      </c>
      <c r="K177" s="168"/>
      <c r="L177" s="169"/>
      <c r="M177" s="170" t="s">
        <v>1</v>
      </c>
      <c r="N177" s="171" t="s">
        <v>43</v>
      </c>
      <c r="P177" s="142">
        <f>O177*H177</f>
        <v>0</v>
      </c>
      <c r="Q177" s="142">
        <v>2.9999999999999997E-4</v>
      </c>
      <c r="R177" s="142">
        <f>Q177*H177</f>
        <v>1.9956600000000001E-2</v>
      </c>
      <c r="S177" s="142">
        <v>0</v>
      </c>
      <c r="T177" s="143">
        <f>S177*H177</f>
        <v>0</v>
      </c>
      <c r="AR177" s="144" t="s">
        <v>203</v>
      </c>
      <c r="AT177" s="144" t="s">
        <v>210</v>
      </c>
      <c r="AU177" s="144" t="s">
        <v>89</v>
      </c>
      <c r="AY177" s="16" t="s">
        <v>159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6" t="s">
        <v>86</v>
      </c>
      <c r="BK177" s="145">
        <f>ROUND(I177*H177,2)</f>
        <v>0</v>
      </c>
      <c r="BL177" s="16" t="s">
        <v>165</v>
      </c>
      <c r="BM177" s="144" t="s">
        <v>815</v>
      </c>
    </row>
    <row r="178" spans="2:65" s="12" customFormat="1" ht="10.5">
      <c r="B178" s="146"/>
      <c r="D178" s="147" t="s">
        <v>167</v>
      </c>
      <c r="F178" s="149" t="s">
        <v>816</v>
      </c>
      <c r="H178" s="150">
        <v>66.522000000000006</v>
      </c>
      <c r="I178" s="151"/>
      <c r="L178" s="146"/>
      <c r="M178" s="152"/>
      <c r="T178" s="153"/>
      <c r="AT178" s="148" t="s">
        <v>167</v>
      </c>
      <c r="AU178" s="148" t="s">
        <v>89</v>
      </c>
      <c r="AV178" s="12" t="s">
        <v>89</v>
      </c>
      <c r="AW178" s="12" t="s">
        <v>4</v>
      </c>
      <c r="AX178" s="12" t="s">
        <v>86</v>
      </c>
      <c r="AY178" s="148" t="s">
        <v>159</v>
      </c>
    </row>
    <row r="179" spans="2:65" s="1" customFormat="1" ht="24.25" customHeight="1">
      <c r="B179" s="31"/>
      <c r="C179" s="132" t="s">
        <v>270</v>
      </c>
      <c r="D179" s="132" t="s">
        <v>161</v>
      </c>
      <c r="E179" s="133" t="s">
        <v>817</v>
      </c>
      <c r="F179" s="134" t="s">
        <v>818</v>
      </c>
      <c r="G179" s="135" t="s">
        <v>164</v>
      </c>
      <c r="H179" s="136">
        <v>29.568000000000001</v>
      </c>
      <c r="I179" s="137"/>
      <c r="J179" s="138">
        <f>ROUND(I179*H179,2)</f>
        <v>0</v>
      </c>
      <c r="K179" s="139"/>
      <c r="L179" s="31"/>
      <c r="M179" s="140" t="s">
        <v>1</v>
      </c>
      <c r="N179" s="141" t="s">
        <v>43</v>
      </c>
      <c r="P179" s="142">
        <f>O179*H179</f>
        <v>0</v>
      </c>
      <c r="Q179" s="142">
        <v>1.98</v>
      </c>
      <c r="R179" s="142">
        <f>Q179*H179</f>
        <v>58.544640000000001</v>
      </c>
      <c r="S179" s="142">
        <v>0</v>
      </c>
      <c r="T179" s="143">
        <f>S179*H179</f>
        <v>0</v>
      </c>
      <c r="AR179" s="144" t="s">
        <v>165</v>
      </c>
      <c r="AT179" s="144" t="s">
        <v>161</v>
      </c>
      <c r="AU179" s="144" t="s">
        <v>89</v>
      </c>
      <c r="AY179" s="16" t="s">
        <v>159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6" t="s">
        <v>86</v>
      </c>
      <c r="BK179" s="145">
        <f>ROUND(I179*H179,2)</f>
        <v>0</v>
      </c>
      <c r="BL179" s="16" t="s">
        <v>165</v>
      </c>
      <c r="BM179" s="144" t="s">
        <v>819</v>
      </c>
    </row>
    <row r="180" spans="2:65" s="12" customFormat="1" ht="10.5">
      <c r="B180" s="146"/>
      <c r="D180" s="147" t="s">
        <v>167</v>
      </c>
      <c r="E180" s="148" t="s">
        <v>1</v>
      </c>
      <c r="F180" s="149" t="s">
        <v>820</v>
      </c>
      <c r="H180" s="150">
        <v>29.568000000000001</v>
      </c>
      <c r="I180" s="151"/>
      <c r="L180" s="146"/>
      <c r="M180" s="152"/>
      <c r="T180" s="153"/>
      <c r="AT180" s="148" t="s">
        <v>167</v>
      </c>
      <c r="AU180" s="148" t="s">
        <v>89</v>
      </c>
      <c r="AV180" s="12" t="s">
        <v>89</v>
      </c>
      <c r="AW180" s="12" t="s">
        <v>33</v>
      </c>
      <c r="AX180" s="12" t="s">
        <v>86</v>
      </c>
      <c r="AY180" s="148" t="s">
        <v>159</v>
      </c>
    </row>
    <row r="181" spans="2:65" s="11" customFormat="1" ht="22.75" customHeight="1">
      <c r="B181" s="120"/>
      <c r="D181" s="121" t="s">
        <v>77</v>
      </c>
      <c r="E181" s="130" t="s">
        <v>179</v>
      </c>
      <c r="F181" s="130" t="s">
        <v>542</v>
      </c>
      <c r="I181" s="123"/>
      <c r="J181" s="131">
        <f>BK181</f>
        <v>0</v>
      </c>
      <c r="L181" s="120"/>
      <c r="M181" s="125"/>
      <c r="P181" s="126">
        <f>SUM(P182:P187)</f>
        <v>0</v>
      </c>
      <c r="R181" s="126">
        <f>SUM(R182:R187)</f>
        <v>0.41920000000000002</v>
      </c>
      <c r="T181" s="127">
        <f>SUM(T182:T187)</f>
        <v>0</v>
      </c>
      <c r="AR181" s="121" t="s">
        <v>86</v>
      </c>
      <c r="AT181" s="128" t="s">
        <v>77</v>
      </c>
      <c r="AU181" s="128" t="s">
        <v>86</v>
      </c>
      <c r="AY181" s="121" t="s">
        <v>159</v>
      </c>
      <c r="BK181" s="129">
        <f>SUM(BK182:BK187)</f>
        <v>0</v>
      </c>
    </row>
    <row r="182" spans="2:65" s="1" customFormat="1" ht="16.55" customHeight="1">
      <c r="B182" s="31"/>
      <c r="C182" s="132" t="s">
        <v>275</v>
      </c>
      <c r="D182" s="132" t="s">
        <v>161</v>
      </c>
      <c r="E182" s="133" t="s">
        <v>821</v>
      </c>
      <c r="F182" s="134" t="s">
        <v>822</v>
      </c>
      <c r="G182" s="135" t="s">
        <v>363</v>
      </c>
      <c r="H182" s="136">
        <v>8</v>
      </c>
      <c r="I182" s="137"/>
      <c r="J182" s="138">
        <f>ROUND(I182*H182,2)</f>
        <v>0</v>
      </c>
      <c r="K182" s="139"/>
      <c r="L182" s="31"/>
      <c r="M182" s="140" t="s">
        <v>1</v>
      </c>
      <c r="N182" s="141" t="s">
        <v>43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165</v>
      </c>
      <c r="AT182" s="144" t="s">
        <v>161</v>
      </c>
      <c r="AU182" s="144" t="s">
        <v>89</v>
      </c>
      <c r="AY182" s="16" t="s">
        <v>159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6" t="s">
        <v>86</v>
      </c>
      <c r="BK182" s="145">
        <f>ROUND(I182*H182,2)</f>
        <v>0</v>
      </c>
      <c r="BL182" s="16" t="s">
        <v>165</v>
      </c>
      <c r="BM182" s="144" t="s">
        <v>823</v>
      </c>
    </row>
    <row r="183" spans="2:65" s="1" customFormat="1" ht="24.25" customHeight="1">
      <c r="B183" s="31"/>
      <c r="C183" s="161" t="s">
        <v>7</v>
      </c>
      <c r="D183" s="161" t="s">
        <v>210</v>
      </c>
      <c r="E183" s="162" t="s">
        <v>824</v>
      </c>
      <c r="F183" s="163" t="s">
        <v>825</v>
      </c>
      <c r="G183" s="164" t="s">
        <v>363</v>
      </c>
      <c r="H183" s="165">
        <v>8</v>
      </c>
      <c r="I183" s="166"/>
      <c r="J183" s="167">
        <f>ROUND(I183*H183,2)</f>
        <v>0</v>
      </c>
      <c r="K183" s="168"/>
      <c r="L183" s="169"/>
      <c r="M183" s="170" t="s">
        <v>1</v>
      </c>
      <c r="N183" s="171" t="s">
        <v>43</v>
      </c>
      <c r="P183" s="142">
        <f>O183*H183</f>
        <v>0</v>
      </c>
      <c r="Q183" s="142">
        <v>0</v>
      </c>
      <c r="R183" s="142">
        <f>Q183*H183</f>
        <v>0</v>
      </c>
      <c r="S183" s="142">
        <v>0</v>
      </c>
      <c r="T183" s="143">
        <f>S183*H183</f>
        <v>0</v>
      </c>
      <c r="AR183" s="144" t="s">
        <v>203</v>
      </c>
      <c r="AT183" s="144" t="s">
        <v>210</v>
      </c>
      <c r="AU183" s="144" t="s">
        <v>89</v>
      </c>
      <c r="AY183" s="16" t="s">
        <v>159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6" t="s">
        <v>86</v>
      </c>
      <c r="BK183" s="145">
        <f>ROUND(I183*H183,2)</f>
        <v>0</v>
      </c>
      <c r="BL183" s="16" t="s">
        <v>165</v>
      </c>
      <c r="BM183" s="144" t="s">
        <v>826</v>
      </c>
    </row>
    <row r="184" spans="2:65" s="1" customFormat="1" ht="16.55" customHeight="1">
      <c r="B184" s="31"/>
      <c r="C184" s="161" t="s">
        <v>290</v>
      </c>
      <c r="D184" s="161" t="s">
        <v>210</v>
      </c>
      <c r="E184" s="162" t="s">
        <v>827</v>
      </c>
      <c r="F184" s="163" t="s">
        <v>828</v>
      </c>
      <c r="G184" s="164" t="s">
        <v>363</v>
      </c>
      <c r="H184" s="165">
        <v>8</v>
      </c>
      <c r="I184" s="166"/>
      <c r="J184" s="167">
        <f>ROUND(I184*H184,2)</f>
        <v>0</v>
      </c>
      <c r="K184" s="168"/>
      <c r="L184" s="169"/>
      <c r="M184" s="170" t="s">
        <v>1</v>
      </c>
      <c r="N184" s="171" t="s">
        <v>43</v>
      </c>
      <c r="P184" s="142">
        <f>O184*H184</f>
        <v>0</v>
      </c>
      <c r="Q184" s="142">
        <v>5.2400000000000002E-2</v>
      </c>
      <c r="R184" s="142">
        <f>Q184*H184</f>
        <v>0.41920000000000002</v>
      </c>
      <c r="S184" s="142">
        <v>0</v>
      </c>
      <c r="T184" s="143">
        <f>S184*H184</f>
        <v>0</v>
      </c>
      <c r="AR184" s="144" t="s">
        <v>203</v>
      </c>
      <c r="AT184" s="144" t="s">
        <v>210</v>
      </c>
      <c r="AU184" s="144" t="s">
        <v>89</v>
      </c>
      <c r="AY184" s="16" t="s">
        <v>159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6" t="s">
        <v>86</v>
      </c>
      <c r="BK184" s="145">
        <f>ROUND(I184*H184,2)</f>
        <v>0</v>
      </c>
      <c r="BL184" s="16" t="s">
        <v>165</v>
      </c>
      <c r="BM184" s="144" t="s">
        <v>829</v>
      </c>
    </row>
    <row r="185" spans="2:65" s="12" customFormat="1" ht="10.5">
      <c r="B185" s="146"/>
      <c r="D185" s="147" t="s">
        <v>167</v>
      </c>
      <c r="E185" s="148" t="s">
        <v>1</v>
      </c>
      <c r="F185" s="149" t="s">
        <v>830</v>
      </c>
      <c r="H185" s="150">
        <v>8</v>
      </c>
      <c r="I185" s="151"/>
      <c r="L185" s="146"/>
      <c r="M185" s="152"/>
      <c r="T185" s="153"/>
      <c r="AT185" s="148" t="s">
        <v>167</v>
      </c>
      <c r="AU185" s="148" t="s">
        <v>89</v>
      </c>
      <c r="AV185" s="12" t="s">
        <v>89</v>
      </c>
      <c r="AW185" s="12" t="s">
        <v>33</v>
      </c>
      <c r="AX185" s="12" t="s">
        <v>86</v>
      </c>
      <c r="AY185" s="148" t="s">
        <v>159</v>
      </c>
    </row>
    <row r="186" spans="2:65" s="1" customFormat="1" ht="24.25" customHeight="1">
      <c r="B186" s="31"/>
      <c r="C186" s="161" t="s">
        <v>295</v>
      </c>
      <c r="D186" s="161" t="s">
        <v>210</v>
      </c>
      <c r="E186" s="162" t="s">
        <v>831</v>
      </c>
      <c r="F186" s="163" t="s">
        <v>832</v>
      </c>
      <c r="G186" s="164" t="s">
        <v>363</v>
      </c>
      <c r="H186" s="165">
        <v>8</v>
      </c>
      <c r="I186" s="166"/>
      <c r="J186" s="167">
        <f>ROUND(I186*H186,2)</f>
        <v>0</v>
      </c>
      <c r="K186" s="168"/>
      <c r="L186" s="169"/>
      <c r="M186" s="170" t="s">
        <v>1</v>
      </c>
      <c r="N186" s="171" t="s">
        <v>43</v>
      </c>
      <c r="P186" s="142">
        <f>O186*H186</f>
        <v>0</v>
      </c>
      <c r="Q186" s="142">
        <v>0</v>
      </c>
      <c r="R186" s="142">
        <f>Q186*H186</f>
        <v>0</v>
      </c>
      <c r="S186" s="142">
        <v>0</v>
      </c>
      <c r="T186" s="143">
        <f>S186*H186</f>
        <v>0</v>
      </c>
      <c r="AR186" s="144" t="s">
        <v>203</v>
      </c>
      <c r="AT186" s="144" t="s">
        <v>210</v>
      </c>
      <c r="AU186" s="144" t="s">
        <v>89</v>
      </c>
      <c r="AY186" s="16" t="s">
        <v>159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6" t="s">
        <v>86</v>
      </c>
      <c r="BK186" s="145">
        <f>ROUND(I186*H186,2)</f>
        <v>0</v>
      </c>
      <c r="BL186" s="16" t="s">
        <v>165</v>
      </c>
      <c r="BM186" s="144" t="s">
        <v>833</v>
      </c>
    </row>
    <row r="187" spans="2:65" s="12" customFormat="1" ht="10.5">
      <c r="B187" s="146"/>
      <c r="D187" s="147" t="s">
        <v>167</v>
      </c>
      <c r="E187" s="148" t="s">
        <v>1</v>
      </c>
      <c r="F187" s="149" t="s">
        <v>830</v>
      </c>
      <c r="H187" s="150">
        <v>8</v>
      </c>
      <c r="I187" s="151"/>
      <c r="L187" s="146"/>
      <c r="M187" s="152"/>
      <c r="T187" s="153"/>
      <c r="AT187" s="148" t="s">
        <v>167</v>
      </c>
      <c r="AU187" s="148" t="s">
        <v>89</v>
      </c>
      <c r="AV187" s="12" t="s">
        <v>89</v>
      </c>
      <c r="AW187" s="12" t="s">
        <v>33</v>
      </c>
      <c r="AX187" s="12" t="s">
        <v>86</v>
      </c>
      <c r="AY187" s="148" t="s">
        <v>159</v>
      </c>
    </row>
    <row r="188" spans="2:65" s="11" customFormat="1" ht="22.75" customHeight="1">
      <c r="B188" s="120"/>
      <c r="D188" s="121" t="s">
        <v>77</v>
      </c>
      <c r="E188" s="130" t="s">
        <v>165</v>
      </c>
      <c r="F188" s="130" t="s">
        <v>628</v>
      </c>
      <c r="I188" s="123"/>
      <c r="J188" s="131">
        <f>BK188</f>
        <v>0</v>
      </c>
      <c r="L188" s="120"/>
      <c r="M188" s="125"/>
      <c r="P188" s="126">
        <f>SUM(P189:P192)</f>
        <v>0</v>
      </c>
      <c r="R188" s="126">
        <f>SUM(R189:R192)</f>
        <v>53.236520120000002</v>
      </c>
      <c r="T188" s="127">
        <f>SUM(T189:T192)</f>
        <v>0</v>
      </c>
      <c r="AR188" s="121" t="s">
        <v>86</v>
      </c>
      <c r="AT188" s="128" t="s">
        <v>77</v>
      </c>
      <c r="AU188" s="128" t="s">
        <v>86</v>
      </c>
      <c r="AY188" s="121" t="s">
        <v>159</v>
      </c>
      <c r="BK188" s="129">
        <f>SUM(BK189:BK192)</f>
        <v>0</v>
      </c>
    </row>
    <row r="189" spans="2:65" s="1" customFormat="1" ht="16.55" customHeight="1">
      <c r="B189" s="31"/>
      <c r="C189" s="132" t="s">
        <v>301</v>
      </c>
      <c r="D189" s="132" t="s">
        <v>161</v>
      </c>
      <c r="E189" s="133" t="s">
        <v>834</v>
      </c>
      <c r="F189" s="134" t="s">
        <v>835</v>
      </c>
      <c r="G189" s="135" t="s">
        <v>164</v>
      </c>
      <c r="H189" s="136">
        <v>28.155999999999999</v>
      </c>
      <c r="I189" s="137"/>
      <c r="J189" s="138">
        <f>ROUND(I189*H189,2)</f>
        <v>0</v>
      </c>
      <c r="K189" s="139"/>
      <c r="L189" s="31"/>
      <c r="M189" s="140" t="s">
        <v>1</v>
      </c>
      <c r="N189" s="141" t="s">
        <v>43</v>
      </c>
      <c r="P189" s="142">
        <f>O189*H189</f>
        <v>0</v>
      </c>
      <c r="Q189" s="142">
        <v>1.8907700000000001</v>
      </c>
      <c r="R189" s="142">
        <f>Q189*H189</f>
        <v>53.236520120000002</v>
      </c>
      <c r="S189" s="142">
        <v>0</v>
      </c>
      <c r="T189" s="143">
        <f>S189*H189</f>
        <v>0</v>
      </c>
      <c r="AR189" s="144" t="s">
        <v>165</v>
      </c>
      <c r="AT189" s="144" t="s">
        <v>161</v>
      </c>
      <c r="AU189" s="144" t="s">
        <v>89</v>
      </c>
      <c r="AY189" s="16" t="s">
        <v>159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6" t="s">
        <v>86</v>
      </c>
      <c r="BK189" s="145">
        <f>ROUND(I189*H189,2)</f>
        <v>0</v>
      </c>
      <c r="BL189" s="16" t="s">
        <v>165</v>
      </c>
      <c r="BM189" s="144" t="s">
        <v>836</v>
      </c>
    </row>
    <row r="190" spans="2:65" s="12" customFormat="1" ht="10.5">
      <c r="B190" s="146"/>
      <c r="D190" s="147" t="s">
        <v>167</v>
      </c>
      <c r="E190" s="148" t="s">
        <v>1</v>
      </c>
      <c r="F190" s="149" t="s">
        <v>837</v>
      </c>
      <c r="H190" s="150">
        <v>18.3</v>
      </c>
      <c r="I190" s="151"/>
      <c r="L190" s="146"/>
      <c r="M190" s="152"/>
      <c r="T190" s="153"/>
      <c r="AT190" s="148" t="s">
        <v>167</v>
      </c>
      <c r="AU190" s="148" t="s">
        <v>89</v>
      </c>
      <c r="AV190" s="12" t="s">
        <v>89</v>
      </c>
      <c r="AW190" s="12" t="s">
        <v>33</v>
      </c>
      <c r="AX190" s="12" t="s">
        <v>78</v>
      </c>
      <c r="AY190" s="148" t="s">
        <v>159</v>
      </c>
    </row>
    <row r="191" spans="2:65" s="12" customFormat="1" ht="10.5">
      <c r="B191" s="146"/>
      <c r="D191" s="147" t="s">
        <v>167</v>
      </c>
      <c r="E191" s="148" t="s">
        <v>1</v>
      </c>
      <c r="F191" s="149" t="s">
        <v>838</v>
      </c>
      <c r="H191" s="150">
        <v>9.8559999999999999</v>
      </c>
      <c r="I191" s="151"/>
      <c r="L191" s="146"/>
      <c r="M191" s="152"/>
      <c r="T191" s="153"/>
      <c r="AT191" s="148" t="s">
        <v>167</v>
      </c>
      <c r="AU191" s="148" t="s">
        <v>89</v>
      </c>
      <c r="AV191" s="12" t="s">
        <v>89</v>
      </c>
      <c r="AW191" s="12" t="s">
        <v>33</v>
      </c>
      <c r="AX191" s="12" t="s">
        <v>78</v>
      </c>
      <c r="AY191" s="148" t="s">
        <v>159</v>
      </c>
    </row>
    <row r="192" spans="2:65" s="13" customFormat="1" ht="10.5">
      <c r="B192" s="154"/>
      <c r="D192" s="147" t="s">
        <v>167</v>
      </c>
      <c r="E192" s="155" t="s">
        <v>1</v>
      </c>
      <c r="F192" s="156" t="s">
        <v>174</v>
      </c>
      <c r="H192" s="157">
        <v>28.155999999999999</v>
      </c>
      <c r="I192" s="158"/>
      <c r="L192" s="154"/>
      <c r="M192" s="159"/>
      <c r="T192" s="160"/>
      <c r="AT192" s="155" t="s">
        <v>167</v>
      </c>
      <c r="AU192" s="155" t="s">
        <v>89</v>
      </c>
      <c r="AV192" s="13" t="s">
        <v>165</v>
      </c>
      <c r="AW192" s="13" t="s">
        <v>33</v>
      </c>
      <c r="AX192" s="13" t="s">
        <v>86</v>
      </c>
      <c r="AY192" s="155" t="s">
        <v>159</v>
      </c>
    </row>
    <row r="193" spans="2:65" s="11" customFormat="1" ht="22.75" customHeight="1">
      <c r="B193" s="120"/>
      <c r="D193" s="121" t="s">
        <v>77</v>
      </c>
      <c r="E193" s="130" t="s">
        <v>203</v>
      </c>
      <c r="F193" s="130" t="s">
        <v>359</v>
      </c>
      <c r="I193" s="123"/>
      <c r="J193" s="131">
        <f>BK193</f>
        <v>0</v>
      </c>
      <c r="L193" s="120"/>
      <c r="M193" s="125"/>
      <c r="P193" s="126">
        <f>SUM(P194:P236)</f>
        <v>0</v>
      </c>
      <c r="R193" s="126">
        <f>SUM(R194:R236)</f>
        <v>41.409593339200001</v>
      </c>
      <c r="T193" s="127">
        <f>SUM(T194:T236)</f>
        <v>0</v>
      </c>
      <c r="AR193" s="121" t="s">
        <v>86</v>
      </c>
      <c r="AT193" s="128" t="s">
        <v>77</v>
      </c>
      <c r="AU193" s="128" t="s">
        <v>86</v>
      </c>
      <c r="AY193" s="121" t="s">
        <v>159</v>
      </c>
      <c r="BK193" s="129">
        <f>SUM(BK194:BK236)</f>
        <v>0</v>
      </c>
    </row>
    <row r="194" spans="2:65" s="1" customFormat="1" ht="33.049999999999997" customHeight="1">
      <c r="B194" s="31"/>
      <c r="C194" s="132" t="s">
        <v>306</v>
      </c>
      <c r="D194" s="132" t="s">
        <v>161</v>
      </c>
      <c r="E194" s="133" t="s">
        <v>839</v>
      </c>
      <c r="F194" s="134" t="s">
        <v>840</v>
      </c>
      <c r="G194" s="135" t="s">
        <v>249</v>
      </c>
      <c r="H194" s="136">
        <v>115.35</v>
      </c>
      <c r="I194" s="137"/>
      <c r="J194" s="138">
        <f>ROUND(I194*H194,2)</f>
        <v>0</v>
      </c>
      <c r="K194" s="139"/>
      <c r="L194" s="31"/>
      <c r="M194" s="140" t="s">
        <v>1</v>
      </c>
      <c r="N194" s="141" t="s">
        <v>43</v>
      </c>
      <c r="P194" s="142">
        <f>O194*H194</f>
        <v>0</v>
      </c>
      <c r="Q194" s="142">
        <v>1.1E-5</v>
      </c>
      <c r="R194" s="142">
        <f>Q194*H194</f>
        <v>1.26885E-3</v>
      </c>
      <c r="S194" s="142">
        <v>0</v>
      </c>
      <c r="T194" s="143">
        <f>S194*H194</f>
        <v>0</v>
      </c>
      <c r="AR194" s="144" t="s">
        <v>165</v>
      </c>
      <c r="AT194" s="144" t="s">
        <v>161</v>
      </c>
      <c r="AU194" s="144" t="s">
        <v>89</v>
      </c>
      <c r="AY194" s="16" t="s">
        <v>159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6" t="s">
        <v>86</v>
      </c>
      <c r="BK194" s="145">
        <f>ROUND(I194*H194,2)</f>
        <v>0</v>
      </c>
      <c r="BL194" s="16" t="s">
        <v>165</v>
      </c>
      <c r="BM194" s="144" t="s">
        <v>841</v>
      </c>
    </row>
    <row r="195" spans="2:65" s="1" customFormat="1" ht="21.8" customHeight="1">
      <c r="B195" s="31"/>
      <c r="C195" s="161" t="s">
        <v>310</v>
      </c>
      <c r="D195" s="161" t="s">
        <v>210</v>
      </c>
      <c r="E195" s="162" t="s">
        <v>842</v>
      </c>
      <c r="F195" s="163" t="s">
        <v>843</v>
      </c>
      <c r="G195" s="164" t="s">
        <v>249</v>
      </c>
      <c r="H195" s="165">
        <v>126.88500000000001</v>
      </c>
      <c r="I195" s="166"/>
      <c r="J195" s="167">
        <f>ROUND(I195*H195,2)</f>
        <v>0</v>
      </c>
      <c r="K195" s="168"/>
      <c r="L195" s="169"/>
      <c r="M195" s="170" t="s">
        <v>1</v>
      </c>
      <c r="N195" s="171" t="s">
        <v>43</v>
      </c>
      <c r="P195" s="142">
        <f>O195*H195</f>
        <v>0</v>
      </c>
      <c r="Q195" s="142">
        <v>2.6700000000000001E-3</v>
      </c>
      <c r="R195" s="142">
        <f>Q195*H195</f>
        <v>0.33878295000000003</v>
      </c>
      <c r="S195" s="142">
        <v>0</v>
      </c>
      <c r="T195" s="143">
        <f>S195*H195</f>
        <v>0</v>
      </c>
      <c r="AR195" s="144" t="s">
        <v>203</v>
      </c>
      <c r="AT195" s="144" t="s">
        <v>210</v>
      </c>
      <c r="AU195" s="144" t="s">
        <v>89</v>
      </c>
      <c r="AY195" s="16" t="s">
        <v>159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6" t="s">
        <v>86</v>
      </c>
      <c r="BK195" s="145">
        <f>ROUND(I195*H195,2)</f>
        <v>0</v>
      </c>
      <c r="BL195" s="16" t="s">
        <v>165</v>
      </c>
      <c r="BM195" s="144" t="s">
        <v>844</v>
      </c>
    </row>
    <row r="196" spans="2:65" s="12" customFormat="1" ht="10.5">
      <c r="B196" s="146"/>
      <c r="D196" s="147" t="s">
        <v>167</v>
      </c>
      <c r="E196" s="148" t="s">
        <v>1</v>
      </c>
      <c r="F196" s="149" t="s">
        <v>845</v>
      </c>
      <c r="H196" s="150">
        <v>126.88500000000001</v>
      </c>
      <c r="I196" s="151"/>
      <c r="L196" s="146"/>
      <c r="M196" s="152"/>
      <c r="T196" s="153"/>
      <c r="AT196" s="148" t="s">
        <v>167</v>
      </c>
      <c r="AU196" s="148" t="s">
        <v>89</v>
      </c>
      <c r="AV196" s="12" t="s">
        <v>89</v>
      </c>
      <c r="AW196" s="12" t="s">
        <v>33</v>
      </c>
      <c r="AX196" s="12" t="s">
        <v>86</v>
      </c>
      <c r="AY196" s="148" t="s">
        <v>159</v>
      </c>
    </row>
    <row r="197" spans="2:65" s="1" customFormat="1" ht="33.049999999999997" customHeight="1">
      <c r="B197" s="31"/>
      <c r="C197" s="132" t="s">
        <v>315</v>
      </c>
      <c r="D197" s="132" t="s">
        <v>161</v>
      </c>
      <c r="E197" s="133" t="s">
        <v>846</v>
      </c>
      <c r="F197" s="134" t="s">
        <v>847</v>
      </c>
      <c r="G197" s="135" t="s">
        <v>249</v>
      </c>
      <c r="H197" s="136">
        <v>168.51</v>
      </c>
      <c r="I197" s="137"/>
      <c r="J197" s="138">
        <f>ROUND(I197*H197,2)</f>
        <v>0</v>
      </c>
      <c r="K197" s="139"/>
      <c r="L197" s="31"/>
      <c r="M197" s="140" t="s">
        <v>1</v>
      </c>
      <c r="N197" s="141" t="s">
        <v>43</v>
      </c>
      <c r="P197" s="142">
        <f>O197*H197</f>
        <v>0</v>
      </c>
      <c r="Q197" s="142">
        <v>1.2999999999999999E-5</v>
      </c>
      <c r="R197" s="142">
        <f>Q197*H197</f>
        <v>2.1906299999999998E-3</v>
      </c>
      <c r="S197" s="142">
        <v>0</v>
      </c>
      <c r="T197" s="143">
        <f>S197*H197</f>
        <v>0</v>
      </c>
      <c r="AR197" s="144" t="s">
        <v>165</v>
      </c>
      <c r="AT197" s="144" t="s">
        <v>161</v>
      </c>
      <c r="AU197" s="144" t="s">
        <v>89</v>
      </c>
      <c r="AY197" s="16" t="s">
        <v>159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6" t="s">
        <v>86</v>
      </c>
      <c r="BK197" s="145">
        <f>ROUND(I197*H197,2)</f>
        <v>0</v>
      </c>
      <c r="BL197" s="16" t="s">
        <v>165</v>
      </c>
      <c r="BM197" s="144" t="s">
        <v>848</v>
      </c>
    </row>
    <row r="198" spans="2:65" s="1" customFormat="1" ht="21.8" customHeight="1">
      <c r="B198" s="31"/>
      <c r="C198" s="161" t="s">
        <v>319</v>
      </c>
      <c r="D198" s="161" t="s">
        <v>210</v>
      </c>
      <c r="E198" s="162" t="s">
        <v>849</v>
      </c>
      <c r="F198" s="163" t="s">
        <v>850</v>
      </c>
      <c r="G198" s="164" t="s">
        <v>249</v>
      </c>
      <c r="H198" s="165">
        <v>185.36099999999999</v>
      </c>
      <c r="I198" s="166"/>
      <c r="J198" s="167">
        <f>ROUND(I198*H198,2)</f>
        <v>0</v>
      </c>
      <c r="K198" s="168"/>
      <c r="L198" s="169"/>
      <c r="M198" s="170" t="s">
        <v>1</v>
      </c>
      <c r="N198" s="171" t="s">
        <v>43</v>
      </c>
      <c r="P198" s="142">
        <f>O198*H198</f>
        <v>0</v>
      </c>
      <c r="Q198" s="142">
        <v>4.2599999999999999E-3</v>
      </c>
      <c r="R198" s="142">
        <f>Q198*H198</f>
        <v>0.78963785999999991</v>
      </c>
      <c r="S198" s="142">
        <v>0</v>
      </c>
      <c r="T198" s="143">
        <f>S198*H198</f>
        <v>0</v>
      </c>
      <c r="AR198" s="144" t="s">
        <v>203</v>
      </c>
      <c r="AT198" s="144" t="s">
        <v>210</v>
      </c>
      <c r="AU198" s="144" t="s">
        <v>89</v>
      </c>
      <c r="AY198" s="16" t="s">
        <v>159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6" t="s">
        <v>86</v>
      </c>
      <c r="BK198" s="145">
        <f>ROUND(I198*H198,2)</f>
        <v>0</v>
      </c>
      <c r="BL198" s="16" t="s">
        <v>165</v>
      </c>
      <c r="BM198" s="144" t="s">
        <v>851</v>
      </c>
    </row>
    <row r="199" spans="2:65" s="12" customFormat="1" ht="10.5">
      <c r="B199" s="146"/>
      <c r="D199" s="147" t="s">
        <v>167</v>
      </c>
      <c r="E199" s="148" t="s">
        <v>1</v>
      </c>
      <c r="F199" s="149" t="s">
        <v>852</v>
      </c>
      <c r="H199" s="150">
        <v>185.36099999999999</v>
      </c>
      <c r="I199" s="151"/>
      <c r="L199" s="146"/>
      <c r="M199" s="152"/>
      <c r="T199" s="153"/>
      <c r="AT199" s="148" t="s">
        <v>167</v>
      </c>
      <c r="AU199" s="148" t="s">
        <v>89</v>
      </c>
      <c r="AV199" s="12" t="s">
        <v>89</v>
      </c>
      <c r="AW199" s="12" t="s">
        <v>33</v>
      </c>
      <c r="AX199" s="12" t="s">
        <v>86</v>
      </c>
      <c r="AY199" s="148" t="s">
        <v>159</v>
      </c>
    </row>
    <row r="200" spans="2:65" s="1" customFormat="1" ht="33.049999999999997" customHeight="1">
      <c r="B200" s="31"/>
      <c r="C200" s="132" t="s">
        <v>327</v>
      </c>
      <c r="D200" s="132" t="s">
        <v>161</v>
      </c>
      <c r="E200" s="133" t="s">
        <v>853</v>
      </c>
      <c r="F200" s="134" t="s">
        <v>854</v>
      </c>
      <c r="G200" s="135" t="s">
        <v>249</v>
      </c>
      <c r="H200" s="136">
        <v>68.62</v>
      </c>
      <c r="I200" s="137"/>
      <c r="J200" s="138">
        <f>ROUND(I200*H200,2)</f>
        <v>0</v>
      </c>
      <c r="K200" s="139"/>
      <c r="L200" s="31"/>
      <c r="M200" s="140" t="s">
        <v>1</v>
      </c>
      <c r="N200" s="141" t="s">
        <v>43</v>
      </c>
      <c r="P200" s="142">
        <f>O200*H200</f>
        <v>0</v>
      </c>
      <c r="Q200" s="142">
        <v>1.5999999999999999E-5</v>
      </c>
      <c r="R200" s="142">
        <f>Q200*H200</f>
        <v>1.0979200000000001E-3</v>
      </c>
      <c r="S200" s="142">
        <v>0</v>
      </c>
      <c r="T200" s="143">
        <f>S200*H200</f>
        <v>0</v>
      </c>
      <c r="AR200" s="144" t="s">
        <v>165</v>
      </c>
      <c r="AT200" s="144" t="s">
        <v>161</v>
      </c>
      <c r="AU200" s="144" t="s">
        <v>89</v>
      </c>
      <c r="AY200" s="16" t="s">
        <v>159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6" t="s">
        <v>86</v>
      </c>
      <c r="BK200" s="145">
        <f>ROUND(I200*H200,2)</f>
        <v>0</v>
      </c>
      <c r="BL200" s="16" t="s">
        <v>165</v>
      </c>
      <c r="BM200" s="144" t="s">
        <v>855</v>
      </c>
    </row>
    <row r="201" spans="2:65" s="1" customFormat="1" ht="16.55" customHeight="1">
      <c r="B201" s="31"/>
      <c r="C201" s="161" t="s">
        <v>335</v>
      </c>
      <c r="D201" s="161" t="s">
        <v>210</v>
      </c>
      <c r="E201" s="162" t="s">
        <v>856</v>
      </c>
      <c r="F201" s="163" t="s">
        <v>857</v>
      </c>
      <c r="G201" s="164" t="s">
        <v>249</v>
      </c>
      <c r="H201" s="165">
        <v>75.481999999999999</v>
      </c>
      <c r="I201" s="166"/>
      <c r="J201" s="167">
        <f>ROUND(I201*H201,2)</f>
        <v>0</v>
      </c>
      <c r="K201" s="168"/>
      <c r="L201" s="169"/>
      <c r="M201" s="170" t="s">
        <v>1</v>
      </c>
      <c r="N201" s="171" t="s">
        <v>43</v>
      </c>
      <c r="P201" s="142">
        <f>O201*H201</f>
        <v>0</v>
      </c>
      <c r="Q201" s="142">
        <v>7.2399999999999999E-3</v>
      </c>
      <c r="R201" s="142">
        <f>Q201*H201</f>
        <v>0.54648967999999998</v>
      </c>
      <c r="S201" s="142">
        <v>0</v>
      </c>
      <c r="T201" s="143">
        <f>S201*H201</f>
        <v>0</v>
      </c>
      <c r="AR201" s="144" t="s">
        <v>203</v>
      </c>
      <c r="AT201" s="144" t="s">
        <v>210</v>
      </c>
      <c r="AU201" s="144" t="s">
        <v>89</v>
      </c>
      <c r="AY201" s="16" t="s">
        <v>159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6" t="s">
        <v>86</v>
      </c>
      <c r="BK201" s="145">
        <f>ROUND(I201*H201,2)</f>
        <v>0</v>
      </c>
      <c r="BL201" s="16" t="s">
        <v>165</v>
      </c>
      <c r="BM201" s="144" t="s">
        <v>858</v>
      </c>
    </row>
    <row r="202" spans="2:65" s="12" customFormat="1" ht="10.5">
      <c r="B202" s="146"/>
      <c r="D202" s="147" t="s">
        <v>167</v>
      </c>
      <c r="E202" s="148" t="s">
        <v>1</v>
      </c>
      <c r="F202" s="149" t="s">
        <v>859</v>
      </c>
      <c r="H202" s="150">
        <v>75.481999999999999</v>
      </c>
      <c r="I202" s="151"/>
      <c r="L202" s="146"/>
      <c r="M202" s="152"/>
      <c r="T202" s="153"/>
      <c r="AT202" s="148" t="s">
        <v>167</v>
      </c>
      <c r="AU202" s="148" t="s">
        <v>89</v>
      </c>
      <c r="AV202" s="12" t="s">
        <v>89</v>
      </c>
      <c r="AW202" s="12" t="s">
        <v>33</v>
      </c>
      <c r="AX202" s="12" t="s">
        <v>86</v>
      </c>
      <c r="AY202" s="148" t="s">
        <v>159</v>
      </c>
    </row>
    <row r="203" spans="2:65" s="1" customFormat="1" ht="33.049999999999997" customHeight="1">
      <c r="B203" s="31"/>
      <c r="C203" s="132" t="s">
        <v>340</v>
      </c>
      <c r="D203" s="132" t="s">
        <v>161</v>
      </c>
      <c r="E203" s="133" t="s">
        <v>860</v>
      </c>
      <c r="F203" s="134" t="s">
        <v>861</v>
      </c>
      <c r="G203" s="135" t="s">
        <v>249</v>
      </c>
      <c r="H203" s="136">
        <v>60.63</v>
      </c>
      <c r="I203" s="137"/>
      <c r="J203" s="138">
        <f>ROUND(I203*H203,2)</f>
        <v>0</v>
      </c>
      <c r="K203" s="139"/>
      <c r="L203" s="31"/>
      <c r="M203" s="140" t="s">
        <v>1</v>
      </c>
      <c r="N203" s="141" t="s">
        <v>43</v>
      </c>
      <c r="P203" s="142">
        <f>O203*H203</f>
        <v>0</v>
      </c>
      <c r="Q203" s="142">
        <v>1.8E-5</v>
      </c>
      <c r="R203" s="142">
        <f>Q203*H203</f>
        <v>1.0913400000000001E-3</v>
      </c>
      <c r="S203" s="142">
        <v>0</v>
      </c>
      <c r="T203" s="143">
        <f>S203*H203</f>
        <v>0</v>
      </c>
      <c r="AR203" s="144" t="s">
        <v>165</v>
      </c>
      <c r="AT203" s="144" t="s">
        <v>161</v>
      </c>
      <c r="AU203" s="144" t="s">
        <v>89</v>
      </c>
      <c r="AY203" s="16" t="s">
        <v>159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6" t="s">
        <v>86</v>
      </c>
      <c r="BK203" s="145">
        <f>ROUND(I203*H203,2)</f>
        <v>0</v>
      </c>
      <c r="BL203" s="16" t="s">
        <v>165</v>
      </c>
      <c r="BM203" s="144" t="s">
        <v>862</v>
      </c>
    </row>
    <row r="204" spans="2:65" s="1" customFormat="1" ht="16.55" customHeight="1">
      <c r="B204" s="31"/>
      <c r="C204" s="161" t="s">
        <v>345</v>
      </c>
      <c r="D204" s="161" t="s">
        <v>210</v>
      </c>
      <c r="E204" s="162" t="s">
        <v>863</v>
      </c>
      <c r="F204" s="163" t="s">
        <v>864</v>
      </c>
      <c r="G204" s="164" t="s">
        <v>249</v>
      </c>
      <c r="H204" s="165">
        <v>66.692999999999998</v>
      </c>
      <c r="I204" s="166"/>
      <c r="J204" s="167">
        <f>ROUND(I204*H204,2)</f>
        <v>0</v>
      </c>
      <c r="K204" s="168"/>
      <c r="L204" s="169"/>
      <c r="M204" s="170" t="s">
        <v>1</v>
      </c>
      <c r="N204" s="171" t="s">
        <v>43</v>
      </c>
      <c r="P204" s="142">
        <f>O204*H204</f>
        <v>0</v>
      </c>
      <c r="Q204" s="142">
        <v>1.205E-2</v>
      </c>
      <c r="R204" s="142">
        <f>Q204*H204</f>
        <v>0.80365065000000002</v>
      </c>
      <c r="S204" s="142">
        <v>0</v>
      </c>
      <c r="T204" s="143">
        <f>S204*H204</f>
        <v>0</v>
      </c>
      <c r="AR204" s="144" t="s">
        <v>203</v>
      </c>
      <c r="AT204" s="144" t="s">
        <v>210</v>
      </c>
      <c r="AU204" s="144" t="s">
        <v>89</v>
      </c>
      <c r="AY204" s="16" t="s">
        <v>159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6" t="s">
        <v>86</v>
      </c>
      <c r="BK204" s="145">
        <f>ROUND(I204*H204,2)</f>
        <v>0</v>
      </c>
      <c r="BL204" s="16" t="s">
        <v>165</v>
      </c>
      <c r="BM204" s="144" t="s">
        <v>865</v>
      </c>
    </row>
    <row r="205" spans="2:65" s="12" customFormat="1" ht="10.5">
      <c r="B205" s="146"/>
      <c r="D205" s="147" t="s">
        <v>167</v>
      </c>
      <c r="E205" s="148" t="s">
        <v>1</v>
      </c>
      <c r="F205" s="149" t="s">
        <v>866</v>
      </c>
      <c r="H205" s="150">
        <v>66.692999999999998</v>
      </c>
      <c r="I205" s="151"/>
      <c r="L205" s="146"/>
      <c r="M205" s="152"/>
      <c r="T205" s="153"/>
      <c r="AT205" s="148" t="s">
        <v>167</v>
      </c>
      <c r="AU205" s="148" t="s">
        <v>89</v>
      </c>
      <c r="AV205" s="12" t="s">
        <v>89</v>
      </c>
      <c r="AW205" s="12" t="s">
        <v>33</v>
      </c>
      <c r="AX205" s="12" t="s">
        <v>86</v>
      </c>
      <c r="AY205" s="148" t="s">
        <v>159</v>
      </c>
    </row>
    <row r="206" spans="2:65" s="1" customFormat="1" ht="21.8" customHeight="1">
      <c r="B206" s="31"/>
      <c r="C206" s="132" t="s">
        <v>350</v>
      </c>
      <c r="D206" s="132" t="s">
        <v>161</v>
      </c>
      <c r="E206" s="133" t="s">
        <v>867</v>
      </c>
      <c r="F206" s="134" t="s">
        <v>868</v>
      </c>
      <c r="G206" s="135" t="s">
        <v>249</v>
      </c>
      <c r="H206" s="136">
        <v>283.86</v>
      </c>
      <c r="I206" s="137"/>
      <c r="J206" s="138">
        <f>ROUND(I206*H206,2)</f>
        <v>0</v>
      </c>
      <c r="K206" s="139"/>
      <c r="L206" s="31"/>
      <c r="M206" s="140" t="s">
        <v>1</v>
      </c>
      <c r="N206" s="141" t="s">
        <v>43</v>
      </c>
      <c r="P206" s="142">
        <f>O206*H206</f>
        <v>0</v>
      </c>
      <c r="Q206" s="142">
        <v>0</v>
      </c>
      <c r="R206" s="142">
        <f>Q206*H206</f>
        <v>0</v>
      </c>
      <c r="S206" s="142">
        <v>0</v>
      </c>
      <c r="T206" s="143">
        <f>S206*H206</f>
        <v>0</v>
      </c>
      <c r="AR206" s="144" t="s">
        <v>165</v>
      </c>
      <c r="AT206" s="144" t="s">
        <v>161</v>
      </c>
      <c r="AU206" s="144" t="s">
        <v>89</v>
      </c>
      <c r="AY206" s="16" t="s">
        <v>159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6" t="s">
        <v>86</v>
      </c>
      <c r="BK206" s="145">
        <f>ROUND(I206*H206,2)</f>
        <v>0</v>
      </c>
      <c r="BL206" s="16" t="s">
        <v>165</v>
      </c>
      <c r="BM206" s="144" t="s">
        <v>869</v>
      </c>
    </row>
    <row r="207" spans="2:65" s="12" customFormat="1" ht="10.5">
      <c r="B207" s="146"/>
      <c r="D207" s="147" t="s">
        <v>167</v>
      </c>
      <c r="E207" s="148" t="s">
        <v>1</v>
      </c>
      <c r="F207" s="149" t="s">
        <v>870</v>
      </c>
      <c r="H207" s="150">
        <v>283.86</v>
      </c>
      <c r="I207" s="151"/>
      <c r="L207" s="146"/>
      <c r="M207" s="152"/>
      <c r="T207" s="153"/>
      <c r="AT207" s="148" t="s">
        <v>167</v>
      </c>
      <c r="AU207" s="148" t="s">
        <v>89</v>
      </c>
      <c r="AV207" s="12" t="s">
        <v>89</v>
      </c>
      <c r="AW207" s="12" t="s">
        <v>33</v>
      </c>
      <c r="AX207" s="12" t="s">
        <v>86</v>
      </c>
      <c r="AY207" s="148" t="s">
        <v>159</v>
      </c>
    </row>
    <row r="208" spans="2:65" s="1" customFormat="1" ht="24.25" customHeight="1">
      <c r="B208" s="31"/>
      <c r="C208" s="132" t="s">
        <v>354</v>
      </c>
      <c r="D208" s="132" t="s">
        <v>161</v>
      </c>
      <c r="E208" s="133" t="s">
        <v>871</v>
      </c>
      <c r="F208" s="134" t="s">
        <v>872</v>
      </c>
      <c r="G208" s="135" t="s">
        <v>249</v>
      </c>
      <c r="H208" s="136">
        <v>136.11000000000001</v>
      </c>
      <c r="I208" s="137"/>
      <c r="J208" s="138">
        <f>ROUND(I208*H208,2)</f>
        <v>0</v>
      </c>
      <c r="K208" s="139"/>
      <c r="L208" s="31"/>
      <c r="M208" s="140" t="s">
        <v>1</v>
      </c>
      <c r="N208" s="141" t="s">
        <v>43</v>
      </c>
      <c r="P208" s="142">
        <f>O208*H208</f>
        <v>0</v>
      </c>
      <c r="Q208" s="142">
        <v>0</v>
      </c>
      <c r="R208" s="142">
        <f>Q208*H208</f>
        <v>0</v>
      </c>
      <c r="S208" s="142">
        <v>0</v>
      </c>
      <c r="T208" s="143">
        <f>S208*H208</f>
        <v>0</v>
      </c>
      <c r="AR208" s="144" t="s">
        <v>165</v>
      </c>
      <c r="AT208" s="144" t="s">
        <v>161</v>
      </c>
      <c r="AU208" s="144" t="s">
        <v>89</v>
      </c>
      <c r="AY208" s="16" t="s">
        <v>159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6" t="s">
        <v>86</v>
      </c>
      <c r="BK208" s="145">
        <f>ROUND(I208*H208,2)</f>
        <v>0</v>
      </c>
      <c r="BL208" s="16" t="s">
        <v>165</v>
      </c>
      <c r="BM208" s="144" t="s">
        <v>873</v>
      </c>
    </row>
    <row r="209" spans="2:65" s="12" customFormat="1" ht="10.5">
      <c r="B209" s="146"/>
      <c r="D209" s="147" t="s">
        <v>167</v>
      </c>
      <c r="E209" s="148" t="s">
        <v>1</v>
      </c>
      <c r="F209" s="149" t="s">
        <v>874</v>
      </c>
      <c r="H209" s="150">
        <v>136.11000000000001</v>
      </c>
      <c r="I209" s="151"/>
      <c r="L209" s="146"/>
      <c r="M209" s="152"/>
      <c r="T209" s="153"/>
      <c r="AT209" s="148" t="s">
        <v>167</v>
      </c>
      <c r="AU209" s="148" t="s">
        <v>89</v>
      </c>
      <c r="AV209" s="12" t="s">
        <v>89</v>
      </c>
      <c r="AW209" s="12" t="s">
        <v>33</v>
      </c>
      <c r="AX209" s="12" t="s">
        <v>86</v>
      </c>
      <c r="AY209" s="148" t="s">
        <v>159</v>
      </c>
    </row>
    <row r="210" spans="2:65" s="1" customFormat="1" ht="24.25" customHeight="1">
      <c r="B210" s="31"/>
      <c r="C210" s="132" t="s">
        <v>360</v>
      </c>
      <c r="D210" s="132" t="s">
        <v>161</v>
      </c>
      <c r="E210" s="133" t="s">
        <v>875</v>
      </c>
      <c r="F210" s="134" t="s">
        <v>876</v>
      </c>
      <c r="G210" s="135" t="s">
        <v>363</v>
      </c>
      <c r="H210" s="136">
        <v>7</v>
      </c>
      <c r="I210" s="137"/>
      <c r="J210" s="138">
        <f>ROUND(I210*H210,2)</f>
        <v>0</v>
      </c>
      <c r="K210" s="139"/>
      <c r="L210" s="31"/>
      <c r="M210" s="140" t="s">
        <v>1</v>
      </c>
      <c r="N210" s="141" t="s">
        <v>43</v>
      </c>
      <c r="P210" s="142">
        <f>O210*H210</f>
        <v>0</v>
      </c>
      <c r="Q210" s="142">
        <v>2.8538000000000001E-2</v>
      </c>
      <c r="R210" s="142">
        <f>Q210*H210</f>
        <v>0.199766</v>
      </c>
      <c r="S210" s="142">
        <v>0</v>
      </c>
      <c r="T210" s="143">
        <f>S210*H210</f>
        <v>0</v>
      </c>
      <c r="AR210" s="144" t="s">
        <v>165</v>
      </c>
      <c r="AT210" s="144" t="s">
        <v>161</v>
      </c>
      <c r="AU210" s="144" t="s">
        <v>89</v>
      </c>
      <c r="AY210" s="16" t="s">
        <v>159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6" t="s">
        <v>86</v>
      </c>
      <c r="BK210" s="145">
        <f>ROUND(I210*H210,2)</f>
        <v>0</v>
      </c>
      <c r="BL210" s="16" t="s">
        <v>165</v>
      </c>
      <c r="BM210" s="144" t="s">
        <v>877</v>
      </c>
    </row>
    <row r="211" spans="2:65" s="1" customFormat="1" ht="21.8" customHeight="1">
      <c r="B211" s="31"/>
      <c r="C211" s="161" t="s">
        <v>365</v>
      </c>
      <c r="D211" s="161" t="s">
        <v>210</v>
      </c>
      <c r="E211" s="162" t="s">
        <v>878</v>
      </c>
      <c r="F211" s="163" t="s">
        <v>879</v>
      </c>
      <c r="G211" s="164" t="s">
        <v>363</v>
      </c>
      <c r="H211" s="165">
        <v>7</v>
      </c>
      <c r="I211" s="166"/>
      <c r="J211" s="167">
        <f>ROUND(I211*H211,2)</f>
        <v>0</v>
      </c>
      <c r="K211" s="168"/>
      <c r="L211" s="169"/>
      <c r="M211" s="170" t="s">
        <v>1</v>
      </c>
      <c r="N211" s="171" t="s">
        <v>43</v>
      </c>
      <c r="P211" s="142">
        <f>O211*H211</f>
        <v>0</v>
      </c>
      <c r="Q211" s="142">
        <v>1.6</v>
      </c>
      <c r="R211" s="142">
        <f>Q211*H211</f>
        <v>11.200000000000001</v>
      </c>
      <c r="S211" s="142">
        <v>0</v>
      </c>
      <c r="T211" s="143">
        <f>S211*H211</f>
        <v>0</v>
      </c>
      <c r="AR211" s="144" t="s">
        <v>203</v>
      </c>
      <c r="AT211" s="144" t="s">
        <v>210</v>
      </c>
      <c r="AU211" s="144" t="s">
        <v>89</v>
      </c>
      <c r="AY211" s="16" t="s">
        <v>159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6" t="s">
        <v>86</v>
      </c>
      <c r="BK211" s="145">
        <f>ROUND(I211*H211,2)</f>
        <v>0</v>
      </c>
      <c r="BL211" s="16" t="s">
        <v>165</v>
      </c>
      <c r="BM211" s="144" t="s">
        <v>880</v>
      </c>
    </row>
    <row r="212" spans="2:65" s="1" customFormat="1" ht="24.25" customHeight="1">
      <c r="B212" s="31"/>
      <c r="C212" s="132" t="s">
        <v>370</v>
      </c>
      <c r="D212" s="132" t="s">
        <v>161</v>
      </c>
      <c r="E212" s="133" t="s">
        <v>881</v>
      </c>
      <c r="F212" s="134" t="s">
        <v>882</v>
      </c>
      <c r="G212" s="135" t="s">
        <v>363</v>
      </c>
      <c r="H212" s="136">
        <v>9</v>
      </c>
      <c r="I212" s="137"/>
      <c r="J212" s="138">
        <f>ROUND(I212*H212,2)</f>
        <v>0</v>
      </c>
      <c r="K212" s="139"/>
      <c r="L212" s="31"/>
      <c r="M212" s="140" t="s">
        <v>1</v>
      </c>
      <c r="N212" s="141" t="s">
        <v>43</v>
      </c>
      <c r="P212" s="142">
        <f>O212*H212</f>
        <v>0</v>
      </c>
      <c r="Q212" s="142">
        <v>1.0186000000000001E-2</v>
      </c>
      <c r="R212" s="142">
        <f>Q212*H212</f>
        <v>9.1674000000000005E-2</v>
      </c>
      <c r="S212" s="142">
        <v>0</v>
      </c>
      <c r="T212" s="143">
        <f>S212*H212</f>
        <v>0</v>
      </c>
      <c r="AR212" s="144" t="s">
        <v>165</v>
      </c>
      <c r="AT212" s="144" t="s">
        <v>161</v>
      </c>
      <c r="AU212" s="144" t="s">
        <v>89</v>
      </c>
      <c r="AY212" s="16" t="s">
        <v>159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6" t="s">
        <v>86</v>
      </c>
      <c r="BK212" s="145">
        <f>ROUND(I212*H212,2)</f>
        <v>0</v>
      </c>
      <c r="BL212" s="16" t="s">
        <v>165</v>
      </c>
      <c r="BM212" s="144" t="s">
        <v>883</v>
      </c>
    </row>
    <row r="213" spans="2:65" s="12" customFormat="1" ht="10.5">
      <c r="B213" s="146"/>
      <c r="D213" s="147" t="s">
        <v>167</v>
      </c>
      <c r="E213" s="148" t="s">
        <v>1</v>
      </c>
      <c r="F213" s="149" t="s">
        <v>884</v>
      </c>
      <c r="H213" s="150">
        <v>9</v>
      </c>
      <c r="I213" s="151"/>
      <c r="L213" s="146"/>
      <c r="M213" s="152"/>
      <c r="T213" s="153"/>
      <c r="AT213" s="148" t="s">
        <v>167</v>
      </c>
      <c r="AU213" s="148" t="s">
        <v>89</v>
      </c>
      <c r="AV213" s="12" t="s">
        <v>89</v>
      </c>
      <c r="AW213" s="12" t="s">
        <v>33</v>
      </c>
      <c r="AX213" s="12" t="s">
        <v>86</v>
      </c>
      <c r="AY213" s="148" t="s">
        <v>159</v>
      </c>
    </row>
    <row r="214" spans="2:65" s="1" customFormat="1" ht="24.25" customHeight="1">
      <c r="B214" s="31"/>
      <c r="C214" s="161" t="s">
        <v>374</v>
      </c>
      <c r="D214" s="161" t="s">
        <v>210</v>
      </c>
      <c r="E214" s="162" t="s">
        <v>885</v>
      </c>
      <c r="F214" s="163" t="s">
        <v>886</v>
      </c>
      <c r="G214" s="164" t="s">
        <v>363</v>
      </c>
      <c r="H214" s="165">
        <v>6</v>
      </c>
      <c r="I214" s="166"/>
      <c r="J214" s="167">
        <f>ROUND(I214*H214,2)</f>
        <v>0</v>
      </c>
      <c r="K214" s="168"/>
      <c r="L214" s="169"/>
      <c r="M214" s="170" t="s">
        <v>1</v>
      </c>
      <c r="N214" s="171" t="s">
        <v>43</v>
      </c>
      <c r="P214" s="142">
        <f>O214*H214</f>
        <v>0</v>
      </c>
      <c r="Q214" s="142">
        <v>0.50600000000000001</v>
      </c>
      <c r="R214" s="142">
        <f>Q214*H214</f>
        <v>3.036</v>
      </c>
      <c r="S214" s="142">
        <v>0</v>
      </c>
      <c r="T214" s="143">
        <f>S214*H214</f>
        <v>0</v>
      </c>
      <c r="AR214" s="144" t="s">
        <v>203</v>
      </c>
      <c r="AT214" s="144" t="s">
        <v>210</v>
      </c>
      <c r="AU214" s="144" t="s">
        <v>89</v>
      </c>
      <c r="AY214" s="16" t="s">
        <v>159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6" t="s">
        <v>86</v>
      </c>
      <c r="BK214" s="145">
        <f>ROUND(I214*H214,2)</f>
        <v>0</v>
      </c>
      <c r="BL214" s="16" t="s">
        <v>165</v>
      </c>
      <c r="BM214" s="144" t="s">
        <v>887</v>
      </c>
    </row>
    <row r="215" spans="2:65" s="1" customFormat="1" ht="24.25" customHeight="1">
      <c r="B215" s="31"/>
      <c r="C215" s="161" t="s">
        <v>378</v>
      </c>
      <c r="D215" s="161" t="s">
        <v>210</v>
      </c>
      <c r="E215" s="162" t="s">
        <v>888</v>
      </c>
      <c r="F215" s="163" t="s">
        <v>889</v>
      </c>
      <c r="G215" s="164" t="s">
        <v>363</v>
      </c>
      <c r="H215" s="165">
        <v>2</v>
      </c>
      <c r="I215" s="166"/>
      <c r="J215" s="167">
        <f>ROUND(I215*H215,2)</f>
        <v>0</v>
      </c>
      <c r="K215" s="168"/>
      <c r="L215" s="169"/>
      <c r="M215" s="170" t="s">
        <v>1</v>
      </c>
      <c r="N215" s="171" t="s">
        <v>43</v>
      </c>
      <c r="P215" s="142">
        <f>O215*H215</f>
        <v>0</v>
      </c>
      <c r="Q215" s="142">
        <v>0.254</v>
      </c>
      <c r="R215" s="142">
        <f>Q215*H215</f>
        <v>0.50800000000000001</v>
      </c>
      <c r="S215" s="142">
        <v>0</v>
      </c>
      <c r="T215" s="143">
        <f>S215*H215</f>
        <v>0</v>
      </c>
      <c r="AR215" s="144" t="s">
        <v>203</v>
      </c>
      <c r="AT215" s="144" t="s">
        <v>210</v>
      </c>
      <c r="AU215" s="144" t="s">
        <v>89</v>
      </c>
      <c r="AY215" s="16" t="s">
        <v>159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6" t="s">
        <v>86</v>
      </c>
      <c r="BK215" s="145">
        <f>ROUND(I215*H215,2)</f>
        <v>0</v>
      </c>
      <c r="BL215" s="16" t="s">
        <v>165</v>
      </c>
      <c r="BM215" s="144" t="s">
        <v>890</v>
      </c>
    </row>
    <row r="216" spans="2:65" s="1" customFormat="1" ht="24.25" customHeight="1">
      <c r="B216" s="31"/>
      <c r="C216" s="161" t="s">
        <v>382</v>
      </c>
      <c r="D216" s="161" t="s">
        <v>210</v>
      </c>
      <c r="E216" s="162" t="s">
        <v>891</v>
      </c>
      <c r="F216" s="163" t="s">
        <v>892</v>
      </c>
      <c r="G216" s="164" t="s">
        <v>363</v>
      </c>
      <c r="H216" s="165">
        <v>1</v>
      </c>
      <c r="I216" s="166"/>
      <c r="J216" s="167">
        <f>ROUND(I216*H216,2)</f>
        <v>0</v>
      </c>
      <c r="K216" s="168"/>
      <c r="L216" s="169"/>
      <c r="M216" s="170" t="s">
        <v>1</v>
      </c>
      <c r="N216" s="171" t="s">
        <v>43</v>
      </c>
      <c r="P216" s="142">
        <f>O216*H216</f>
        <v>0</v>
      </c>
      <c r="Q216" s="142">
        <v>1.0129999999999999</v>
      </c>
      <c r="R216" s="142">
        <f>Q216*H216</f>
        <v>1.0129999999999999</v>
      </c>
      <c r="S216" s="142">
        <v>0</v>
      </c>
      <c r="T216" s="143">
        <f>S216*H216</f>
        <v>0</v>
      </c>
      <c r="AR216" s="144" t="s">
        <v>203</v>
      </c>
      <c r="AT216" s="144" t="s">
        <v>210</v>
      </c>
      <c r="AU216" s="144" t="s">
        <v>89</v>
      </c>
      <c r="AY216" s="16" t="s">
        <v>159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6" t="s">
        <v>86</v>
      </c>
      <c r="BK216" s="145">
        <f>ROUND(I216*H216,2)</f>
        <v>0</v>
      </c>
      <c r="BL216" s="16" t="s">
        <v>165</v>
      </c>
      <c r="BM216" s="144" t="s">
        <v>893</v>
      </c>
    </row>
    <row r="217" spans="2:65" s="1" customFormat="1" ht="24.25" customHeight="1">
      <c r="B217" s="31"/>
      <c r="C217" s="132" t="s">
        <v>386</v>
      </c>
      <c r="D217" s="132" t="s">
        <v>161</v>
      </c>
      <c r="E217" s="133" t="s">
        <v>894</v>
      </c>
      <c r="F217" s="134" t="s">
        <v>895</v>
      </c>
      <c r="G217" s="135" t="s">
        <v>363</v>
      </c>
      <c r="H217" s="136">
        <v>17</v>
      </c>
      <c r="I217" s="137"/>
      <c r="J217" s="138">
        <f>ROUND(I217*H217,2)</f>
        <v>0</v>
      </c>
      <c r="K217" s="139"/>
      <c r="L217" s="31"/>
      <c r="M217" s="140" t="s">
        <v>1</v>
      </c>
      <c r="N217" s="141" t="s">
        <v>43</v>
      </c>
      <c r="P217" s="142">
        <f>O217*H217</f>
        <v>0</v>
      </c>
      <c r="Q217" s="142">
        <v>1.248E-2</v>
      </c>
      <c r="R217" s="142">
        <f>Q217*H217</f>
        <v>0.21215999999999999</v>
      </c>
      <c r="S217" s="142">
        <v>0</v>
      </c>
      <c r="T217" s="143">
        <f>S217*H217</f>
        <v>0</v>
      </c>
      <c r="AR217" s="144" t="s">
        <v>165</v>
      </c>
      <c r="AT217" s="144" t="s">
        <v>161</v>
      </c>
      <c r="AU217" s="144" t="s">
        <v>89</v>
      </c>
      <c r="AY217" s="16" t="s">
        <v>159</v>
      </c>
      <c r="BE217" s="145">
        <f>IF(N217="základní",J217,0)</f>
        <v>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6" t="s">
        <v>86</v>
      </c>
      <c r="BK217" s="145">
        <f>ROUND(I217*H217,2)</f>
        <v>0</v>
      </c>
      <c r="BL217" s="16" t="s">
        <v>165</v>
      </c>
      <c r="BM217" s="144" t="s">
        <v>896</v>
      </c>
    </row>
    <row r="218" spans="2:65" s="12" customFormat="1" ht="10.5">
      <c r="B218" s="146"/>
      <c r="D218" s="147" t="s">
        <v>167</v>
      </c>
      <c r="E218" s="148" t="s">
        <v>1</v>
      </c>
      <c r="F218" s="149" t="s">
        <v>897</v>
      </c>
      <c r="H218" s="150">
        <v>17</v>
      </c>
      <c r="I218" s="151"/>
      <c r="L218" s="146"/>
      <c r="M218" s="152"/>
      <c r="T218" s="153"/>
      <c r="AT218" s="148" t="s">
        <v>167</v>
      </c>
      <c r="AU218" s="148" t="s">
        <v>89</v>
      </c>
      <c r="AV218" s="12" t="s">
        <v>89</v>
      </c>
      <c r="AW218" s="12" t="s">
        <v>33</v>
      </c>
      <c r="AX218" s="12" t="s">
        <v>86</v>
      </c>
      <c r="AY218" s="148" t="s">
        <v>159</v>
      </c>
    </row>
    <row r="219" spans="2:65" s="1" customFormat="1" ht="24.25" customHeight="1">
      <c r="B219" s="31"/>
      <c r="C219" s="161" t="s">
        <v>391</v>
      </c>
      <c r="D219" s="161" t="s">
        <v>210</v>
      </c>
      <c r="E219" s="162" t="s">
        <v>898</v>
      </c>
      <c r="F219" s="163" t="s">
        <v>899</v>
      </c>
      <c r="G219" s="164" t="s">
        <v>363</v>
      </c>
      <c r="H219" s="165">
        <v>7</v>
      </c>
      <c r="I219" s="166"/>
      <c r="J219" s="167">
        <f>ROUND(I219*H219,2)</f>
        <v>0</v>
      </c>
      <c r="K219" s="168"/>
      <c r="L219" s="169"/>
      <c r="M219" s="170" t="s">
        <v>1</v>
      </c>
      <c r="N219" s="171" t="s">
        <v>43</v>
      </c>
      <c r="P219" s="142">
        <f>O219*H219</f>
        <v>0</v>
      </c>
      <c r="Q219" s="142">
        <v>0.39600000000000002</v>
      </c>
      <c r="R219" s="142">
        <f>Q219*H219</f>
        <v>2.7720000000000002</v>
      </c>
      <c r="S219" s="142">
        <v>0</v>
      </c>
      <c r="T219" s="143">
        <f>S219*H219</f>
        <v>0</v>
      </c>
      <c r="AR219" s="144" t="s">
        <v>203</v>
      </c>
      <c r="AT219" s="144" t="s">
        <v>210</v>
      </c>
      <c r="AU219" s="144" t="s">
        <v>89</v>
      </c>
      <c r="AY219" s="16" t="s">
        <v>159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6" t="s">
        <v>86</v>
      </c>
      <c r="BK219" s="145">
        <f>ROUND(I219*H219,2)</f>
        <v>0</v>
      </c>
      <c r="BL219" s="16" t="s">
        <v>165</v>
      </c>
      <c r="BM219" s="144" t="s">
        <v>900</v>
      </c>
    </row>
    <row r="220" spans="2:65" s="1" customFormat="1" ht="24.25" customHeight="1">
      <c r="B220" s="31"/>
      <c r="C220" s="161" t="s">
        <v>395</v>
      </c>
      <c r="D220" s="161" t="s">
        <v>210</v>
      </c>
      <c r="E220" s="162" t="s">
        <v>901</v>
      </c>
      <c r="F220" s="163" t="s">
        <v>902</v>
      </c>
      <c r="G220" s="164" t="s">
        <v>363</v>
      </c>
      <c r="H220" s="165">
        <v>1</v>
      </c>
      <c r="I220" s="166"/>
      <c r="J220" s="167">
        <f>ROUND(I220*H220,2)</f>
        <v>0</v>
      </c>
      <c r="K220" s="168"/>
      <c r="L220" s="169"/>
      <c r="M220" s="170" t="s">
        <v>1</v>
      </c>
      <c r="N220" s="171" t="s">
        <v>43</v>
      </c>
      <c r="P220" s="142">
        <f>O220*H220</f>
        <v>0</v>
      </c>
      <c r="Q220" s="142">
        <v>2.1000000000000001E-2</v>
      </c>
      <c r="R220" s="142">
        <f>Q220*H220</f>
        <v>2.1000000000000001E-2</v>
      </c>
      <c r="S220" s="142">
        <v>0</v>
      </c>
      <c r="T220" s="143">
        <f>S220*H220</f>
        <v>0</v>
      </c>
      <c r="AR220" s="144" t="s">
        <v>203</v>
      </c>
      <c r="AT220" s="144" t="s">
        <v>210</v>
      </c>
      <c r="AU220" s="144" t="s">
        <v>89</v>
      </c>
      <c r="AY220" s="16" t="s">
        <v>159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6" t="s">
        <v>86</v>
      </c>
      <c r="BK220" s="145">
        <f>ROUND(I220*H220,2)</f>
        <v>0</v>
      </c>
      <c r="BL220" s="16" t="s">
        <v>165</v>
      </c>
      <c r="BM220" s="144" t="s">
        <v>903</v>
      </c>
    </row>
    <row r="221" spans="2:65" s="1" customFormat="1" ht="24.25" customHeight="1">
      <c r="B221" s="31"/>
      <c r="C221" s="161" t="s">
        <v>399</v>
      </c>
      <c r="D221" s="161" t="s">
        <v>210</v>
      </c>
      <c r="E221" s="162" t="s">
        <v>904</v>
      </c>
      <c r="F221" s="163" t="s">
        <v>905</v>
      </c>
      <c r="G221" s="164" t="s">
        <v>363</v>
      </c>
      <c r="H221" s="165">
        <v>5</v>
      </c>
      <c r="I221" s="166"/>
      <c r="J221" s="167">
        <f>ROUND(I221*H221,2)</f>
        <v>0</v>
      </c>
      <c r="K221" s="168"/>
      <c r="L221" s="169"/>
      <c r="M221" s="170" t="s">
        <v>1</v>
      </c>
      <c r="N221" s="171" t="s">
        <v>43</v>
      </c>
      <c r="P221" s="142">
        <f>O221*H221</f>
        <v>0</v>
      </c>
      <c r="Q221" s="142">
        <v>3.2000000000000001E-2</v>
      </c>
      <c r="R221" s="142">
        <f>Q221*H221</f>
        <v>0.16</v>
      </c>
      <c r="S221" s="142">
        <v>0</v>
      </c>
      <c r="T221" s="143">
        <f>S221*H221</f>
        <v>0</v>
      </c>
      <c r="AR221" s="144" t="s">
        <v>203</v>
      </c>
      <c r="AT221" s="144" t="s">
        <v>210</v>
      </c>
      <c r="AU221" s="144" t="s">
        <v>89</v>
      </c>
      <c r="AY221" s="16" t="s">
        <v>159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6" t="s">
        <v>86</v>
      </c>
      <c r="BK221" s="145">
        <f>ROUND(I221*H221,2)</f>
        <v>0</v>
      </c>
      <c r="BL221" s="16" t="s">
        <v>165</v>
      </c>
      <c r="BM221" s="144" t="s">
        <v>906</v>
      </c>
    </row>
    <row r="222" spans="2:65" s="1" customFormat="1" ht="24.25" customHeight="1">
      <c r="B222" s="31"/>
      <c r="C222" s="161" t="s">
        <v>403</v>
      </c>
      <c r="D222" s="161" t="s">
        <v>210</v>
      </c>
      <c r="E222" s="162" t="s">
        <v>907</v>
      </c>
      <c r="F222" s="163" t="s">
        <v>908</v>
      </c>
      <c r="G222" s="164" t="s">
        <v>363</v>
      </c>
      <c r="H222" s="165">
        <v>4</v>
      </c>
      <c r="I222" s="166"/>
      <c r="J222" s="167">
        <f>ROUND(I222*H222,2)</f>
        <v>0</v>
      </c>
      <c r="K222" s="168"/>
      <c r="L222" s="169"/>
      <c r="M222" s="170" t="s">
        <v>1</v>
      </c>
      <c r="N222" s="171" t="s">
        <v>43</v>
      </c>
      <c r="P222" s="142">
        <f>O222*H222</f>
        <v>0</v>
      </c>
      <c r="Q222" s="142">
        <v>4.1000000000000002E-2</v>
      </c>
      <c r="R222" s="142">
        <f>Q222*H222</f>
        <v>0.16400000000000001</v>
      </c>
      <c r="S222" s="142">
        <v>0</v>
      </c>
      <c r="T222" s="143">
        <f>S222*H222</f>
        <v>0</v>
      </c>
      <c r="AR222" s="144" t="s">
        <v>203</v>
      </c>
      <c r="AT222" s="144" t="s">
        <v>210</v>
      </c>
      <c r="AU222" s="144" t="s">
        <v>89</v>
      </c>
      <c r="AY222" s="16" t="s">
        <v>159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6" t="s">
        <v>86</v>
      </c>
      <c r="BK222" s="145">
        <f>ROUND(I222*H222,2)</f>
        <v>0</v>
      </c>
      <c r="BL222" s="16" t="s">
        <v>165</v>
      </c>
      <c r="BM222" s="144" t="s">
        <v>909</v>
      </c>
    </row>
    <row r="223" spans="2:65" s="1" customFormat="1" ht="37.799999999999997" customHeight="1">
      <c r="B223" s="31"/>
      <c r="C223" s="132" t="s">
        <v>407</v>
      </c>
      <c r="D223" s="132" t="s">
        <v>161</v>
      </c>
      <c r="E223" s="133" t="s">
        <v>910</v>
      </c>
      <c r="F223" s="134" t="s">
        <v>911</v>
      </c>
      <c r="G223" s="135" t="s">
        <v>164</v>
      </c>
      <c r="H223" s="136">
        <v>67.391999999999996</v>
      </c>
      <c r="I223" s="137"/>
      <c r="J223" s="138">
        <f>ROUND(I223*H223,2)</f>
        <v>0</v>
      </c>
      <c r="K223" s="139"/>
      <c r="L223" s="31"/>
      <c r="M223" s="140" t="s">
        <v>1</v>
      </c>
      <c r="N223" s="141" t="s">
        <v>43</v>
      </c>
      <c r="P223" s="142">
        <f>O223*H223</f>
        <v>0</v>
      </c>
      <c r="Q223" s="142">
        <v>5.5121499999999997E-2</v>
      </c>
      <c r="R223" s="142">
        <f>Q223*H223</f>
        <v>3.7147481279999996</v>
      </c>
      <c r="S223" s="142">
        <v>0</v>
      </c>
      <c r="T223" s="143">
        <f>S223*H223</f>
        <v>0</v>
      </c>
      <c r="AR223" s="144" t="s">
        <v>165</v>
      </c>
      <c r="AT223" s="144" t="s">
        <v>161</v>
      </c>
      <c r="AU223" s="144" t="s">
        <v>89</v>
      </c>
      <c r="AY223" s="16" t="s">
        <v>159</v>
      </c>
      <c r="BE223" s="145">
        <f>IF(N223="základní",J223,0)</f>
        <v>0</v>
      </c>
      <c r="BF223" s="145">
        <f>IF(N223="snížená",J223,0)</f>
        <v>0</v>
      </c>
      <c r="BG223" s="145">
        <f>IF(N223="zákl. přenesená",J223,0)</f>
        <v>0</v>
      </c>
      <c r="BH223" s="145">
        <f>IF(N223="sníž. přenesená",J223,0)</f>
        <v>0</v>
      </c>
      <c r="BI223" s="145">
        <f>IF(N223="nulová",J223,0)</f>
        <v>0</v>
      </c>
      <c r="BJ223" s="16" t="s">
        <v>86</v>
      </c>
      <c r="BK223" s="145">
        <f>ROUND(I223*H223,2)</f>
        <v>0</v>
      </c>
      <c r="BL223" s="16" t="s">
        <v>165</v>
      </c>
      <c r="BM223" s="144" t="s">
        <v>912</v>
      </c>
    </row>
    <row r="224" spans="2:65" s="12" customFormat="1" ht="10.5">
      <c r="B224" s="146"/>
      <c r="D224" s="147" t="s">
        <v>167</v>
      </c>
      <c r="E224" s="148" t="s">
        <v>1</v>
      </c>
      <c r="F224" s="149" t="s">
        <v>913</v>
      </c>
      <c r="H224" s="150">
        <v>67.391999999999996</v>
      </c>
      <c r="I224" s="151"/>
      <c r="L224" s="146"/>
      <c r="M224" s="152"/>
      <c r="T224" s="153"/>
      <c r="AT224" s="148" t="s">
        <v>167</v>
      </c>
      <c r="AU224" s="148" t="s">
        <v>89</v>
      </c>
      <c r="AV224" s="12" t="s">
        <v>89</v>
      </c>
      <c r="AW224" s="12" t="s">
        <v>33</v>
      </c>
      <c r="AX224" s="12" t="s">
        <v>86</v>
      </c>
      <c r="AY224" s="148" t="s">
        <v>159</v>
      </c>
    </row>
    <row r="225" spans="2:65" s="1" customFormat="1" ht="24.25" customHeight="1">
      <c r="B225" s="31"/>
      <c r="C225" s="132" t="s">
        <v>411</v>
      </c>
      <c r="D225" s="132" t="s">
        <v>161</v>
      </c>
      <c r="E225" s="133" t="s">
        <v>914</v>
      </c>
      <c r="F225" s="134" t="s">
        <v>915</v>
      </c>
      <c r="G225" s="135" t="s">
        <v>363</v>
      </c>
      <c r="H225" s="136">
        <v>4</v>
      </c>
      <c r="I225" s="137"/>
      <c r="J225" s="138">
        <f t="shared" ref="J225:J236" si="0">ROUND(I225*H225,2)</f>
        <v>0</v>
      </c>
      <c r="K225" s="139"/>
      <c r="L225" s="31"/>
      <c r="M225" s="140" t="s">
        <v>1</v>
      </c>
      <c r="N225" s="141" t="s">
        <v>43</v>
      </c>
      <c r="P225" s="142">
        <f t="shared" ref="P225:P236" si="1">O225*H225</f>
        <v>0</v>
      </c>
      <c r="Q225" s="142">
        <v>7.6499999999999999E-2</v>
      </c>
      <c r="R225" s="142">
        <f t="shared" ref="R225:R236" si="2">Q225*H225</f>
        <v>0.30599999999999999</v>
      </c>
      <c r="S225" s="142">
        <v>0</v>
      </c>
      <c r="T225" s="143">
        <f t="shared" ref="T225:T236" si="3">S225*H225</f>
        <v>0</v>
      </c>
      <c r="AR225" s="144" t="s">
        <v>165</v>
      </c>
      <c r="AT225" s="144" t="s">
        <v>161</v>
      </c>
      <c r="AU225" s="144" t="s">
        <v>89</v>
      </c>
      <c r="AY225" s="16" t="s">
        <v>159</v>
      </c>
      <c r="BE225" s="145">
        <f t="shared" ref="BE225:BE236" si="4">IF(N225="základní",J225,0)</f>
        <v>0</v>
      </c>
      <c r="BF225" s="145">
        <f t="shared" ref="BF225:BF236" si="5">IF(N225="snížená",J225,0)</f>
        <v>0</v>
      </c>
      <c r="BG225" s="145">
        <f t="shared" ref="BG225:BG236" si="6">IF(N225="zákl. přenesená",J225,0)</f>
        <v>0</v>
      </c>
      <c r="BH225" s="145">
        <f t="shared" ref="BH225:BH236" si="7">IF(N225="sníž. přenesená",J225,0)</f>
        <v>0</v>
      </c>
      <c r="BI225" s="145">
        <f t="shared" ref="BI225:BI236" si="8">IF(N225="nulová",J225,0)</f>
        <v>0</v>
      </c>
      <c r="BJ225" s="16" t="s">
        <v>86</v>
      </c>
      <c r="BK225" s="145">
        <f t="shared" ref="BK225:BK236" si="9">ROUND(I225*H225,2)</f>
        <v>0</v>
      </c>
      <c r="BL225" s="16" t="s">
        <v>165</v>
      </c>
      <c r="BM225" s="144" t="s">
        <v>916</v>
      </c>
    </row>
    <row r="226" spans="2:65" s="1" customFormat="1" ht="24.25" customHeight="1">
      <c r="B226" s="31"/>
      <c r="C226" s="132" t="s">
        <v>415</v>
      </c>
      <c r="D226" s="132" t="s">
        <v>161</v>
      </c>
      <c r="E226" s="133" t="s">
        <v>917</v>
      </c>
      <c r="F226" s="134" t="s">
        <v>918</v>
      </c>
      <c r="G226" s="135" t="s">
        <v>363</v>
      </c>
      <c r="H226" s="136">
        <v>7</v>
      </c>
      <c r="I226" s="137"/>
      <c r="J226" s="138">
        <f t="shared" si="0"/>
        <v>0</v>
      </c>
      <c r="K226" s="139"/>
      <c r="L226" s="31"/>
      <c r="M226" s="140" t="s">
        <v>1</v>
      </c>
      <c r="N226" s="141" t="s">
        <v>43</v>
      </c>
      <c r="P226" s="142">
        <f t="shared" si="1"/>
        <v>0</v>
      </c>
      <c r="Q226" s="142">
        <v>0.217338</v>
      </c>
      <c r="R226" s="142">
        <f t="shared" si="2"/>
        <v>1.521366</v>
      </c>
      <c r="S226" s="142">
        <v>0</v>
      </c>
      <c r="T226" s="143">
        <f t="shared" si="3"/>
        <v>0</v>
      </c>
      <c r="AR226" s="144" t="s">
        <v>165</v>
      </c>
      <c r="AT226" s="144" t="s">
        <v>161</v>
      </c>
      <c r="AU226" s="144" t="s">
        <v>89</v>
      </c>
      <c r="AY226" s="16" t="s">
        <v>159</v>
      </c>
      <c r="BE226" s="145">
        <f t="shared" si="4"/>
        <v>0</v>
      </c>
      <c r="BF226" s="145">
        <f t="shared" si="5"/>
        <v>0</v>
      </c>
      <c r="BG226" s="145">
        <f t="shared" si="6"/>
        <v>0</v>
      </c>
      <c r="BH226" s="145">
        <f t="shared" si="7"/>
        <v>0</v>
      </c>
      <c r="BI226" s="145">
        <f t="shared" si="8"/>
        <v>0</v>
      </c>
      <c r="BJ226" s="16" t="s">
        <v>86</v>
      </c>
      <c r="BK226" s="145">
        <f t="shared" si="9"/>
        <v>0</v>
      </c>
      <c r="BL226" s="16" t="s">
        <v>165</v>
      </c>
      <c r="BM226" s="144" t="s">
        <v>919</v>
      </c>
    </row>
    <row r="227" spans="2:65" s="1" customFormat="1" ht="24.25" customHeight="1">
      <c r="B227" s="31"/>
      <c r="C227" s="161" t="s">
        <v>419</v>
      </c>
      <c r="D227" s="161" t="s">
        <v>210</v>
      </c>
      <c r="E227" s="162" t="s">
        <v>920</v>
      </c>
      <c r="F227" s="163" t="s">
        <v>921</v>
      </c>
      <c r="G227" s="164" t="s">
        <v>363</v>
      </c>
      <c r="H227" s="165">
        <v>7</v>
      </c>
      <c r="I227" s="166"/>
      <c r="J227" s="167">
        <f t="shared" si="0"/>
        <v>0</v>
      </c>
      <c r="K227" s="168"/>
      <c r="L227" s="169"/>
      <c r="M227" s="170" t="s">
        <v>1</v>
      </c>
      <c r="N227" s="171" t="s">
        <v>43</v>
      </c>
      <c r="P227" s="142">
        <f t="shared" si="1"/>
        <v>0</v>
      </c>
      <c r="Q227" s="142">
        <v>0.19600000000000001</v>
      </c>
      <c r="R227" s="142">
        <f t="shared" si="2"/>
        <v>1.3720000000000001</v>
      </c>
      <c r="S227" s="142">
        <v>0</v>
      </c>
      <c r="T227" s="143">
        <f t="shared" si="3"/>
        <v>0</v>
      </c>
      <c r="AR227" s="144" t="s">
        <v>203</v>
      </c>
      <c r="AT227" s="144" t="s">
        <v>210</v>
      </c>
      <c r="AU227" s="144" t="s">
        <v>89</v>
      </c>
      <c r="AY227" s="16" t="s">
        <v>159</v>
      </c>
      <c r="BE227" s="145">
        <f t="shared" si="4"/>
        <v>0</v>
      </c>
      <c r="BF227" s="145">
        <f t="shared" si="5"/>
        <v>0</v>
      </c>
      <c r="BG227" s="145">
        <f t="shared" si="6"/>
        <v>0</v>
      </c>
      <c r="BH227" s="145">
        <f t="shared" si="7"/>
        <v>0</v>
      </c>
      <c r="BI227" s="145">
        <f t="shared" si="8"/>
        <v>0</v>
      </c>
      <c r="BJ227" s="16" t="s">
        <v>86</v>
      </c>
      <c r="BK227" s="145">
        <f t="shared" si="9"/>
        <v>0</v>
      </c>
      <c r="BL227" s="16" t="s">
        <v>165</v>
      </c>
      <c r="BM227" s="144" t="s">
        <v>922</v>
      </c>
    </row>
    <row r="228" spans="2:65" s="1" customFormat="1" ht="24.25" customHeight="1">
      <c r="B228" s="31"/>
      <c r="C228" s="132" t="s">
        <v>424</v>
      </c>
      <c r="D228" s="132" t="s">
        <v>161</v>
      </c>
      <c r="E228" s="133" t="s">
        <v>923</v>
      </c>
      <c r="F228" s="134" t="s">
        <v>924</v>
      </c>
      <c r="G228" s="135" t="s">
        <v>363</v>
      </c>
      <c r="H228" s="136">
        <v>3</v>
      </c>
      <c r="I228" s="137"/>
      <c r="J228" s="138">
        <f t="shared" si="0"/>
        <v>0</v>
      </c>
      <c r="K228" s="139"/>
      <c r="L228" s="31"/>
      <c r="M228" s="140" t="s">
        <v>1</v>
      </c>
      <c r="N228" s="141" t="s">
        <v>43</v>
      </c>
      <c r="P228" s="142">
        <f t="shared" si="1"/>
        <v>0</v>
      </c>
      <c r="Q228" s="142">
        <v>4.7348710400000001E-2</v>
      </c>
      <c r="R228" s="142">
        <f t="shared" si="2"/>
        <v>0.14204613120000001</v>
      </c>
      <c r="S228" s="142">
        <v>0</v>
      </c>
      <c r="T228" s="143">
        <f t="shared" si="3"/>
        <v>0</v>
      </c>
      <c r="AR228" s="144" t="s">
        <v>165</v>
      </c>
      <c r="AT228" s="144" t="s">
        <v>161</v>
      </c>
      <c r="AU228" s="144" t="s">
        <v>89</v>
      </c>
      <c r="AY228" s="16" t="s">
        <v>159</v>
      </c>
      <c r="BE228" s="145">
        <f t="shared" si="4"/>
        <v>0</v>
      </c>
      <c r="BF228" s="145">
        <f t="shared" si="5"/>
        <v>0</v>
      </c>
      <c r="BG228" s="145">
        <f t="shared" si="6"/>
        <v>0</v>
      </c>
      <c r="BH228" s="145">
        <f t="shared" si="7"/>
        <v>0</v>
      </c>
      <c r="BI228" s="145">
        <f t="shared" si="8"/>
        <v>0</v>
      </c>
      <c r="BJ228" s="16" t="s">
        <v>86</v>
      </c>
      <c r="BK228" s="145">
        <f t="shared" si="9"/>
        <v>0</v>
      </c>
      <c r="BL228" s="16" t="s">
        <v>165</v>
      </c>
      <c r="BM228" s="144" t="s">
        <v>925</v>
      </c>
    </row>
    <row r="229" spans="2:65" s="1" customFormat="1" ht="24.25" customHeight="1">
      <c r="B229" s="31"/>
      <c r="C229" s="132" t="s">
        <v>429</v>
      </c>
      <c r="D229" s="132" t="s">
        <v>161</v>
      </c>
      <c r="E229" s="133" t="s">
        <v>926</v>
      </c>
      <c r="F229" s="134" t="s">
        <v>927</v>
      </c>
      <c r="G229" s="135" t="s">
        <v>363</v>
      </c>
      <c r="H229" s="136">
        <v>2</v>
      </c>
      <c r="I229" s="137"/>
      <c r="J229" s="138">
        <f t="shared" si="0"/>
        <v>0</v>
      </c>
      <c r="K229" s="139"/>
      <c r="L229" s="31"/>
      <c r="M229" s="140" t="s">
        <v>1</v>
      </c>
      <c r="N229" s="141" t="s">
        <v>43</v>
      </c>
      <c r="P229" s="142">
        <f t="shared" si="1"/>
        <v>0</v>
      </c>
      <c r="Q229" s="142">
        <v>3.4011600000000003E-2</v>
      </c>
      <c r="R229" s="142">
        <f t="shared" si="2"/>
        <v>6.8023200000000006E-2</v>
      </c>
      <c r="S229" s="142">
        <v>0</v>
      </c>
      <c r="T229" s="143">
        <f t="shared" si="3"/>
        <v>0</v>
      </c>
      <c r="AR229" s="144" t="s">
        <v>165</v>
      </c>
      <c r="AT229" s="144" t="s">
        <v>161</v>
      </c>
      <c r="AU229" s="144" t="s">
        <v>89</v>
      </c>
      <c r="AY229" s="16" t="s">
        <v>159</v>
      </c>
      <c r="BE229" s="145">
        <f t="shared" si="4"/>
        <v>0</v>
      </c>
      <c r="BF229" s="145">
        <f t="shared" si="5"/>
        <v>0</v>
      </c>
      <c r="BG229" s="145">
        <f t="shared" si="6"/>
        <v>0</v>
      </c>
      <c r="BH229" s="145">
        <f t="shared" si="7"/>
        <v>0</v>
      </c>
      <c r="BI229" s="145">
        <f t="shared" si="8"/>
        <v>0</v>
      </c>
      <c r="BJ229" s="16" t="s">
        <v>86</v>
      </c>
      <c r="BK229" s="145">
        <f t="shared" si="9"/>
        <v>0</v>
      </c>
      <c r="BL229" s="16" t="s">
        <v>165</v>
      </c>
      <c r="BM229" s="144" t="s">
        <v>928</v>
      </c>
    </row>
    <row r="230" spans="2:65" s="1" customFormat="1" ht="24.25" customHeight="1">
      <c r="B230" s="31"/>
      <c r="C230" s="132" t="s">
        <v>433</v>
      </c>
      <c r="D230" s="132" t="s">
        <v>161</v>
      </c>
      <c r="E230" s="133" t="s">
        <v>929</v>
      </c>
      <c r="F230" s="134" t="s">
        <v>930</v>
      </c>
      <c r="G230" s="135" t="s">
        <v>363</v>
      </c>
      <c r="H230" s="136">
        <v>18</v>
      </c>
      <c r="I230" s="137"/>
      <c r="J230" s="138">
        <f t="shared" si="0"/>
        <v>0</v>
      </c>
      <c r="K230" s="139"/>
      <c r="L230" s="31"/>
      <c r="M230" s="140" t="s">
        <v>1</v>
      </c>
      <c r="N230" s="141" t="s">
        <v>43</v>
      </c>
      <c r="P230" s="142">
        <f t="shared" si="1"/>
        <v>0</v>
      </c>
      <c r="Q230" s="142">
        <v>0.34089999999999998</v>
      </c>
      <c r="R230" s="142">
        <f t="shared" si="2"/>
        <v>6.1361999999999997</v>
      </c>
      <c r="S230" s="142">
        <v>0</v>
      </c>
      <c r="T230" s="143">
        <f t="shared" si="3"/>
        <v>0</v>
      </c>
      <c r="AR230" s="144" t="s">
        <v>165</v>
      </c>
      <c r="AT230" s="144" t="s">
        <v>161</v>
      </c>
      <c r="AU230" s="144" t="s">
        <v>89</v>
      </c>
      <c r="AY230" s="16" t="s">
        <v>159</v>
      </c>
      <c r="BE230" s="145">
        <f t="shared" si="4"/>
        <v>0</v>
      </c>
      <c r="BF230" s="145">
        <f t="shared" si="5"/>
        <v>0</v>
      </c>
      <c r="BG230" s="145">
        <f t="shared" si="6"/>
        <v>0</v>
      </c>
      <c r="BH230" s="145">
        <f t="shared" si="7"/>
        <v>0</v>
      </c>
      <c r="BI230" s="145">
        <f t="shared" si="8"/>
        <v>0</v>
      </c>
      <c r="BJ230" s="16" t="s">
        <v>86</v>
      </c>
      <c r="BK230" s="145">
        <f t="shared" si="9"/>
        <v>0</v>
      </c>
      <c r="BL230" s="16" t="s">
        <v>165</v>
      </c>
      <c r="BM230" s="144" t="s">
        <v>931</v>
      </c>
    </row>
    <row r="231" spans="2:65" s="1" customFormat="1" ht="24.25" customHeight="1">
      <c r="B231" s="31"/>
      <c r="C231" s="161" t="s">
        <v>437</v>
      </c>
      <c r="D231" s="161" t="s">
        <v>210</v>
      </c>
      <c r="E231" s="162" t="s">
        <v>932</v>
      </c>
      <c r="F231" s="163" t="s">
        <v>933</v>
      </c>
      <c r="G231" s="164" t="s">
        <v>363</v>
      </c>
      <c r="H231" s="165">
        <v>18</v>
      </c>
      <c r="I231" s="166"/>
      <c r="J231" s="167">
        <f t="shared" si="0"/>
        <v>0</v>
      </c>
      <c r="K231" s="168"/>
      <c r="L231" s="169"/>
      <c r="M231" s="170" t="s">
        <v>1</v>
      </c>
      <c r="N231" s="171" t="s">
        <v>43</v>
      </c>
      <c r="P231" s="142">
        <f t="shared" si="1"/>
        <v>0</v>
      </c>
      <c r="Q231" s="142">
        <v>7.1999999999999995E-2</v>
      </c>
      <c r="R231" s="142">
        <f t="shared" si="2"/>
        <v>1.2959999999999998</v>
      </c>
      <c r="S231" s="142">
        <v>0</v>
      </c>
      <c r="T231" s="143">
        <f t="shared" si="3"/>
        <v>0</v>
      </c>
      <c r="AR231" s="144" t="s">
        <v>203</v>
      </c>
      <c r="AT231" s="144" t="s">
        <v>210</v>
      </c>
      <c r="AU231" s="144" t="s">
        <v>89</v>
      </c>
      <c r="AY231" s="16" t="s">
        <v>159</v>
      </c>
      <c r="BE231" s="145">
        <f t="shared" si="4"/>
        <v>0</v>
      </c>
      <c r="BF231" s="145">
        <f t="shared" si="5"/>
        <v>0</v>
      </c>
      <c r="BG231" s="145">
        <f t="shared" si="6"/>
        <v>0</v>
      </c>
      <c r="BH231" s="145">
        <f t="shared" si="7"/>
        <v>0</v>
      </c>
      <c r="BI231" s="145">
        <f t="shared" si="8"/>
        <v>0</v>
      </c>
      <c r="BJ231" s="16" t="s">
        <v>86</v>
      </c>
      <c r="BK231" s="145">
        <f t="shared" si="9"/>
        <v>0</v>
      </c>
      <c r="BL231" s="16" t="s">
        <v>165</v>
      </c>
      <c r="BM231" s="144" t="s">
        <v>934</v>
      </c>
    </row>
    <row r="232" spans="2:65" s="1" customFormat="1" ht="24.25" customHeight="1">
      <c r="B232" s="31"/>
      <c r="C232" s="161" t="s">
        <v>445</v>
      </c>
      <c r="D232" s="161" t="s">
        <v>210</v>
      </c>
      <c r="E232" s="162" t="s">
        <v>935</v>
      </c>
      <c r="F232" s="163" t="s">
        <v>936</v>
      </c>
      <c r="G232" s="164" t="s">
        <v>363</v>
      </c>
      <c r="H232" s="165">
        <v>18</v>
      </c>
      <c r="I232" s="166"/>
      <c r="J232" s="167">
        <f t="shared" si="0"/>
        <v>0</v>
      </c>
      <c r="K232" s="168"/>
      <c r="L232" s="169"/>
      <c r="M232" s="170" t="s">
        <v>1</v>
      </c>
      <c r="N232" s="171" t="s">
        <v>43</v>
      </c>
      <c r="P232" s="142">
        <f t="shared" si="1"/>
        <v>0</v>
      </c>
      <c r="Q232" s="142">
        <v>0.08</v>
      </c>
      <c r="R232" s="142">
        <f t="shared" si="2"/>
        <v>1.44</v>
      </c>
      <c r="S232" s="142">
        <v>0</v>
      </c>
      <c r="T232" s="143">
        <f t="shared" si="3"/>
        <v>0</v>
      </c>
      <c r="AR232" s="144" t="s">
        <v>203</v>
      </c>
      <c r="AT232" s="144" t="s">
        <v>210</v>
      </c>
      <c r="AU232" s="144" t="s">
        <v>89</v>
      </c>
      <c r="AY232" s="16" t="s">
        <v>159</v>
      </c>
      <c r="BE232" s="145">
        <f t="shared" si="4"/>
        <v>0</v>
      </c>
      <c r="BF232" s="145">
        <f t="shared" si="5"/>
        <v>0</v>
      </c>
      <c r="BG232" s="145">
        <f t="shared" si="6"/>
        <v>0</v>
      </c>
      <c r="BH232" s="145">
        <f t="shared" si="7"/>
        <v>0</v>
      </c>
      <c r="BI232" s="145">
        <f t="shared" si="8"/>
        <v>0</v>
      </c>
      <c r="BJ232" s="16" t="s">
        <v>86</v>
      </c>
      <c r="BK232" s="145">
        <f t="shared" si="9"/>
        <v>0</v>
      </c>
      <c r="BL232" s="16" t="s">
        <v>165</v>
      </c>
      <c r="BM232" s="144" t="s">
        <v>937</v>
      </c>
    </row>
    <row r="233" spans="2:65" s="1" customFormat="1" ht="24.25" customHeight="1">
      <c r="B233" s="31"/>
      <c r="C233" s="161" t="s">
        <v>450</v>
      </c>
      <c r="D233" s="161" t="s">
        <v>210</v>
      </c>
      <c r="E233" s="162" t="s">
        <v>938</v>
      </c>
      <c r="F233" s="163" t="s">
        <v>939</v>
      </c>
      <c r="G233" s="164" t="s">
        <v>363</v>
      </c>
      <c r="H233" s="165">
        <v>18</v>
      </c>
      <c r="I233" s="166"/>
      <c r="J233" s="167">
        <f t="shared" si="0"/>
        <v>0</v>
      </c>
      <c r="K233" s="168"/>
      <c r="L233" s="169"/>
      <c r="M233" s="170" t="s">
        <v>1</v>
      </c>
      <c r="N233" s="171" t="s">
        <v>43</v>
      </c>
      <c r="P233" s="142">
        <f t="shared" si="1"/>
        <v>0</v>
      </c>
      <c r="Q233" s="142">
        <v>2.7E-2</v>
      </c>
      <c r="R233" s="142">
        <f t="shared" si="2"/>
        <v>0.48599999999999999</v>
      </c>
      <c r="S233" s="142">
        <v>0</v>
      </c>
      <c r="T233" s="143">
        <f t="shared" si="3"/>
        <v>0</v>
      </c>
      <c r="AR233" s="144" t="s">
        <v>203</v>
      </c>
      <c r="AT233" s="144" t="s">
        <v>210</v>
      </c>
      <c r="AU233" s="144" t="s">
        <v>89</v>
      </c>
      <c r="AY233" s="16" t="s">
        <v>159</v>
      </c>
      <c r="BE233" s="145">
        <f t="shared" si="4"/>
        <v>0</v>
      </c>
      <c r="BF233" s="145">
        <f t="shared" si="5"/>
        <v>0</v>
      </c>
      <c r="BG233" s="145">
        <f t="shared" si="6"/>
        <v>0</v>
      </c>
      <c r="BH233" s="145">
        <f t="shared" si="7"/>
        <v>0</v>
      </c>
      <c r="BI233" s="145">
        <f t="shared" si="8"/>
        <v>0</v>
      </c>
      <c r="BJ233" s="16" t="s">
        <v>86</v>
      </c>
      <c r="BK233" s="145">
        <f t="shared" si="9"/>
        <v>0</v>
      </c>
      <c r="BL233" s="16" t="s">
        <v>165</v>
      </c>
      <c r="BM233" s="144" t="s">
        <v>940</v>
      </c>
    </row>
    <row r="234" spans="2:65" s="1" customFormat="1" ht="21.8" customHeight="1">
      <c r="B234" s="31"/>
      <c r="C234" s="161" t="s">
        <v>456</v>
      </c>
      <c r="D234" s="161" t="s">
        <v>210</v>
      </c>
      <c r="E234" s="162" t="s">
        <v>941</v>
      </c>
      <c r="F234" s="163" t="s">
        <v>942</v>
      </c>
      <c r="G234" s="164" t="s">
        <v>363</v>
      </c>
      <c r="H234" s="165">
        <v>18</v>
      </c>
      <c r="I234" s="166"/>
      <c r="J234" s="167">
        <f t="shared" si="0"/>
        <v>0</v>
      </c>
      <c r="K234" s="168"/>
      <c r="L234" s="169"/>
      <c r="M234" s="170" t="s">
        <v>1</v>
      </c>
      <c r="N234" s="171" t="s">
        <v>43</v>
      </c>
      <c r="P234" s="142">
        <f t="shared" si="1"/>
        <v>0</v>
      </c>
      <c r="Q234" s="142">
        <v>5.8000000000000003E-2</v>
      </c>
      <c r="R234" s="142">
        <f t="shared" si="2"/>
        <v>1.044</v>
      </c>
      <c r="S234" s="142">
        <v>0</v>
      </c>
      <c r="T234" s="143">
        <f t="shared" si="3"/>
        <v>0</v>
      </c>
      <c r="AR234" s="144" t="s">
        <v>203</v>
      </c>
      <c r="AT234" s="144" t="s">
        <v>210</v>
      </c>
      <c r="AU234" s="144" t="s">
        <v>89</v>
      </c>
      <c r="AY234" s="16" t="s">
        <v>159</v>
      </c>
      <c r="BE234" s="145">
        <f t="shared" si="4"/>
        <v>0</v>
      </c>
      <c r="BF234" s="145">
        <f t="shared" si="5"/>
        <v>0</v>
      </c>
      <c r="BG234" s="145">
        <f t="shared" si="6"/>
        <v>0</v>
      </c>
      <c r="BH234" s="145">
        <f t="shared" si="7"/>
        <v>0</v>
      </c>
      <c r="BI234" s="145">
        <f t="shared" si="8"/>
        <v>0</v>
      </c>
      <c r="BJ234" s="16" t="s">
        <v>86</v>
      </c>
      <c r="BK234" s="145">
        <f t="shared" si="9"/>
        <v>0</v>
      </c>
      <c r="BL234" s="16" t="s">
        <v>165</v>
      </c>
      <c r="BM234" s="144" t="s">
        <v>943</v>
      </c>
    </row>
    <row r="235" spans="2:65" s="1" customFormat="1" ht="24.25" customHeight="1">
      <c r="B235" s="31"/>
      <c r="C235" s="161" t="s">
        <v>465</v>
      </c>
      <c r="D235" s="161" t="s">
        <v>210</v>
      </c>
      <c r="E235" s="162" t="s">
        <v>944</v>
      </c>
      <c r="F235" s="163" t="s">
        <v>945</v>
      </c>
      <c r="G235" s="164" t="s">
        <v>363</v>
      </c>
      <c r="H235" s="165">
        <v>18</v>
      </c>
      <c r="I235" s="166"/>
      <c r="J235" s="167">
        <f t="shared" si="0"/>
        <v>0</v>
      </c>
      <c r="K235" s="168"/>
      <c r="L235" s="169"/>
      <c r="M235" s="170" t="s">
        <v>1</v>
      </c>
      <c r="N235" s="171" t="s">
        <v>43</v>
      </c>
      <c r="P235" s="142">
        <f t="shared" si="1"/>
        <v>0</v>
      </c>
      <c r="Q235" s="142">
        <v>5.7000000000000002E-2</v>
      </c>
      <c r="R235" s="142">
        <f t="shared" si="2"/>
        <v>1.026</v>
      </c>
      <c r="S235" s="142">
        <v>0</v>
      </c>
      <c r="T235" s="143">
        <f t="shared" si="3"/>
        <v>0</v>
      </c>
      <c r="AR235" s="144" t="s">
        <v>203</v>
      </c>
      <c r="AT235" s="144" t="s">
        <v>210</v>
      </c>
      <c r="AU235" s="144" t="s">
        <v>89</v>
      </c>
      <c r="AY235" s="16" t="s">
        <v>159</v>
      </c>
      <c r="BE235" s="145">
        <f t="shared" si="4"/>
        <v>0</v>
      </c>
      <c r="BF235" s="145">
        <f t="shared" si="5"/>
        <v>0</v>
      </c>
      <c r="BG235" s="145">
        <f t="shared" si="6"/>
        <v>0</v>
      </c>
      <c r="BH235" s="145">
        <f t="shared" si="7"/>
        <v>0</v>
      </c>
      <c r="BI235" s="145">
        <f t="shared" si="8"/>
        <v>0</v>
      </c>
      <c r="BJ235" s="16" t="s">
        <v>86</v>
      </c>
      <c r="BK235" s="145">
        <f t="shared" si="9"/>
        <v>0</v>
      </c>
      <c r="BL235" s="16" t="s">
        <v>165</v>
      </c>
      <c r="BM235" s="144" t="s">
        <v>946</v>
      </c>
    </row>
    <row r="236" spans="2:65" s="1" customFormat="1" ht="16.55" customHeight="1">
      <c r="B236" s="31"/>
      <c r="C236" s="161" t="s">
        <v>470</v>
      </c>
      <c r="D236" s="161" t="s">
        <v>210</v>
      </c>
      <c r="E236" s="162" t="s">
        <v>947</v>
      </c>
      <c r="F236" s="163" t="s">
        <v>948</v>
      </c>
      <c r="G236" s="164" t="s">
        <v>363</v>
      </c>
      <c r="H236" s="165">
        <v>18</v>
      </c>
      <c r="I236" s="166"/>
      <c r="J236" s="167">
        <f t="shared" si="0"/>
        <v>0</v>
      </c>
      <c r="K236" s="168"/>
      <c r="L236" s="169"/>
      <c r="M236" s="170" t="s">
        <v>1</v>
      </c>
      <c r="N236" s="171" t="s">
        <v>43</v>
      </c>
      <c r="P236" s="142">
        <f t="shared" si="1"/>
        <v>0</v>
      </c>
      <c r="Q236" s="142">
        <v>5.5300000000000002E-2</v>
      </c>
      <c r="R236" s="142">
        <f t="shared" si="2"/>
        <v>0.99540000000000006</v>
      </c>
      <c r="S236" s="142">
        <v>0</v>
      </c>
      <c r="T236" s="143">
        <f t="shared" si="3"/>
        <v>0</v>
      </c>
      <c r="AR236" s="144" t="s">
        <v>203</v>
      </c>
      <c r="AT236" s="144" t="s">
        <v>210</v>
      </c>
      <c r="AU236" s="144" t="s">
        <v>89</v>
      </c>
      <c r="AY236" s="16" t="s">
        <v>159</v>
      </c>
      <c r="BE236" s="145">
        <f t="shared" si="4"/>
        <v>0</v>
      </c>
      <c r="BF236" s="145">
        <f t="shared" si="5"/>
        <v>0</v>
      </c>
      <c r="BG236" s="145">
        <f t="shared" si="6"/>
        <v>0</v>
      </c>
      <c r="BH236" s="145">
        <f t="shared" si="7"/>
        <v>0</v>
      </c>
      <c r="BI236" s="145">
        <f t="shared" si="8"/>
        <v>0</v>
      </c>
      <c r="BJ236" s="16" t="s">
        <v>86</v>
      </c>
      <c r="BK236" s="145">
        <f t="shared" si="9"/>
        <v>0</v>
      </c>
      <c r="BL236" s="16" t="s">
        <v>165</v>
      </c>
      <c r="BM236" s="144" t="s">
        <v>949</v>
      </c>
    </row>
    <row r="237" spans="2:65" s="11" customFormat="1" ht="22.75" customHeight="1">
      <c r="B237" s="120"/>
      <c r="D237" s="121" t="s">
        <v>77</v>
      </c>
      <c r="E237" s="130" t="s">
        <v>209</v>
      </c>
      <c r="F237" s="130" t="s">
        <v>390</v>
      </c>
      <c r="I237" s="123"/>
      <c r="J237" s="131">
        <f>BK237</f>
        <v>0</v>
      </c>
      <c r="L237" s="120"/>
      <c r="M237" s="125"/>
      <c r="P237" s="126">
        <f>SUM(P238:P247)</f>
        <v>0</v>
      </c>
      <c r="R237" s="126">
        <f>SUM(R238:R247)</f>
        <v>12.865798</v>
      </c>
      <c r="T237" s="127">
        <f>SUM(T238:T247)</f>
        <v>0</v>
      </c>
      <c r="AR237" s="121" t="s">
        <v>86</v>
      </c>
      <c r="AT237" s="128" t="s">
        <v>77</v>
      </c>
      <c r="AU237" s="128" t="s">
        <v>86</v>
      </c>
      <c r="AY237" s="121" t="s">
        <v>159</v>
      </c>
      <c r="BK237" s="129">
        <f>SUM(BK238:BK247)</f>
        <v>0</v>
      </c>
    </row>
    <row r="238" spans="2:65" s="1" customFormat="1" ht="24.25" customHeight="1">
      <c r="B238" s="31"/>
      <c r="C238" s="132" t="s">
        <v>479</v>
      </c>
      <c r="D238" s="132" t="s">
        <v>161</v>
      </c>
      <c r="E238" s="133" t="s">
        <v>950</v>
      </c>
      <c r="F238" s="134" t="s">
        <v>951</v>
      </c>
      <c r="G238" s="135" t="s">
        <v>249</v>
      </c>
      <c r="H238" s="136">
        <v>40</v>
      </c>
      <c r="I238" s="137"/>
      <c r="J238" s="138">
        <f>ROUND(I238*H238,2)</f>
        <v>0</v>
      </c>
      <c r="K238" s="139"/>
      <c r="L238" s="31"/>
      <c r="M238" s="140" t="s">
        <v>1</v>
      </c>
      <c r="N238" s="141" t="s">
        <v>43</v>
      </c>
      <c r="P238" s="142">
        <f>O238*H238</f>
        <v>0</v>
      </c>
      <c r="Q238" s="142">
        <v>0.29220869999999999</v>
      </c>
      <c r="R238" s="142">
        <f>Q238*H238</f>
        <v>11.688348</v>
      </c>
      <c r="S238" s="142">
        <v>0</v>
      </c>
      <c r="T238" s="143">
        <f>S238*H238</f>
        <v>0</v>
      </c>
      <c r="AR238" s="144" t="s">
        <v>165</v>
      </c>
      <c r="AT238" s="144" t="s">
        <v>161</v>
      </c>
      <c r="AU238" s="144" t="s">
        <v>89</v>
      </c>
      <c r="AY238" s="16" t="s">
        <v>159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6" t="s">
        <v>86</v>
      </c>
      <c r="BK238" s="145">
        <f>ROUND(I238*H238,2)</f>
        <v>0</v>
      </c>
      <c r="BL238" s="16" t="s">
        <v>165</v>
      </c>
      <c r="BM238" s="144" t="s">
        <v>952</v>
      </c>
    </row>
    <row r="239" spans="2:65" s="1" customFormat="1" ht="24.25" customHeight="1">
      <c r="B239" s="31"/>
      <c r="C239" s="161" t="s">
        <v>953</v>
      </c>
      <c r="D239" s="161" t="s">
        <v>210</v>
      </c>
      <c r="E239" s="162" t="s">
        <v>954</v>
      </c>
      <c r="F239" s="163" t="s">
        <v>955</v>
      </c>
      <c r="G239" s="164" t="s">
        <v>249</v>
      </c>
      <c r="H239" s="165">
        <v>40</v>
      </c>
      <c r="I239" s="166"/>
      <c r="J239" s="167">
        <f>ROUND(I239*H239,2)</f>
        <v>0</v>
      </c>
      <c r="K239" s="168"/>
      <c r="L239" s="169"/>
      <c r="M239" s="170" t="s">
        <v>1</v>
      </c>
      <c r="N239" s="171" t="s">
        <v>43</v>
      </c>
      <c r="P239" s="142">
        <f>O239*H239</f>
        <v>0</v>
      </c>
      <c r="Q239" s="142">
        <v>6.7000000000000002E-3</v>
      </c>
      <c r="R239" s="142">
        <f>Q239*H239</f>
        <v>0.26800000000000002</v>
      </c>
      <c r="S239" s="142">
        <v>0</v>
      </c>
      <c r="T239" s="143">
        <f>S239*H239</f>
        <v>0</v>
      </c>
      <c r="AR239" s="144" t="s">
        <v>203</v>
      </c>
      <c r="AT239" s="144" t="s">
        <v>210</v>
      </c>
      <c r="AU239" s="144" t="s">
        <v>89</v>
      </c>
      <c r="AY239" s="16" t="s">
        <v>159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6" t="s">
        <v>86</v>
      </c>
      <c r="BK239" s="145">
        <f>ROUND(I239*H239,2)</f>
        <v>0</v>
      </c>
      <c r="BL239" s="16" t="s">
        <v>165</v>
      </c>
      <c r="BM239" s="144" t="s">
        <v>956</v>
      </c>
    </row>
    <row r="240" spans="2:65" s="12" customFormat="1" ht="10.5">
      <c r="B240" s="146"/>
      <c r="D240" s="147" t="s">
        <v>167</v>
      </c>
      <c r="E240" s="148" t="s">
        <v>1</v>
      </c>
      <c r="F240" s="149" t="s">
        <v>382</v>
      </c>
      <c r="H240" s="150">
        <v>40</v>
      </c>
      <c r="I240" s="151"/>
      <c r="L240" s="146"/>
      <c r="M240" s="152"/>
      <c r="T240" s="153"/>
      <c r="AT240" s="148" t="s">
        <v>167</v>
      </c>
      <c r="AU240" s="148" t="s">
        <v>89</v>
      </c>
      <c r="AV240" s="12" t="s">
        <v>89</v>
      </c>
      <c r="AW240" s="12" t="s">
        <v>33</v>
      </c>
      <c r="AX240" s="12" t="s">
        <v>86</v>
      </c>
      <c r="AY240" s="148" t="s">
        <v>159</v>
      </c>
    </row>
    <row r="241" spans="2:65" s="1" customFormat="1" ht="24.25" customHeight="1">
      <c r="B241" s="31"/>
      <c r="C241" s="161" t="s">
        <v>957</v>
      </c>
      <c r="D241" s="161" t="s">
        <v>210</v>
      </c>
      <c r="E241" s="162" t="s">
        <v>958</v>
      </c>
      <c r="F241" s="163" t="s">
        <v>959</v>
      </c>
      <c r="G241" s="164" t="s">
        <v>249</v>
      </c>
      <c r="H241" s="165">
        <v>40</v>
      </c>
      <c r="I241" s="166"/>
      <c r="J241" s="167">
        <f>ROUND(I241*H241,2)</f>
        <v>0</v>
      </c>
      <c r="K241" s="168"/>
      <c r="L241" s="169"/>
      <c r="M241" s="170" t="s">
        <v>1</v>
      </c>
      <c r="N241" s="171" t="s">
        <v>43</v>
      </c>
      <c r="P241" s="142">
        <f>O241*H241</f>
        <v>0</v>
      </c>
      <c r="Q241" s="142">
        <v>1.4279999999999999E-2</v>
      </c>
      <c r="R241" s="142">
        <f>Q241*H241</f>
        <v>0.57119999999999993</v>
      </c>
      <c r="S241" s="142">
        <v>0</v>
      </c>
      <c r="T241" s="143">
        <f>S241*H241</f>
        <v>0</v>
      </c>
      <c r="AR241" s="144" t="s">
        <v>203</v>
      </c>
      <c r="AT241" s="144" t="s">
        <v>210</v>
      </c>
      <c r="AU241" s="144" t="s">
        <v>89</v>
      </c>
      <c r="AY241" s="16" t="s">
        <v>159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6" t="s">
        <v>86</v>
      </c>
      <c r="BK241" s="145">
        <f>ROUND(I241*H241,2)</f>
        <v>0</v>
      </c>
      <c r="BL241" s="16" t="s">
        <v>165</v>
      </c>
      <c r="BM241" s="144" t="s">
        <v>960</v>
      </c>
    </row>
    <row r="242" spans="2:65" s="12" customFormat="1" ht="10.5">
      <c r="B242" s="146"/>
      <c r="D242" s="147" t="s">
        <v>167</v>
      </c>
      <c r="E242" s="148" t="s">
        <v>1</v>
      </c>
      <c r="F242" s="149" t="s">
        <v>382</v>
      </c>
      <c r="H242" s="150">
        <v>40</v>
      </c>
      <c r="I242" s="151"/>
      <c r="L242" s="146"/>
      <c r="M242" s="152"/>
      <c r="T242" s="153"/>
      <c r="AT242" s="148" t="s">
        <v>167</v>
      </c>
      <c r="AU242" s="148" t="s">
        <v>89</v>
      </c>
      <c r="AV242" s="12" t="s">
        <v>89</v>
      </c>
      <c r="AW242" s="12" t="s">
        <v>33</v>
      </c>
      <c r="AX242" s="12" t="s">
        <v>86</v>
      </c>
      <c r="AY242" s="148" t="s">
        <v>159</v>
      </c>
    </row>
    <row r="243" spans="2:65" s="1" customFormat="1" ht="24.25" customHeight="1">
      <c r="B243" s="31"/>
      <c r="C243" s="132" t="s">
        <v>961</v>
      </c>
      <c r="D243" s="132" t="s">
        <v>161</v>
      </c>
      <c r="E243" s="133" t="s">
        <v>962</v>
      </c>
      <c r="F243" s="134" t="s">
        <v>963</v>
      </c>
      <c r="G243" s="135" t="s">
        <v>219</v>
      </c>
      <c r="H243" s="136">
        <v>492</v>
      </c>
      <c r="I243" s="137"/>
      <c r="J243" s="138">
        <f>ROUND(I243*H243,2)</f>
        <v>0</v>
      </c>
      <c r="K243" s="139"/>
      <c r="L243" s="31"/>
      <c r="M243" s="140" t="s">
        <v>1</v>
      </c>
      <c r="N243" s="141" t="s">
        <v>43</v>
      </c>
      <c r="P243" s="142">
        <f>O243*H243</f>
        <v>0</v>
      </c>
      <c r="Q243" s="142">
        <v>6.8749999999999996E-4</v>
      </c>
      <c r="R243" s="142">
        <f>Q243*H243</f>
        <v>0.33825</v>
      </c>
      <c r="S243" s="142">
        <v>0</v>
      </c>
      <c r="T243" s="143">
        <f>S243*H243</f>
        <v>0</v>
      </c>
      <c r="AR243" s="144" t="s">
        <v>165</v>
      </c>
      <c r="AT243" s="144" t="s">
        <v>161</v>
      </c>
      <c r="AU243" s="144" t="s">
        <v>89</v>
      </c>
      <c r="AY243" s="16" t="s">
        <v>159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6" t="s">
        <v>86</v>
      </c>
      <c r="BK243" s="145">
        <f>ROUND(I243*H243,2)</f>
        <v>0</v>
      </c>
      <c r="BL243" s="16" t="s">
        <v>165</v>
      </c>
      <c r="BM243" s="144" t="s">
        <v>964</v>
      </c>
    </row>
    <row r="244" spans="2:65" s="12" customFormat="1" ht="10.5">
      <c r="B244" s="146"/>
      <c r="D244" s="147" t="s">
        <v>167</v>
      </c>
      <c r="E244" s="148" t="s">
        <v>1</v>
      </c>
      <c r="F244" s="149" t="s">
        <v>965</v>
      </c>
      <c r="H244" s="150">
        <v>152.72</v>
      </c>
      <c r="I244" s="151"/>
      <c r="L244" s="146"/>
      <c r="M244" s="152"/>
      <c r="T244" s="153"/>
      <c r="AT244" s="148" t="s">
        <v>167</v>
      </c>
      <c r="AU244" s="148" t="s">
        <v>89</v>
      </c>
      <c r="AV244" s="12" t="s">
        <v>89</v>
      </c>
      <c r="AW244" s="12" t="s">
        <v>33</v>
      </c>
      <c r="AX244" s="12" t="s">
        <v>78</v>
      </c>
      <c r="AY244" s="148" t="s">
        <v>159</v>
      </c>
    </row>
    <row r="245" spans="2:65" s="12" customFormat="1" ht="10.5">
      <c r="B245" s="146"/>
      <c r="D245" s="147" t="s">
        <v>167</v>
      </c>
      <c r="E245" s="148" t="s">
        <v>1</v>
      </c>
      <c r="F245" s="149" t="s">
        <v>966</v>
      </c>
      <c r="H245" s="150">
        <v>186.56</v>
      </c>
      <c r="I245" s="151"/>
      <c r="L245" s="146"/>
      <c r="M245" s="152"/>
      <c r="T245" s="153"/>
      <c r="AT245" s="148" t="s">
        <v>167</v>
      </c>
      <c r="AU245" s="148" t="s">
        <v>89</v>
      </c>
      <c r="AV245" s="12" t="s">
        <v>89</v>
      </c>
      <c r="AW245" s="12" t="s">
        <v>33</v>
      </c>
      <c r="AX245" s="12" t="s">
        <v>78</v>
      </c>
      <c r="AY245" s="148" t="s">
        <v>159</v>
      </c>
    </row>
    <row r="246" spans="2:65" s="12" customFormat="1" ht="10.5">
      <c r="B246" s="146"/>
      <c r="D246" s="147" t="s">
        <v>167</v>
      </c>
      <c r="E246" s="148" t="s">
        <v>1</v>
      </c>
      <c r="F246" s="149" t="s">
        <v>965</v>
      </c>
      <c r="H246" s="150">
        <v>152.72</v>
      </c>
      <c r="I246" s="151"/>
      <c r="L246" s="146"/>
      <c r="M246" s="152"/>
      <c r="T246" s="153"/>
      <c r="AT246" s="148" t="s">
        <v>167</v>
      </c>
      <c r="AU246" s="148" t="s">
        <v>89</v>
      </c>
      <c r="AV246" s="12" t="s">
        <v>89</v>
      </c>
      <c r="AW246" s="12" t="s">
        <v>33</v>
      </c>
      <c r="AX246" s="12" t="s">
        <v>78</v>
      </c>
      <c r="AY246" s="148" t="s">
        <v>159</v>
      </c>
    </row>
    <row r="247" spans="2:65" s="13" customFormat="1" ht="10.5">
      <c r="B247" s="154"/>
      <c r="D247" s="147" t="s">
        <v>167</v>
      </c>
      <c r="E247" s="155" t="s">
        <v>1</v>
      </c>
      <c r="F247" s="156" t="s">
        <v>174</v>
      </c>
      <c r="H247" s="157">
        <v>492</v>
      </c>
      <c r="I247" s="158"/>
      <c r="L247" s="154"/>
      <c r="M247" s="159"/>
      <c r="T247" s="160"/>
      <c r="AT247" s="155" t="s">
        <v>167</v>
      </c>
      <c r="AU247" s="155" t="s">
        <v>89</v>
      </c>
      <c r="AV247" s="13" t="s">
        <v>165</v>
      </c>
      <c r="AW247" s="13" t="s">
        <v>33</v>
      </c>
      <c r="AX247" s="13" t="s">
        <v>86</v>
      </c>
      <c r="AY247" s="155" t="s">
        <v>159</v>
      </c>
    </row>
    <row r="248" spans="2:65" s="11" customFormat="1" ht="22.75" customHeight="1">
      <c r="B248" s="120"/>
      <c r="D248" s="121" t="s">
        <v>77</v>
      </c>
      <c r="E248" s="130" t="s">
        <v>454</v>
      </c>
      <c r="F248" s="130" t="s">
        <v>455</v>
      </c>
      <c r="I248" s="123"/>
      <c r="J248" s="131">
        <f>BK248</f>
        <v>0</v>
      </c>
      <c r="L248" s="120"/>
      <c r="M248" s="125"/>
      <c r="P248" s="126">
        <f>SUM(P249:P250)</f>
        <v>0</v>
      </c>
      <c r="R248" s="126">
        <f>SUM(R249:R250)</f>
        <v>0</v>
      </c>
      <c r="T248" s="127">
        <f>SUM(T249:T250)</f>
        <v>0</v>
      </c>
      <c r="AR248" s="121" t="s">
        <v>86</v>
      </c>
      <c r="AT248" s="128" t="s">
        <v>77</v>
      </c>
      <c r="AU248" s="128" t="s">
        <v>86</v>
      </c>
      <c r="AY248" s="121" t="s">
        <v>159</v>
      </c>
      <c r="BK248" s="129">
        <f>SUM(BK249:BK250)</f>
        <v>0</v>
      </c>
    </row>
    <row r="249" spans="2:65" s="1" customFormat="1" ht="44.2" customHeight="1">
      <c r="B249" s="31"/>
      <c r="C249" s="132" t="s">
        <v>967</v>
      </c>
      <c r="D249" s="132" t="s">
        <v>161</v>
      </c>
      <c r="E249" s="133" t="s">
        <v>457</v>
      </c>
      <c r="F249" s="134" t="s">
        <v>458</v>
      </c>
      <c r="G249" s="135" t="s">
        <v>213</v>
      </c>
      <c r="H249" s="136">
        <v>855.79200000000003</v>
      </c>
      <c r="I249" s="137"/>
      <c r="J249" s="138">
        <f>ROUND(I249*H249,2)</f>
        <v>0</v>
      </c>
      <c r="K249" s="139"/>
      <c r="L249" s="31"/>
      <c r="M249" s="140" t="s">
        <v>1</v>
      </c>
      <c r="N249" s="141" t="s">
        <v>43</v>
      </c>
      <c r="P249" s="142">
        <f>O249*H249</f>
        <v>0</v>
      </c>
      <c r="Q249" s="142">
        <v>0</v>
      </c>
      <c r="R249" s="142">
        <f>Q249*H249</f>
        <v>0</v>
      </c>
      <c r="S249" s="142">
        <v>0</v>
      </c>
      <c r="T249" s="143">
        <f>S249*H249</f>
        <v>0</v>
      </c>
      <c r="AR249" s="144" t="s">
        <v>165</v>
      </c>
      <c r="AT249" s="144" t="s">
        <v>161</v>
      </c>
      <c r="AU249" s="144" t="s">
        <v>89</v>
      </c>
      <c r="AY249" s="16" t="s">
        <v>159</v>
      </c>
      <c r="BE249" s="145">
        <f>IF(N249="základní",J249,0)</f>
        <v>0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6" t="s">
        <v>86</v>
      </c>
      <c r="BK249" s="145">
        <f>ROUND(I249*H249,2)</f>
        <v>0</v>
      </c>
      <c r="BL249" s="16" t="s">
        <v>165</v>
      </c>
      <c r="BM249" s="144" t="s">
        <v>968</v>
      </c>
    </row>
    <row r="250" spans="2:65" s="12" customFormat="1" ht="10.5">
      <c r="B250" s="146"/>
      <c r="D250" s="147" t="s">
        <v>167</v>
      </c>
      <c r="E250" s="148" t="s">
        <v>1</v>
      </c>
      <c r="F250" s="149" t="s">
        <v>969</v>
      </c>
      <c r="H250" s="150">
        <v>855.79200000000003</v>
      </c>
      <c r="I250" s="151"/>
      <c r="L250" s="146"/>
      <c r="M250" s="152"/>
      <c r="T250" s="153"/>
      <c r="AT250" s="148" t="s">
        <v>167</v>
      </c>
      <c r="AU250" s="148" t="s">
        <v>89</v>
      </c>
      <c r="AV250" s="12" t="s">
        <v>89</v>
      </c>
      <c r="AW250" s="12" t="s">
        <v>33</v>
      </c>
      <c r="AX250" s="12" t="s">
        <v>86</v>
      </c>
      <c r="AY250" s="148" t="s">
        <v>159</v>
      </c>
    </row>
    <row r="251" spans="2:65" s="11" customFormat="1" ht="22.75" customHeight="1">
      <c r="B251" s="120"/>
      <c r="D251" s="121" t="s">
        <v>77</v>
      </c>
      <c r="E251" s="130" t="s">
        <v>671</v>
      </c>
      <c r="F251" s="130" t="s">
        <v>672</v>
      </c>
      <c r="I251" s="123"/>
      <c r="J251" s="131">
        <f>BK251</f>
        <v>0</v>
      </c>
      <c r="L251" s="120"/>
      <c r="M251" s="125"/>
      <c r="P251" s="126">
        <f>P252</f>
        <v>0</v>
      </c>
      <c r="R251" s="126">
        <f>R252</f>
        <v>0</v>
      </c>
      <c r="T251" s="127">
        <f>T252</f>
        <v>0</v>
      </c>
      <c r="AR251" s="121" t="s">
        <v>86</v>
      </c>
      <c r="AT251" s="128" t="s">
        <v>77</v>
      </c>
      <c r="AU251" s="128" t="s">
        <v>86</v>
      </c>
      <c r="AY251" s="121" t="s">
        <v>159</v>
      </c>
      <c r="BK251" s="129">
        <f>BK252</f>
        <v>0</v>
      </c>
    </row>
    <row r="252" spans="2:65" s="1" customFormat="1" ht="24.25" customHeight="1">
      <c r="B252" s="31"/>
      <c r="C252" s="132" t="s">
        <v>970</v>
      </c>
      <c r="D252" s="132" t="s">
        <v>161</v>
      </c>
      <c r="E252" s="133" t="s">
        <v>971</v>
      </c>
      <c r="F252" s="134" t="s">
        <v>972</v>
      </c>
      <c r="G252" s="135" t="s">
        <v>213</v>
      </c>
      <c r="H252" s="136">
        <v>645.39800000000002</v>
      </c>
      <c r="I252" s="137"/>
      <c r="J252" s="138">
        <f>ROUND(I252*H252,2)</f>
        <v>0</v>
      </c>
      <c r="K252" s="139"/>
      <c r="L252" s="31"/>
      <c r="M252" s="140" t="s">
        <v>1</v>
      </c>
      <c r="N252" s="141" t="s">
        <v>43</v>
      </c>
      <c r="P252" s="142">
        <f>O252*H252</f>
        <v>0</v>
      </c>
      <c r="Q252" s="142">
        <v>0</v>
      </c>
      <c r="R252" s="142">
        <f>Q252*H252</f>
        <v>0</v>
      </c>
      <c r="S252" s="142">
        <v>0</v>
      </c>
      <c r="T252" s="143">
        <f>S252*H252</f>
        <v>0</v>
      </c>
      <c r="AR252" s="144" t="s">
        <v>165</v>
      </c>
      <c r="AT252" s="144" t="s">
        <v>161</v>
      </c>
      <c r="AU252" s="144" t="s">
        <v>89</v>
      </c>
      <c r="AY252" s="16" t="s">
        <v>159</v>
      </c>
      <c r="BE252" s="145">
        <f>IF(N252="základní",J252,0)</f>
        <v>0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6" t="s">
        <v>86</v>
      </c>
      <c r="BK252" s="145">
        <f>ROUND(I252*H252,2)</f>
        <v>0</v>
      </c>
      <c r="BL252" s="16" t="s">
        <v>165</v>
      </c>
      <c r="BM252" s="144" t="s">
        <v>973</v>
      </c>
    </row>
    <row r="253" spans="2:65" s="11" customFormat="1" ht="25.85" customHeight="1">
      <c r="B253" s="120"/>
      <c r="D253" s="121" t="s">
        <v>77</v>
      </c>
      <c r="E253" s="122" t="s">
        <v>461</v>
      </c>
      <c r="F253" s="122" t="s">
        <v>462</v>
      </c>
      <c r="I253" s="123"/>
      <c r="J253" s="124">
        <f>BK253</f>
        <v>0</v>
      </c>
      <c r="L253" s="120"/>
      <c r="M253" s="125"/>
      <c r="P253" s="126">
        <f>P254</f>
        <v>0</v>
      </c>
      <c r="R253" s="126">
        <f>R254</f>
        <v>0.16575803999999997</v>
      </c>
      <c r="T253" s="127">
        <f>T254</f>
        <v>0</v>
      </c>
      <c r="AR253" s="121" t="s">
        <v>89</v>
      </c>
      <c r="AT253" s="128" t="s">
        <v>77</v>
      </c>
      <c r="AU253" s="128" t="s">
        <v>78</v>
      </c>
      <c r="AY253" s="121" t="s">
        <v>159</v>
      </c>
      <c r="BK253" s="129">
        <f>BK254</f>
        <v>0</v>
      </c>
    </row>
    <row r="254" spans="2:65" s="11" customFormat="1" ht="22.75" customHeight="1">
      <c r="B254" s="120"/>
      <c r="D254" s="121" t="s">
        <v>77</v>
      </c>
      <c r="E254" s="130" t="s">
        <v>463</v>
      </c>
      <c r="F254" s="130" t="s">
        <v>464</v>
      </c>
      <c r="I254" s="123"/>
      <c r="J254" s="131">
        <f>BK254</f>
        <v>0</v>
      </c>
      <c r="L254" s="120"/>
      <c r="M254" s="125"/>
      <c r="P254" s="126">
        <f>SUM(P255:P264)</f>
        <v>0</v>
      </c>
      <c r="R254" s="126">
        <f>SUM(R255:R264)</f>
        <v>0.16575803999999997</v>
      </c>
      <c r="T254" s="127">
        <f>SUM(T255:T264)</f>
        <v>0</v>
      </c>
      <c r="AR254" s="121" t="s">
        <v>89</v>
      </c>
      <c r="AT254" s="128" t="s">
        <v>77</v>
      </c>
      <c r="AU254" s="128" t="s">
        <v>86</v>
      </c>
      <c r="AY254" s="121" t="s">
        <v>159</v>
      </c>
      <c r="BK254" s="129">
        <f>SUM(BK255:BK264)</f>
        <v>0</v>
      </c>
    </row>
    <row r="255" spans="2:65" s="1" customFormat="1" ht="37.799999999999997" customHeight="1">
      <c r="B255" s="31"/>
      <c r="C255" s="132" t="s">
        <v>974</v>
      </c>
      <c r="D255" s="132" t="s">
        <v>161</v>
      </c>
      <c r="E255" s="133" t="s">
        <v>975</v>
      </c>
      <c r="F255" s="134" t="s">
        <v>976</v>
      </c>
      <c r="G255" s="135" t="s">
        <v>219</v>
      </c>
      <c r="H255" s="136">
        <v>56.16</v>
      </c>
      <c r="I255" s="137"/>
      <c r="J255" s="138">
        <f>ROUND(I255*H255,2)</f>
        <v>0</v>
      </c>
      <c r="K255" s="139"/>
      <c r="L255" s="31"/>
      <c r="M255" s="140" t="s">
        <v>1</v>
      </c>
      <c r="N255" s="141" t="s">
        <v>43</v>
      </c>
      <c r="P255" s="142">
        <f>O255*H255</f>
        <v>0</v>
      </c>
      <c r="Q255" s="142">
        <v>0</v>
      </c>
      <c r="R255" s="142">
        <f>Q255*H255</f>
        <v>0</v>
      </c>
      <c r="S255" s="142">
        <v>0</v>
      </c>
      <c r="T255" s="143">
        <f>S255*H255</f>
        <v>0</v>
      </c>
      <c r="AR255" s="144" t="s">
        <v>246</v>
      </c>
      <c r="AT255" s="144" t="s">
        <v>161</v>
      </c>
      <c r="AU255" s="144" t="s">
        <v>89</v>
      </c>
      <c r="AY255" s="16" t="s">
        <v>159</v>
      </c>
      <c r="BE255" s="145">
        <f>IF(N255="základní",J255,0)</f>
        <v>0</v>
      </c>
      <c r="BF255" s="145">
        <f>IF(N255="snížená",J255,0)</f>
        <v>0</v>
      </c>
      <c r="BG255" s="145">
        <f>IF(N255="zákl. přenesená",J255,0)</f>
        <v>0</v>
      </c>
      <c r="BH255" s="145">
        <f>IF(N255="sníž. přenesená",J255,0)</f>
        <v>0</v>
      </c>
      <c r="BI255" s="145">
        <f>IF(N255="nulová",J255,0)</f>
        <v>0</v>
      </c>
      <c r="BJ255" s="16" t="s">
        <v>86</v>
      </c>
      <c r="BK255" s="145">
        <f>ROUND(I255*H255,2)</f>
        <v>0</v>
      </c>
      <c r="BL255" s="16" t="s">
        <v>246</v>
      </c>
      <c r="BM255" s="144" t="s">
        <v>977</v>
      </c>
    </row>
    <row r="256" spans="2:65" s="12" customFormat="1" ht="10.5">
      <c r="B256" s="146"/>
      <c r="D256" s="147" t="s">
        <v>167</v>
      </c>
      <c r="E256" s="148" t="s">
        <v>1</v>
      </c>
      <c r="F256" s="149" t="s">
        <v>978</v>
      </c>
      <c r="H256" s="150">
        <v>56.16</v>
      </c>
      <c r="I256" s="151"/>
      <c r="L256" s="146"/>
      <c r="M256" s="152"/>
      <c r="T256" s="153"/>
      <c r="AT256" s="148" t="s">
        <v>167</v>
      </c>
      <c r="AU256" s="148" t="s">
        <v>89</v>
      </c>
      <c r="AV256" s="12" t="s">
        <v>89</v>
      </c>
      <c r="AW256" s="12" t="s">
        <v>33</v>
      </c>
      <c r="AX256" s="12" t="s">
        <v>86</v>
      </c>
      <c r="AY256" s="148" t="s">
        <v>159</v>
      </c>
    </row>
    <row r="257" spans="2:65" s="1" customFormat="1" ht="24.25" customHeight="1">
      <c r="B257" s="31"/>
      <c r="C257" s="161" t="s">
        <v>979</v>
      </c>
      <c r="D257" s="161" t="s">
        <v>210</v>
      </c>
      <c r="E257" s="162" t="s">
        <v>980</v>
      </c>
      <c r="F257" s="163" t="s">
        <v>981</v>
      </c>
      <c r="G257" s="164" t="s">
        <v>219</v>
      </c>
      <c r="H257" s="165">
        <v>65.453999999999994</v>
      </c>
      <c r="I257" s="166"/>
      <c r="J257" s="167">
        <f>ROUND(I257*H257,2)</f>
        <v>0</v>
      </c>
      <c r="K257" s="168"/>
      <c r="L257" s="169"/>
      <c r="M257" s="170" t="s">
        <v>1</v>
      </c>
      <c r="N257" s="171" t="s">
        <v>43</v>
      </c>
      <c r="P257" s="142">
        <f>O257*H257</f>
        <v>0</v>
      </c>
      <c r="Q257" s="142">
        <v>2.0999999999999999E-3</v>
      </c>
      <c r="R257" s="142">
        <f>Q257*H257</f>
        <v>0.13745339999999998</v>
      </c>
      <c r="S257" s="142">
        <v>0</v>
      </c>
      <c r="T257" s="143">
        <f>S257*H257</f>
        <v>0</v>
      </c>
      <c r="AR257" s="144" t="s">
        <v>345</v>
      </c>
      <c r="AT257" s="144" t="s">
        <v>210</v>
      </c>
      <c r="AU257" s="144" t="s">
        <v>89</v>
      </c>
      <c r="AY257" s="16" t="s">
        <v>159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6" t="s">
        <v>86</v>
      </c>
      <c r="BK257" s="145">
        <f>ROUND(I257*H257,2)</f>
        <v>0</v>
      </c>
      <c r="BL257" s="16" t="s">
        <v>246</v>
      </c>
      <c r="BM257" s="144" t="s">
        <v>982</v>
      </c>
    </row>
    <row r="258" spans="2:65" s="12" customFormat="1" ht="10.5">
      <c r="B258" s="146"/>
      <c r="D258" s="147" t="s">
        <v>167</v>
      </c>
      <c r="F258" s="149" t="s">
        <v>983</v>
      </c>
      <c r="H258" s="150">
        <v>65.453999999999994</v>
      </c>
      <c r="I258" s="151"/>
      <c r="L258" s="146"/>
      <c r="M258" s="152"/>
      <c r="T258" s="153"/>
      <c r="AT258" s="148" t="s">
        <v>167</v>
      </c>
      <c r="AU258" s="148" t="s">
        <v>89</v>
      </c>
      <c r="AV258" s="12" t="s">
        <v>89</v>
      </c>
      <c r="AW258" s="12" t="s">
        <v>4</v>
      </c>
      <c r="AX258" s="12" t="s">
        <v>86</v>
      </c>
      <c r="AY258" s="148" t="s">
        <v>159</v>
      </c>
    </row>
    <row r="259" spans="2:65" s="1" customFormat="1" ht="24.25" customHeight="1">
      <c r="B259" s="31"/>
      <c r="C259" s="132" t="s">
        <v>984</v>
      </c>
      <c r="D259" s="132" t="s">
        <v>161</v>
      </c>
      <c r="E259" s="133" t="s">
        <v>985</v>
      </c>
      <c r="F259" s="134" t="s">
        <v>986</v>
      </c>
      <c r="G259" s="135" t="s">
        <v>219</v>
      </c>
      <c r="H259" s="136">
        <v>56.16</v>
      </c>
      <c r="I259" s="137"/>
      <c r="J259" s="138">
        <f>ROUND(I259*H259,2)</f>
        <v>0</v>
      </c>
      <c r="K259" s="139"/>
      <c r="L259" s="31"/>
      <c r="M259" s="140" t="s">
        <v>1</v>
      </c>
      <c r="N259" s="141" t="s">
        <v>43</v>
      </c>
      <c r="P259" s="142">
        <f>O259*H259</f>
        <v>0</v>
      </c>
      <c r="Q259" s="142">
        <v>0</v>
      </c>
      <c r="R259" s="142">
        <f>Q259*H259</f>
        <v>0</v>
      </c>
      <c r="S259" s="142">
        <v>0</v>
      </c>
      <c r="T259" s="143">
        <f>S259*H259</f>
        <v>0</v>
      </c>
      <c r="AR259" s="144" t="s">
        <v>246</v>
      </c>
      <c r="AT259" s="144" t="s">
        <v>161</v>
      </c>
      <c r="AU259" s="144" t="s">
        <v>89</v>
      </c>
      <c r="AY259" s="16" t="s">
        <v>159</v>
      </c>
      <c r="BE259" s="145">
        <f>IF(N259="základní",J259,0)</f>
        <v>0</v>
      </c>
      <c r="BF259" s="145">
        <f>IF(N259="snížená",J259,0)</f>
        <v>0</v>
      </c>
      <c r="BG259" s="145">
        <f>IF(N259="zákl. přenesená",J259,0)</f>
        <v>0</v>
      </c>
      <c r="BH259" s="145">
        <f>IF(N259="sníž. přenesená",J259,0)</f>
        <v>0</v>
      </c>
      <c r="BI259" s="145">
        <f>IF(N259="nulová",J259,0)</f>
        <v>0</v>
      </c>
      <c r="BJ259" s="16" t="s">
        <v>86</v>
      </c>
      <c r="BK259" s="145">
        <f>ROUND(I259*H259,2)</f>
        <v>0</v>
      </c>
      <c r="BL259" s="16" t="s">
        <v>246</v>
      </c>
      <c r="BM259" s="144" t="s">
        <v>987</v>
      </c>
    </row>
    <row r="260" spans="2:65" s="1" customFormat="1" ht="24.25" customHeight="1">
      <c r="B260" s="31"/>
      <c r="C260" s="161" t="s">
        <v>988</v>
      </c>
      <c r="D260" s="161" t="s">
        <v>210</v>
      </c>
      <c r="E260" s="162" t="s">
        <v>813</v>
      </c>
      <c r="F260" s="163" t="s">
        <v>814</v>
      </c>
      <c r="G260" s="164" t="s">
        <v>219</v>
      </c>
      <c r="H260" s="165">
        <v>58.968000000000004</v>
      </c>
      <c r="I260" s="166"/>
      <c r="J260" s="167">
        <f>ROUND(I260*H260,2)</f>
        <v>0</v>
      </c>
      <c r="K260" s="168"/>
      <c r="L260" s="169"/>
      <c r="M260" s="170" t="s">
        <v>1</v>
      </c>
      <c r="N260" s="171" t="s">
        <v>43</v>
      </c>
      <c r="P260" s="142">
        <f>O260*H260</f>
        <v>0</v>
      </c>
      <c r="Q260" s="142">
        <v>2.9999999999999997E-4</v>
      </c>
      <c r="R260" s="142">
        <f>Q260*H260</f>
        <v>1.7690399999999998E-2</v>
      </c>
      <c r="S260" s="142">
        <v>0</v>
      </c>
      <c r="T260" s="143">
        <f>S260*H260</f>
        <v>0</v>
      </c>
      <c r="AR260" s="144" t="s">
        <v>345</v>
      </c>
      <c r="AT260" s="144" t="s">
        <v>210</v>
      </c>
      <c r="AU260" s="144" t="s">
        <v>89</v>
      </c>
      <c r="AY260" s="16" t="s">
        <v>159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6" t="s">
        <v>86</v>
      </c>
      <c r="BK260" s="145">
        <f>ROUND(I260*H260,2)</f>
        <v>0</v>
      </c>
      <c r="BL260" s="16" t="s">
        <v>246</v>
      </c>
      <c r="BM260" s="144" t="s">
        <v>989</v>
      </c>
    </row>
    <row r="261" spans="2:65" s="12" customFormat="1" ht="10.5">
      <c r="B261" s="146"/>
      <c r="D261" s="147" t="s">
        <v>167</v>
      </c>
      <c r="F261" s="149" t="s">
        <v>990</v>
      </c>
      <c r="H261" s="150">
        <v>58.968000000000004</v>
      </c>
      <c r="I261" s="151"/>
      <c r="L261" s="146"/>
      <c r="M261" s="152"/>
      <c r="T261" s="153"/>
      <c r="AT261" s="148" t="s">
        <v>167</v>
      </c>
      <c r="AU261" s="148" t="s">
        <v>89</v>
      </c>
      <c r="AV261" s="12" t="s">
        <v>89</v>
      </c>
      <c r="AW261" s="12" t="s">
        <v>4</v>
      </c>
      <c r="AX261" s="12" t="s">
        <v>86</v>
      </c>
      <c r="AY261" s="148" t="s">
        <v>159</v>
      </c>
    </row>
    <row r="262" spans="2:65" s="1" customFormat="1" ht="24.25" customHeight="1">
      <c r="B262" s="31"/>
      <c r="C262" s="132" t="s">
        <v>991</v>
      </c>
      <c r="D262" s="132" t="s">
        <v>161</v>
      </c>
      <c r="E262" s="133" t="s">
        <v>992</v>
      </c>
      <c r="F262" s="134" t="s">
        <v>993</v>
      </c>
      <c r="G262" s="135" t="s">
        <v>219</v>
      </c>
      <c r="H262" s="136">
        <v>56.16</v>
      </c>
      <c r="I262" s="137"/>
      <c r="J262" s="138">
        <f>ROUND(I262*H262,2)</f>
        <v>0</v>
      </c>
      <c r="K262" s="139"/>
      <c r="L262" s="31"/>
      <c r="M262" s="140" t="s">
        <v>1</v>
      </c>
      <c r="N262" s="141" t="s">
        <v>43</v>
      </c>
      <c r="P262" s="142">
        <f>O262*H262</f>
        <v>0</v>
      </c>
      <c r="Q262" s="142">
        <v>0</v>
      </c>
      <c r="R262" s="142">
        <f>Q262*H262</f>
        <v>0</v>
      </c>
      <c r="S262" s="142">
        <v>0</v>
      </c>
      <c r="T262" s="143">
        <f>S262*H262</f>
        <v>0</v>
      </c>
      <c r="AR262" s="144" t="s">
        <v>246</v>
      </c>
      <c r="AT262" s="144" t="s">
        <v>161</v>
      </c>
      <c r="AU262" s="144" t="s">
        <v>89</v>
      </c>
      <c r="AY262" s="16" t="s">
        <v>159</v>
      </c>
      <c r="BE262" s="145">
        <f>IF(N262="základní",J262,0)</f>
        <v>0</v>
      </c>
      <c r="BF262" s="145">
        <f>IF(N262="snížená",J262,0)</f>
        <v>0</v>
      </c>
      <c r="BG262" s="145">
        <f>IF(N262="zákl. přenesená",J262,0)</f>
        <v>0</v>
      </c>
      <c r="BH262" s="145">
        <f>IF(N262="sníž. přenesená",J262,0)</f>
        <v>0</v>
      </c>
      <c r="BI262" s="145">
        <f>IF(N262="nulová",J262,0)</f>
        <v>0</v>
      </c>
      <c r="BJ262" s="16" t="s">
        <v>86</v>
      </c>
      <c r="BK262" s="145">
        <f>ROUND(I262*H262,2)</f>
        <v>0</v>
      </c>
      <c r="BL262" s="16" t="s">
        <v>246</v>
      </c>
      <c r="BM262" s="144" t="s">
        <v>994</v>
      </c>
    </row>
    <row r="263" spans="2:65" s="1" customFormat="1" ht="24.25" customHeight="1">
      <c r="B263" s="31"/>
      <c r="C263" s="161" t="s">
        <v>995</v>
      </c>
      <c r="D263" s="161" t="s">
        <v>210</v>
      </c>
      <c r="E263" s="162" t="s">
        <v>996</v>
      </c>
      <c r="F263" s="163" t="s">
        <v>997</v>
      </c>
      <c r="G263" s="164" t="s">
        <v>219</v>
      </c>
      <c r="H263" s="165">
        <v>58.968000000000004</v>
      </c>
      <c r="I263" s="166"/>
      <c r="J263" s="167">
        <f>ROUND(I263*H263,2)</f>
        <v>0</v>
      </c>
      <c r="K263" s="168"/>
      <c r="L263" s="169"/>
      <c r="M263" s="170" t="s">
        <v>1</v>
      </c>
      <c r="N263" s="171" t="s">
        <v>43</v>
      </c>
      <c r="P263" s="142">
        <f>O263*H263</f>
        <v>0</v>
      </c>
      <c r="Q263" s="142">
        <v>1.8000000000000001E-4</v>
      </c>
      <c r="R263" s="142">
        <f>Q263*H263</f>
        <v>1.061424E-2</v>
      </c>
      <c r="S263" s="142">
        <v>0</v>
      </c>
      <c r="T263" s="143">
        <f>S263*H263</f>
        <v>0</v>
      </c>
      <c r="AR263" s="144" t="s">
        <v>345</v>
      </c>
      <c r="AT263" s="144" t="s">
        <v>210</v>
      </c>
      <c r="AU263" s="144" t="s">
        <v>89</v>
      </c>
      <c r="AY263" s="16" t="s">
        <v>159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16" t="s">
        <v>86</v>
      </c>
      <c r="BK263" s="145">
        <f>ROUND(I263*H263,2)</f>
        <v>0</v>
      </c>
      <c r="BL263" s="16" t="s">
        <v>246</v>
      </c>
      <c r="BM263" s="144" t="s">
        <v>998</v>
      </c>
    </row>
    <row r="264" spans="2:65" s="12" customFormat="1" ht="10.5">
      <c r="B264" s="146"/>
      <c r="D264" s="147" t="s">
        <v>167</v>
      </c>
      <c r="F264" s="149" t="s">
        <v>990</v>
      </c>
      <c r="H264" s="150">
        <v>58.968000000000004</v>
      </c>
      <c r="I264" s="151"/>
      <c r="L264" s="146"/>
      <c r="M264" s="184"/>
      <c r="N264" s="185"/>
      <c r="O264" s="185"/>
      <c r="P264" s="185"/>
      <c r="Q264" s="185"/>
      <c r="R264" s="185"/>
      <c r="S264" s="185"/>
      <c r="T264" s="186"/>
      <c r="AT264" s="148" t="s">
        <v>167</v>
      </c>
      <c r="AU264" s="148" t="s">
        <v>89</v>
      </c>
      <c r="AV264" s="12" t="s">
        <v>89</v>
      </c>
      <c r="AW264" s="12" t="s">
        <v>4</v>
      </c>
      <c r="AX264" s="12" t="s">
        <v>86</v>
      </c>
      <c r="AY264" s="148" t="s">
        <v>159</v>
      </c>
    </row>
    <row r="265" spans="2:65" s="1" customFormat="1" ht="6.9" customHeight="1">
      <c r="B265" s="43"/>
      <c r="C265" s="44"/>
      <c r="D265" s="44"/>
      <c r="E265" s="44"/>
      <c r="F265" s="44"/>
      <c r="G265" s="44"/>
      <c r="H265" s="44"/>
      <c r="I265" s="44"/>
      <c r="J265" s="44"/>
      <c r="K265" s="44"/>
      <c r="L265" s="31"/>
    </row>
  </sheetData>
  <sheetProtection algorithmName="SHA-512" hashValue="EqmKfSo/2kPO9RrnaYVEudvyo3vLAKWUnDt+b4EzxhJlL96cNM32hmgOhIScAXEkjfxJv9bY2Vs3+OpPvQaI4g==" saltValue="yqLaL5dpVuqJ1n4S6ZzV8t8sa+QyVNWWsLDmuDftqZ3WK7f6FUsDLEA7ibFow9ePtuWfNLcKfMzCpNl5HXuj6w==" spinCount="100000" sheet="1" objects="1" scenarios="1" formatColumns="0" formatRows="0" autoFilter="0"/>
  <autoFilter ref="C126:K264" xr:uid="{00000000-0009-0000-0000-000003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82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6" t="s">
        <v>98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125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8" t="str">
        <f>'Rekapitulace stavby'!K6</f>
        <v>Revitalizace veřejných ploch města Luby - ETAPA II</v>
      </c>
      <c r="F7" s="229"/>
      <c r="G7" s="229"/>
      <c r="H7" s="229"/>
      <c r="L7" s="19"/>
    </row>
    <row r="8" spans="2:46" s="1" customFormat="1" ht="11.95" customHeight="1">
      <c r="B8" s="31"/>
      <c r="D8" s="26" t="s">
        <v>126</v>
      </c>
      <c r="L8" s="31"/>
    </row>
    <row r="9" spans="2:46" s="1" customFormat="1" ht="16.55" customHeight="1">
      <c r="B9" s="31"/>
      <c r="E9" s="194" t="s">
        <v>999</v>
      </c>
      <c r="F9" s="230"/>
      <c r="G9" s="230"/>
      <c r="H9" s="230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1" t="str">
        <f>'Rekapitulace stavby'!E14</f>
        <v>Vyplň údaj</v>
      </c>
      <c r="F18" s="200"/>
      <c r="G18" s="200"/>
      <c r="H18" s="200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5" t="s">
        <v>1</v>
      </c>
      <c r="F27" s="205"/>
      <c r="G27" s="205"/>
      <c r="H27" s="205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ROUND(J117,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ROUND((SUM(BE117:BE181)),  2)</f>
        <v>0</v>
      </c>
      <c r="I33" s="91">
        <v>0.21</v>
      </c>
      <c r="J33" s="90">
        <f>ROUND(((SUM(BE117:BE181))*I33),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ROUND((SUM(BF117:BF181)),  2)</f>
        <v>0</v>
      </c>
      <c r="I34" s="91">
        <v>0.15</v>
      </c>
      <c r="J34" s="90">
        <f>ROUND(((SUM(BF117:BF181))*I34),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ROUND((SUM(BG117:BG181)),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ROUND((SUM(BH117:BH181)),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ROUND((SUM(BI117:BI181)),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128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8" t="str">
        <f>E7</f>
        <v>Revitalizace veřejných ploch města Luby - ETAPA II</v>
      </c>
      <c r="F85" s="229"/>
      <c r="G85" s="229"/>
      <c r="H85" s="229"/>
      <c r="L85" s="31"/>
    </row>
    <row r="86" spans="2:47" s="1" customFormat="1" ht="11.95" customHeight="1">
      <c r="B86" s="31"/>
      <c r="C86" s="26" t="s">
        <v>126</v>
      </c>
      <c r="L86" s="31"/>
    </row>
    <row r="87" spans="2:47" s="1" customFormat="1" ht="16.55" customHeight="1">
      <c r="B87" s="31"/>
      <c r="E87" s="194" t="str">
        <f>E9</f>
        <v>IO 04 - Veřejné osvětlení Etapa II</v>
      </c>
      <c r="F87" s="230"/>
      <c r="G87" s="230"/>
      <c r="H87" s="230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129</v>
      </c>
      <c r="D94" s="92"/>
      <c r="E94" s="92"/>
      <c r="F94" s="92"/>
      <c r="G94" s="92"/>
      <c r="H94" s="92"/>
      <c r="I94" s="92"/>
      <c r="J94" s="101" t="s">
        <v>130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131</v>
      </c>
      <c r="J96" s="65">
        <f>J117</f>
        <v>0</v>
      </c>
      <c r="L96" s="31"/>
      <c r="AU96" s="16" t="s">
        <v>132</v>
      </c>
    </row>
    <row r="97" spans="2:12" s="8" customFormat="1" ht="24.9" customHeight="1">
      <c r="B97" s="103"/>
      <c r="D97" s="104" t="s">
        <v>1000</v>
      </c>
      <c r="E97" s="105"/>
      <c r="F97" s="105"/>
      <c r="G97" s="105"/>
      <c r="H97" s="105"/>
      <c r="I97" s="105"/>
      <c r="J97" s="106">
        <f>J118</f>
        <v>0</v>
      </c>
      <c r="L97" s="103"/>
    </row>
    <row r="98" spans="2:12" s="1" customFormat="1" ht="21.8" customHeight="1">
      <c r="B98" s="31"/>
      <c r="L98" s="31"/>
    </row>
    <row r="99" spans="2:12" s="1" customFormat="1" ht="6.9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1"/>
    </row>
    <row r="103" spans="2:12" s="1" customFormat="1" ht="6.9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1"/>
    </row>
    <row r="104" spans="2:12" s="1" customFormat="1" ht="24.9" customHeight="1">
      <c r="B104" s="31"/>
      <c r="C104" s="20" t="s">
        <v>144</v>
      </c>
      <c r="L104" s="31"/>
    </row>
    <row r="105" spans="2:12" s="1" customFormat="1" ht="6.9" customHeight="1">
      <c r="B105" s="31"/>
      <c r="L105" s="31"/>
    </row>
    <row r="106" spans="2:12" s="1" customFormat="1" ht="11.95" customHeight="1">
      <c r="B106" s="31"/>
      <c r="C106" s="26" t="s">
        <v>16</v>
      </c>
      <c r="L106" s="31"/>
    </row>
    <row r="107" spans="2:12" s="1" customFormat="1" ht="16.55" customHeight="1">
      <c r="B107" s="31"/>
      <c r="E107" s="228" t="str">
        <f>E7</f>
        <v>Revitalizace veřejných ploch města Luby - ETAPA II</v>
      </c>
      <c r="F107" s="229"/>
      <c r="G107" s="229"/>
      <c r="H107" s="229"/>
      <c r="L107" s="31"/>
    </row>
    <row r="108" spans="2:12" s="1" customFormat="1" ht="11.95" customHeight="1">
      <c r="B108" s="31"/>
      <c r="C108" s="26" t="s">
        <v>126</v>
      </c>
      <c r="L108" s="31"/>
    </row>
    <row r="109" spans="2:12" s="1" customFormat="1" ht="16.55" customHeight="1">
      <c r="B109" s="31"/>
      <c r="E109" s="194" t="str">
        <f>E9</f>
        <v>IO 04 - Veřejné osvětlení Etapa II</v>
      </c>
      <c r="F109" s="230"/>
      <c r="G109" s="230"/>
      <c r="H109" s="230"/>
      <c r="L109" s="31"/>
    </row>
    <row r="110" spans="2:12" s="1" customFormat="1" ht="6.9" customHeight="1">
      <c r="B110" s="31"/>
      <c r="L110" s="31"/>
    </row>
    <row r="111" spans="2:12" s="1" customFormat="1" ht="11.95" customHeight="1">
      <c r="B111" s="31"/>
      <c r="C111" s="26" t="s">
        <v>20</v>
      </c>
      <c r="F111" s="24" t="str">
        <f>F12</f>
        <v>Luby u Chebu</v>
      </c>
      <c r="I111" s="26" t="s">
        <v>22</v>
      </c>
      <c r="J111" s="51" t="str">
        <f>IF(J12="","",J12)</f>
        <v>Vyplň údaj</v>
      </c>
      <c r="L111" s="31"/>
    </row>
    <row r="112" spans="2:12" s="1" customFormat="1" ht="6.9" customHeight="1">
      <c r="B112" s="31"/>
      <c r="L112" s="31"/>
    </row>
    <row r="113" spans="2:65" s="1" customFormat="1" ht="15.25" customHeight="1">
      <c r="B113" s="31"/>
      <c r="C113" s="26" t="s">
        <v>23</v>
      </c>
      <c r="F113" s="24" t="str">
        <f>E15</f>
        <v>Město Luby</v>
      </c>
      <c r="I113" s="26" t="s">
        <v>30</v>
      </c>
      <c r="J113" s="29" t="str">
        <f>E21</f>
        <v>A69 - Architekti s.r.o.</v>
      </c>
      <c r="L113" s="31"/>
    </row>
    <row r="114" spans="2:65" s="1" customFormat="1" ht="15.25" customHeight="1">
      <c r="B114" s="31"/>
      <c r="C114" s="26" t="s">
        <v>28</v>
      </c>
      <c r="F114" s="24" t="str">
        <f>IF(E18="","",E18)</f>
        <v>Vyplň údaj</v>
      </c>
      <c r="I114" s="26" t="s">
        <v>34</v>
      </c>
      <c r="J114" s="29" t="str">
        <f>E24</f>
        <v>Ing. Pavel Šturc</v>
      </c>
      <c r="L114" s="31"/>
    </row>
    <row r="115" spans="2:65" s="1" customFormat="1" ht="10.35" customHeight="1">
      <c r="B115" s="31"/>
      <c r="L115" s="31"/>
    </row>
    <row r="116" spans="2:65" s="10" customFormat="1" ht="29.3" customHeight="1">
      <c r="B116" s="111"/>
      <c r="C116" s="112" t="s">
        <v>145</v>
      </c>
      <c r="D116" s="113" t="s">
        <v>63</v>
      </c>
      <c r="E116" s="113" t="s">
        <v>59</v>
      </c>
      <c r="F116" s="113" t="s">
        <v>60</v>
      </c>
      <c r="G116" s="113" t="s">
        <v>146</v>
      </c>
      <c r="H116" s="113" t="s">
        <v>147</v>
      </c>
      <c r="I116" s="113" t="s">
        <v>148</v>
      </c>
      <c r="J116" s="114" t="s">
        <v>130</v>
      </c>
      <c r="K116" s="115" t="s">
        <v>149</v>
      </c>
      <c r="L116" s="111"/>
      <c r="M116" s="58" t="s">
        <v>1</v>
      </c>
      <c r="N116" s="59" t="s">
        <v>42</v>
      </c>
      <c r="O116" s="59" t="s">
        <v>150</v>
      </c>
      <c r="P116" s="59" t="s">
        <v>151</v>
      </c>
      <c r="Q116" s="59" t="s">
        <v>152</v>
      </c>
      <c r="R116" s="59" t="s">
        <v>153</v>
      </c>
      <c r="S116" s="59" t="s">
        <v>154</v>
      </c>
      <c r="T116" s="60" t="s">
        <v>155</v>
      </c>
    </row>
    <row r="117" spans="2:65" s="1" customFormat="1" ht="22.75" customHeight="1">
      <c r="B117" s="31"/>
      <c r="C117" s="63" t="s">
        <v>156</v>
      </c>
      <c r="J117" s="116">
        <f>BK117</f>
        <v>0</v>
      </c>
      <c r="L117" s="31"/>
      <c r="M117" s="61"/>
      <c r="N117" s="52"/>
      <c r="O117" s="52"/>
      <c r="P117" s="117">
        <f>P118</f>
        <v>0</v>
      </c>
      <c r="Q117" s="52"/>
      <c r="R117" s="117">
        <f>R118</f>
        <v>0</v>
      </c>
      <c r="S117" s="52"/>
      <c r="T117" s="118">
        <f>T118</f>
        <v>0</v>
      </c>
      <c r="AT117" s="16" t="s">
        <v>77</v>
      </c>
      <c r="AU117" s="16" t="s">
        <v>132</v>
      </c>
      <c r="BK117" s="119">
        <f>BK118</f>
        <v>0</v>
      </c>
    </row>
    <row r="118" spans="2:65" s="11" customFormat="1" ht="25.85" customHeight="1">
      <c r="B118" s="120"/>
      <c r="D118" s="121" t="s">
        <v>77</v>
      </c>
      <c r="E118" s="122" t="s">
        <v>1001</v>
      </c>
      <c r="F118" s="122" t="s">
        <v>1002</v>
      </c>
      <c r="I118" s="123"/>
      <c r="J118" s="124">
        <f>BK118</f>
        <v>0</v>
      </c>
      <c r="L118" s="120"/>
      <c r="M118" s="125"/>
      <c r="P118" s="126">
        <f>SUM(P119:P181)</f>
        <v>0</v>
      </c>
      <c r="R118" s="126">
        <f>SUM(R119:R181)</f>
        <v>0</v>
      </c>
      <c r="T118" s="127">
        <f>SUM(T119:T181)</f>
        <v>0</v>
      </c>
      <c r="AR118" s="121" t="s">
        <v>179</v>
      </c>
      <c r="AT118" s="128" t="s">
        <v>77</v>
      </c>
      <c r="AU118" s="128" t="s">
        <v>78</v>
      </c>
      <c r="AY118" s="121" t="s">
        <v>159</v>
      </c>
      <c r="BK118" s="129">
        <f>SUM(BK119:BK181)</f>
        <v>0</v>
      </c>
    </row>
    <row r="119" spans="2:65" s="1" customFormat="1" ht="21.8" customHeight="1">
      <c r="B119" s="31"/>
      <c r="C119" s="132" t="s">
        <v>86</v>
      </c>
      <c r="D119" s="132" t="s">
        <v>161</v>
      </c>
      <c r="E119" s="133" t="s">
        <v>1003</v>
      </c>
      <c r="F119" s="134" t="s">
        <v>1004</v>
      </c>
      <c r="G119" s="135" t="s">
        <v>1005</v>
      </c>
      <c r="H119" s="136">
        <v>6</v>
      </c>
      <c r="I119" s="137"/>
      <c r="J119" s="138">
        <f t="shared" ref="J119:J150" si="0">ROUND(I119*H119,2)</f>
        <v>0</v>
      </c>
      <c r="K119" s="139"/>
      <c r="L119" s="31"/>
      <c r="M119" s="140" t="s">
        <v>1</v>
      </c>
      <c r="N119" s="141" t="s">
        <v>43</v>
      </c>
      <c r="P119" s="142">
        <f t="shared" ref="P119:P150" si="1">O119*H119</f>
        <v>0</v>
      </c>
      <c r="Q119" s="142">
        <v>0</v>
      </c>
      <c r="R119" s="142">
        <f t="shared" ref="R119:R150" si="2">Q119*H119</f>
        <v>0</v>
      </c>
      <c r="S119" s="142">
        <v>0</v>
      </c>
      <c r="T119" s="143">
        <f t="shared" ref="T119:T150" si="3">S119*H119</f>
        <v>0</v>
      </c>
      <c r="AR119" s="144" t="s">
        <v>165</v>
      </c>
      <c r="AT119" s="144" t="s">
        <v>161</v>
      </c>
      <c r="AU119" s="144" t="s">
        <v>86</v>
      </c>
      <c r="AY119" s="16" t="s">
        <v>159</v>
      </c>
      <c r="BE119" s="145">
        <f t="shared" ref="BE119:BE150" si="4">IF(N119="základní",J119,0)</f>
        <v>0</v>
      </c>
      <c r="BF119" s="145">
        <f t="shared" ref="BF119:BF150" si="5">IF(N119="snížená",J119,0)</f>
        <v>0</v>
      </c>
      <c r="BG119" s="145">
        <f t="shared" ref="BG119:BG150" si="6">IF(N119="zákl. přenesená",J119,0)</f>
        <v>0</v>
      </c>
      <c r="BH119" s="145">
        <f t="shared" ref="BH119:BH150" si="7">IF(N119="sníž. přenesená",J119,0)</f>
        <v>0</v>
      </c>
      <c r="BI119" s="145">
        <f t="shared" ref="BI119:BI150" si="8">IF(N119="nulová",J119,0)</f>
        <v>0</v>
      </c>
      <c r="BJ119" s="16" t="s">
        <v>86</v>
      </c>
      <c r="BK119" s="145">
        <f t="shared" ref="BK119:BK150" si="9">ROUND(I119*H119,2)</f>
        <v>0</v>
      </c>
      <c r="BL119" s="16" t="s">
        <v>165</v>
      </c>
      <c r="BM119" s="144" t="s">
        <v>1006</v>
      </c>
    </row>
    <row r="120" spans="2:65" s="1" customFormat="1" ht="21.8" customHeight="1">
      <c r="B120" s="31"/>
      <c r="C120" s="132" t="s">
        <v>89</v>
      </c>
      <c r="D120" s="132" t="s">
        <v>161</v>
      </c>
      <c r="E120" s="133" t="s">
        <v>1007</v>
      </c>
      <c r="F120" s="134" t="s">
        <v>1008</v>
      </c>
      <c r="G120" s="135" t="s">
        <v>1005</v>
      </c>
      <c r="H120" s="136">
        <v>5</v>
      </c>
      <c r="I120" s="137"/>
      <c r="J120" s="138">
        <f t="shared" si="0"/>
        <v>0</v>
      </c>
      <c r="K120" s="139"/>
      <c r="L120" s="31"/>
      <c r="M120" s="140" t="s">
        <v>1</v>
      </c>
      <c r="N120" s="141" t="s">
        <v>43</v>
      </c>
      <c r="P120" s="142">
        <f t="shared" si="1"/>
        <v>0</v>
      </c>
      <c r="Q120" s="142">
        <v>0</v>
      </c>
      <c r="R120" s="142">
        <f t="shared" si="2"/>
        <v>0</v>
      </c>
      <c r="S120" s="142">
        <v>0</v>
      </c>
      <c r="T120" s="143">
        <f t="shared" si="3"/>
        <v>0</v>
      </c>
      <c r="AR120" s="144" t="s">
        <v>165</v>
      </c>
      <c r="AT120" s="144" t="s">
        <v>161</v>
      </c>
      <c r="AU120" s="144" t="s">
        <v>86</v>
      </c>
      <c r="AY120" s="16" t="s">
        <v>159</v>
      </c>
      <c r="BE120" s="145">
        <f t="shared" si="4"/>
        <v>0</v>
      </c>
      <c r="BF120" s="145">
        <f t="shared" si="5"/>
        <v>0</v>
      </c>
      <c r="BG120" s="145">
        <f t="shared" si="6"/>
        <v>0</v>
      </c>
      <c r="BH120" s="145">
        <f t="shared" si="7"/>
        <v>0</v>
      </c>
      <c r="BI120" s="145">
        <f t="shared" si="8"/>
        <v>0</v>
      </c>
      <c r="BJ120" s="16" t="s">
        <v>86</v>
      </c>
      <c r="BK120" s="145">
        <f t="shared" si="9"/>
        <v>0</v>
      </c>
      <c r="BL120" s="16" t="s">
        <v>165</v>
      </c>
      <c r="BM120" s="144" t="s">
        <v>1009</v>
      </c>
    </row>
    <row r="121" spans="2:65" s="1" customFormat="1" ht="21.8" customHeight="1">
      <c r="B121" s="31"/>
      <c r="C121" s="132" t="s">
        <v>179</v>
      </c>
      <c r="D121" s="132" t="s">
        <v>161</v>
      </c>
      <c r="E121" s="133" t="s">
        <v>1010</v>
      </c>
      <c r="F121" s="134" t="s">
        <v>1011</v>
      </c>
      <c r="G121" s="135" t="s">
        <v>1005</v>
      </c>
      <c r="H121" s="136">
        <v>1</v>
      </c>
      <c r="I121" s="137"/>
      <c r="J121" s="138">
        <f t="shared" si="0"/>
        <v>0</v>
      </c>
      <c r="K121" s="139"/>
      <c r="L121" s="31"/>
      <c r="M121" s="140" t="s">
        <v>1</v>
      </c>
      <c r="N121" s="141" t="s">
        <v>43</v>
      </c>
      <c r="P121" s="142">
        <f t="shared" si="1"/>
        <v>0</v>
      </c>
      <c r="Q121" s="142">
        <v>0</v>
      </c>
      <c r="R121" s="142">
        <f t="shared" si="2"/>
        <v>0</v>
      </c>
      <c r="S121" s="142">
        <v>0</v>
      </c>
      <c r="T121" s="143">
        <f t="shared" si="3"/>
        <v>0</v>
      </c>
      <c r="AR121" s="144" t="s">
        <v>165</v>
      </c>
      <c r="AT121" s="144" t="s">
        <v>161</v>
      </c>
      <c r="AU121" s="144" t="s">
        <v>86</v>
      </c>
      <c r="AY121" s="16" t="s">
        <v>159</v>
      </c>
      <c r="BE121" s="145">
        <f t="shared" si="4"/>
        <v>0</v>
      </c>
      <c r="BF121" s="145">
        <f t="shared" si="5"/>
        <v>0</v>
      </c>
      <c r="BG121" s="145">
        <f t="shared" si="6"/>
        <v>0</v>
      </c>
      <c r="BH121" s="145">
        <f t="shared" si="7"/>
        <v>0</v>
      </c>
      <c r="BI121" s="145">
        <f t="shared" si="8"/>
        <v>0</v>
      </c>
      <c r="BJ121" s="16" t="s">
        <v>86</v>
      </c>
      <c r="BK121" s="145">
        <f t="shared" si="9"/>
        <v>0</v>
      </c>
      <c r="BL121" s="16" t="s">
        <v>165</v>
      </c>
      <c r="BM121" s="144" t="s">
        <v>1012</v>
      </c>
    </row>
    <row r="122" spans="2:65" s="1" customFormat="1" ht="16.55" customHeight="1">
      <c r="B122" s="31"/>
      <c r="C122" s="132" t="s">
        <v>165</v>
      </c>
      <c r="D122" s="132" t="s">
        <v>161</v>
      </c>
      <c r="E122" s="133" t="s">
        <v>1013</v>
      </c>
      <c r="F122" s="134" t="s">
        <v>1014</v>
      </c>
      <c r="G122" s="135" t="s">
        <v>1005</v>
      </c>
      <c r="H122" s="136">
        <v>6</v>
      </c>
      <c r="I122" s="137"/>
      <c r="J122" s="138">
        <f t="shared" si="0"/>
        <v>0</v>
      </c>
      <c r="K122" s="139"/>
      <c r="L122" s="31"/>
      <c r="M122" s="140" t="s">
        <v>1</v>
      </c>
      <c r="N122" s="141" t="s">
        <v>43</v>
      </c>
      <c r="P122" s="142">
        <f t="shared" si="1"/>
        <v>0</v>
      </c>
      <c r="Q122" s="142">
        <v>0</v>
      </c>
      <c r="R122" s="142">
        <f t="shared" si="2"/>
        <v>0</v>
      </c>
      <c r="S122" s="142">
        <v>0</v>
      </c>
      <c r="T122" s="143">
        <f t="shared" si="3"/>
        <v>0</v>
      </c>
      <c r="AR122" s="144" t="s">
        <v>165</v>
      </c>
      <c r="AT122" s="144" t="s">
        <v>161</v>
      </c>
      <c r="AU122" s="144" t="s">
        <v>86</v>
      </c>
      <c r="AY122" s="16" t="s">
        <v>159</v>
      </c>
      <c r="BE122" s="145">
        <f t="shared" si="4"/>
        <v>0</v>
      </c>
      <c r="BF122" s="145">
        <f t="shared" si="5"/>
        <v>0</v>
      </c>
      <c r="BG122" s="145">
        <f t="shared" si="6"/>
        <v>0</v>
      </c>
      <c r="BH122" s="145">
        <f t="shared" si="7"/>
        <v>0</v>
      </c>
      <c r="BI122" s="145">
        <f t="shared" si="8"/>
        <v>0</v>
      </c>
      <c r="BJ122" s="16" t="s">
        <v>86</v>
      </c>
      <c r="BK122" s="145">
        <f t="shared" si="9"/>
        <v>0</v>
      </c>
      <c r="BL122" s="16" t="s">
        <v>165</v>
      </c>
      <c r="BM122" s="144" t="s">
        <v>1015</v>
      </c>
    </row>
    <row r="123" spans="2:65" s="1" customFormat="1" ht="16.55" customHeight="1">
      <c r="B123" s="31"/>
      <c r="C123" s="132" t="s">
        <v>188</v>
      </c>
      <c r="D123" s="132" t="s">
        <v>161</v>
      </c>
      <c r="E123" s="133" t="s">
        <v>1016</v>
      </c>
      <c r="F123" s="134" t="s">
        <v>1017</v>
      </c>
      <c r="G123" s="135" t="s">
        <v>1005</v>
      </c>
      <c r="H123" s="136">
        <v>3</v>
      </c>
      <c r="I123" s="137"/>
      <c r="J123" s="138">
        <f t="shared" si="0"/>
        <v>0</v>
      </c>
      <c r="K123" s="139"/>
      <c r="L123" s="31"/>
      <c r="M123" s="140" t="s">
        <v>1</v>
      </c>
      <c r="N123" s="141" t="s">
        <v>43</v>
      </c>
      <c r="P123" s="142">
        <f t="shared" si="1"/>
        <v>0</v>
      </c>
      <c r="Q123" s="142">
        <v>0</v>
      </c>
      <c r="R123" s="142">
        <f t="shared" si="2"/>
        <v>0</v>
      </c>
      <c r="S123" s="142">
        <v>0</v>
      </c>
      <c r="T123" s="143">
        <f t="shared" si="3"/>
        <v>0</v>
      </c>
      <c r="AR123" s="144" t="s">
        <v>165</v>
      </c>
      <c r="AT123" s="144" t="s">
        <v>161</v>
      </c>
      <c r="AU123" s="144" t="s">
        <v>86</v>
      </c>
      <c r="AY123" s="16" t="s">
        <v>159</v>
      </c>
      <c r="BE123" s="145">
        <f t="shared" si="4"/>
        <v>0</v>
      </c>
      <c r="BF123" s="145">
        <f t="shared" si="5"/>
        <v>0</v>
      </c>
      <c r="BG123" s="145">
        <f t="shared" si="6"/>
        <v>0</v>
      </c>
      <c r="BH123" s="145">
        <f t="shared" si="7"/>
        <v>0</v>
      </c>
      <c r="BI123" s="145">
        <f t="shared" si="8"/>
        <v>0</v>
      </c>
      <c r="BJ123" s="16" t="s">
        <v>86</v>
      </c>
      <c r="BK123" s="145">
        <f t="shared" si="9"/>
        <v>0</v>
      </c>
      <c r="BL123" s="16" t="s">
        <v>165</v>
      </c>
      <c r="BM123" s="144" t="s">
        <v>1018</v>
      </c>
    </row>
    <row r="124" spans="2:65" s="1" customFormat="1" ht="16.55" customHeight="1">
      <c r="B124" s="31"/>
      <c r="C124" s="132" t="s">
        <v>193</v>
      </c>
      <c r="D124" s="132" t="s">
        <v>161</v>
      </c>
      <c r="E124" s="133" t="s">
        <v>1019</v>
      </c>
      <c r="F124" s="134" t="s">
        <v>1020</v>
      </c>
      <c r="G124" s="135" t="s">
        <v>1005</v>
      </c>
      <c r="H124" s="136">
        <v>2</v>
      </c>
      <c r="I124" s="137"/>
      <c r="J124" s="138">
        <f t="shared" si="0"/>
        <v>0</v>
      </c>
      <c r="K124" s="139"/>
      <c r="L124" s="31"/>
      <c r="M124" s="140" t="s">
        <v>1</v>
      </c>
      <c r="N124" s="141" t="s">
        <v>43</v>
      </c>
      <c r="P124" s="142">
        <f t="shared" si="1"/>
        <v>0</v>
      </c>
      <c r="Q124" s="142">
        <v>0</v>
      </c>
      <c r="R124" s="142">
        <f t="shared" si="2"/>
        <v>0</v>
      </c>
      <c r="S124" s="142">
        <v>0</v>
      </c>
      <c r="T124" s="143">
        <f t="shared" si="3"/>
        <v>0</v>
      </c>
      <c r="AR124" s="144" t="s">
        <v>165</v>
      </c>
      <c r="AT124" s="144" t="s">
        <v>161</v>
      </c>
      <c r="AU124" s="144" t="s">
        <v>86</v>
      </c>
      <c r="AY124" s="16" t="s">
        <v>159</v>
      </c>
      <c r="BE124" s="145">
        <f t="shared" si="4"/>
        <v>0</v>
      </c>
      <c r="BF124" s="145">
        <f t="shared" si="5"/>
        <v>0</v>
      </c>
      <c r="BG124" s="145">
        <f t="shared" si="6"/>
        <v>0</v>
      </c>
      <c r="BH124" s="145">
        <f t="shared" si="7"/>
        <v>0</v>
      </c>
      <c r="BI124" s="145">
        <f t="shared" si="8"/>
        <v>0</v>
      </c>
      <c r="BJ124" s="16" t="s">
        <v>86</v>
      </c>
      <c r="BK124" s="145">
        <f t="shared" si="9"/>
        <v>0</v>
      </c>
      <c r="BL124" s="16" t="s">
        <v>165</v>
      </c>
      <c r="BM124" s="144" t="s">
        <v>1021</v>
      </c>
    </row>
    <row r="125" spans="2:65" s="1" customFormat="1" ht="16.55" customHeight="1">
      <c r="B125" s="31"/>
      <c r="C125" s="132" t="s">
        <v>198</v>
      </c>
      <c r="D125" s="132" t="s">
        <v>161</v>
      </c>
      <c r="E125" s="133" t="s">
        <v>1022</v>
      </c>
      <c r="F125" s="134" t="s">
        <v>1023</v>
      </c>
      <c r="G125" s="135" t="s">
        <v>1005</v>
      </c>
      <c r="H125" s="136">
        <v>1</v>
      </c>
      <c r="I125" s="137"/>
      <c r="J125" s="138">
        <f t="shared" si="0"/>
        <v>0</v>
      </c>
      <c r="K125" s="139"/>
      <c r="L125" s="31"/>
      <c r="M125" s="140" t="s">
        <v>1</v>
      </c>
      <c r="N125" s="141" t="s">
        <v>43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AR125" s="144" t="s">
        <v>165</v>
      </c>
      <c r="AT125" s="144" t="s">
        <v>161</v>
      </c>
      <c r="AU125" s="144" t="s">
        <v>86</v>
      </c>
      <c r="AY125" s="16" t="s">
        <v>159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6" t="s">
        <v>86</v>
      </c>
      <c r="BK125" s="145">
        <f t="shared" si="9"/>
        <v>0</v>
      </c>
      <c r="BL125" s="16" t="s">
        <v>165</v>
      </c>
      <c r="BM125" s="144" t="s">
        <v>1024</v>
      </c>
    </row>
    <row r="126" spans="2:65" s="1" customFormat="1" ht="16.55" customHeight="1">
      <c r="B126" s="31"/>
      <c r="C126" s="132" t="s">
        <v>203</v>
      </c>
      <c r="D126" s="132" t="s">
        <v>161</v>
      </c>
      <c r="E126" s="133" t="s">
        <v>1025</v>
      </c>
      <c r="F126" s="134" t="s">
        <v>1026</v>
      </c>
      <c r="G126" s="135" t="s">
        <v>249</v>
      </c>
      <c r="H126" s="136">
        <v>179</v>
      </c>
      <c r="I126" s="137"/>
      <c r="J126" s="138">
        <f t="shared" si="0"/>
        <v>0</v>
      </c>
      <c r="K126" s="139"/>
      <c r="L126" s="31"/>
      <c r="M126" s="140" t="s">
        <v>1</v>
      </c>
      <c r="N126" s="141" t="s">
        <v>43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165</v>
      </c>
      <c r="AT126" s="144" t="s">
        <v>161</v>
      </c>
      <c r="AU126" s="144" t="s">
        <v>86</v>
      </c>
      <c r="AY126" s="16" t="s">
        <v>159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6" t="s">
        <v>86</v>
      </c>
      <c r="BK126" s="145">
        <f t="shared" si="9"/>
        <v>0</v>
      </c>
      <c r="BL126" s="16" t="s">
        <v>165</v>
      </c>
      <c r="BM126" s="144" t="s">
        <v>1027</v>
      </c>
    </row>
    <row r="127" spans="2:65" s="1" customFormat="1" ht="16.55" customHeight="1">
      <c r="B127" s="31"/>
      <c r="C127" s="132" t="s">
        <v>209</v>
      </c>
      <c r="D127" s="132" t="s">
        <v>161</v>
      </c>
      <c r="E127" s="133" t="s">
        <v>1028</v>
      </c>
      <c r="F127" s="134" t="s">
        <v>1029</v>
      </c>
      <c r="G127" s="135" t="s">
        <v>249</v>
      </c>
      <c r="H127" s="136">
        <v>42</v>
      </c>
      <c r="I127" s="137"/>
      <c r="J127" s="138">
        <f t="shared" si="0"/>
        <v>0</v>
      </c>
      <c r="K127" s="139"/>
      <c r="L127" s="31"/>
      <c r="M127" s="140" t="s">
        <v>1</v>
      </c>
      <c r="N127" s="141" t="s">
        <v>43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165</v>
      </c>
      <c r="AT127" s="144" t="s">
        <v>161</v>
      </c>
      <c r="AU127" s="144" t="s">
        <v>86</v>
      </c>
      <c r="AY127" s="16" t="s">
        <v>159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6" t="s">
        <v>86</v>
      </c>
      <c r="BK127" s="145">
        <f t="shared" si="9"/>
        <v>0</v>
      </c>
      <c r="BL127" s="16" t="s">
        <v>165</v>
      </c>
      <c r="BM127" s="144" t="s">
        <v>1030</v>
      </c>
    </row>
    <row r="128" spans="2:65" s="1" customFormat="1" ht="16.55" customHeight="1">
      <c r="B128" s="31"/>
      <c r="C128" s="132" t="s">
        <v>216</v>
      </c>
      <c r="D128" s="132" t="s">
        <v>161</v>
      </c>
      <c r="E128" s="133" t="s">
        <v>1031</v>
      </c>
      <c r="F128" s="134" t="s">
        <v>1032</v>
      </c>
      <c r="G128" s="135" t="s">
        <v>249</v>
      </c>
      <c r="H128" s="136">
        <v>43</v>
      </c>
      <c r="I128" s="137"/>
      <c r="J128" s="138">
        <f t="shared" si="0"/>
        <v>0</v>
      </c>
      <c r="K128" s="139"/>
      <c r="L128" s="31"/>
      <c r="M128" s="140" t="s">
        <v>1</v>
      </c>
      <c r="N128" s="141" t="s">
        <v>43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44" t="s">
        <v>165</v>
      </c>
      <c r="AT128" s="144" t="s">
        <v>161</v>
      </c>
      <c r="AU128" s="144" t="s">
        <v>86</v>
      </c>
      <c r="AY128" s="16" t="s">
        <v>159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6" t="s">
        <v>86</v>
      </c>
      <c r="BK128" s="145">
        <f t="shared" si="9"/>
        <v>0</v>
      </c>
      <c r="BL128" s="16" t="s">
        <v>165</v>
      </c>
      <c r="BM128" s="144" t="s">
        <v>1033</v>
      </c>
    </row>
    <row r="129" spans="2:65" s="1" customFormat="1" ht="16.55" customHeight="1">
      <c r="B129" s="31"/>
      <c r="C129" s="132" t="s">
        <v>222</v>
      </c>
      <c r="D129" s="132" t="s">
        <v>161</v>
      </c>
      <c r="E129" s="133" t="s">
        <v>1034</v>
      </c>
      <c r="F129" s="134" t="s">
        <v>1035</v>
      </c>
      <c r="G129" s="135" t="s">
        <v>249</v>
      </c>
      <c r="H129" s="136">
        <v>48</v>
      </c>
      <c r="I129" s="137"/>
      <c r="J129" s="138">
        <f t="shared" si="0"/>
        <v>0</v>
      </c>
      <c r="K129" s="139"/>
      <c r="L129" s="31"/>
      <c r="M129" s="140" t="s">
        <v>1</v>
      </c>
      <c r="N129" s="141" t="s">
        <v>43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165</v>
      </c>
      <c r="AT129" s="144" t="s">
        <v>161</v>
      </c>
      <c r="AU129" s="144" t="s">
        <v>86</v>
      </c>
      <c r="AY129" s="16" t="s">
        <v>159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86</v>
      </c>
      <c r="BK129" s="145">
        <f t="shared" si="9"/>
        <v>0</v>
      </c>
      <c r="BL129" s="16" t="s">
        <v>165</v>
      </c>
      <c r="BM129" s="144" t="s">
        <v>1036</v>
      </c>
    </row>
    <row r="130" spans="2:65" s="1" customFormat="1" ht="16.55" customHeight="1">
      <c r="B130" s="31"/>
      <c r="C130" s="132" t="s">
        <v>226</v>
      </c>
      <c r="D130" s="132" t="s">
        <v>161</v>
      </c>
      <c r="E130" s="133" t="s">
        <v>1037</v>
      </c>
      <c r="F130" s="134" t="s">
        <v>1038</v>
      </c>
      <c r="G130" s="135" t="s">
        <v>249</v>
      </c>
      <c r="H130" s="136">
        <v>160</v>
      </c>
      <c r="I130" s="137"/>
      <c r="J130" s="138">
        <f t="shared" si="0"/>
        <v>0</v>
      </c>
      <c r="K130" s="139"/>
      <c r="L130" s="31"/>
      <c r="M130" s="140" t="s">
        <v>1</v>
      </c>
      <c r="N130" s="141" t="s">
        <v>43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165</v>
      </c>
      <c r="AT130" s="144" t="s">
        <v>161</v>
      </c>
      <c r="AU130" s="144" t="s">
        <v>86</v>
      </c>
      <c r="AY130" s="16" t="s">
        <v>159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86</v>
      </c>
      <c r="BK130" s="145">
        <f t="shared" si="9"/>
        <v>0</v>
      </c>
      <c r="BL130" s="16" t="s">
        <v>165</v>
      </c>
      <c r="BM130" s="144" t="s">
        <v>1039</v>
      </c>
    </row>
    <row r="131" spans="2:65" s="1" customFormat="1" ht="16.55" customHeight="1">
      <c r="B131" s="31"/>
      <c r="C131" s="132" t="s">
        <v>232</v>
      </c>
      <c r="D131" s="132" t="s">
        <v>161</v>
      </c>
      <c r="E131" s="133" t="s">
        <v>1040</v>
      </c>
      <c r="F131" s="134" t="s">
        <v>1041</v>
      </c>
      <c r="G131" s="135" t="s">
        <v>1005</v>
      </c>
      <c r="H131" s="136">
        <v>12</v>
      </c>
      <c r="I131" s="137"/>
      <c r="J131" s="138">
        <f t="shared" si="0"/>
        <v>0</v>
      </c>
      <c r="K131" s="139"/>
      <c r="L131" s="31"/>
      <c r="M131" s="140" t="s">
        <v>1</v>
      </c>
      <c r="N131" s="141" t="s">
        <v>43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165</v>
      </c>
      <c r="AT131" s="144" t="s">
        <v>161</v>
      </c>
      <c r="AU131" s="144" t="s">
        <v>86</v>
      </c>
      <c r="AY131" s="16" t="s">
        <v>159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86</v>
      </c>
      <c r="BK131" s="145">
        <f t="shared" si="9"/>
        <v>0</v>
      </c>
      <c r="BL131" s="16" t="s">
        <v>165</v>
      </c>
      <c r="BM131" s="144" t="s">
        <v>1042</v>
      </c>
    </row>
    <row r="132" spans="2:65" s="1" customFormat="1" ht="16.55" customHeight="1">
      <c r="B132" s="31"/>
      <c r="C132" s="132" t="s">
        <v>238</v>
      </c>
      <c r="D132" s="132" t="s">
        <v>161</v>
      </c>
      <c r="E132" s="133" t="s">
        <v>1043</v>
      </c>
      <c r="F132" s="134" t="s">
        <v>1044</v>
      </c>
      <c r="G132" s="135" t="s">
        <v>249</v>
      </c>
      <c r="H132" s="136">
        <v>83</v>
      </c>
      <c r="I132" s="137"/>
      <c r="J132" s="138">
        <f t="shared" si="0"/>
        <v>0</v>
      </c>
      <c r="K132" s="139"/>
      <c r="L132" s="31"/>
      <c r="M132" s="140" t="s">
        <v>1</v>
      </c>
      <c r="N132" s="141" t="s">
        <v>43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165</v>
      </c>
      <c r="AT132" s="144" t="s">
        <v>161</v>
      </c>
      <c r="AU132" s="144" t="s">
        <v>86</v>
      </c>
      <c r="AY132" s="16" t="s">
        <v>159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6" t="s">
        <v>86</v>
      </c>
      <c r="BK132" s="145">
        <f t="shared" si="9"/>
        <v>0</v>
      </c>
      <c r="BL132" s="16" t="s">
        <v>165</v>
      </c>
      <c r="BM132" s="144" t="s">
        <v>1045</v>
      </c>
    </row>
    <row r="133" spans="2:65" s="1" customFormat="1" ht="16.55" customHeight="1">
      <c r="B133" s="31"/>
      <c r="C133" s="132" t="s">
        <v>8</v>
      </c>
      <c r="D133" s="132" t="s">
        <v>161</v>
      </c>
      <c r="E133" s="133" t="s">
        <v>1046</v>
      </c>
      <c r="F133" s="134" t="s">
        <v>1047</v>
      </c>
      <c r="G133" s="135" t="s">
        <v>249</v>
      </c>
      <c r="H133" s="136">
        <v>185</v>
      </c>
      <c r="I133" s="137"/>
      <c r="J133" s="138">
        <f t="shared" si="0"/>
        <v>0</v>
      </c>
      <c r="K133" s="139"/>
      <c r="L133" s="31"/>
      <c r="M133" s="140" t="s">
        <v>1</v>
      </c>
      <c r="N133" s="141" t="s">
        <v>43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165</v>
      </c>
      <c r="AT133" s="144" t="s">
        <v>161</v>
      </c>
      <c r="AU133" s="144" t="s">
        <v>86</v>
      </c>
      <c r="AY133" s="16" t="s">
        <v>159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6" t="s">
        <v>86</v>
      </c>
      <c r="BK133" s="145">
        <f t="shared" si="9"/>
        <v>0</v>
      </c>
      <c r="BL133" s="16" t="s">
        <v>165</v>
      </c>
      <c r="BM133" s="144" t="s">
        <v>1048</v>
      </c>
    </row>
    <row r="134" spans="2:65" s="1" customFormat="1" ht="16.55" customHeight="1">
      <c r="B134" s="31"/>
      <c r="C134" s="132" t="s">
        <v>246</v>
      </c>
      <c r="D134" s="132" t="s">
        <v>161</v>
      </c>
      <c r="E134" s="133" t="s">
        <v>1049</v>
      </c>
      <c r="F134" s="134" t="s">
        <v>1050</v>
      </c>
      <c r="G134" s="135" t="s">
        <v>1005</v>
      </c>
      <c r="H134" s="136">
        <v>6</v>
      </c>
      <c r="I134" s="137"/>
      <c r="J134" s="138">
        <f t="shared" si="0"/>
        <v>0</v>
      </c>
      <c r="K134" s="139"/>
      <c r="L134" s="31"/>
      <c r="M134" s="140" t="s">
        <v>1</v>
      </c>
      <c r="N134" s="141" t="s">
        <v>43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165</v>
      </c>
      <c r="AT134" s="144" t="s">
        <v>161</v>
      </c>
      <c r="AU134" s="144" t="s">
        <v>86</v>
      </c>
      <c r="AY134" s="16" t="s">
        <v>159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6" t="s">
        <v>86</v>
      </c>
      <c r="BK134" s="145">
        <f t="shared" si="9"/>
        <v>0</v>
      </c>
      <c r="BL134" s="16" t="s">
        <v>165</v>
      </c>
      <c r="BM134" s="144" t="s">
        <v>1051</v>
      </c>
    </row>
    <row r="135" spans="2:65" s="1" customFormat="1" ht="16.55" customHeight="1">
      <c r="B135" s="31"/>
      <c r="C135" s="132" t="s">
        <v>253</v>
      </c>
      <c r="D135" s="132" t="s">
        <v>161</v>
      </c>
      <c r="E135" s="133" t="s">
        <v>1052</v>
      </c>
      <c r="F135" s="134" t="s">
        <v>1053</v>
      </c>
      <c r="G135" s="135" t="s">
        <v>164</v>
      </c>
      <c r="H135" s="136">
        <v>2.46</v>
      </c>
      <c r="I135" s="137"/>
      <c r="J135" s="138">
        <f t="shared" si="0"/>
        <v>0</v>
      </c>
      <c r="K135" s="139"/>
      <c r="L135" s="31"/>
      <c r="M135" s="140" t="s">
        <v>1</v>
      </c>
      <c r="N135" s="141" t="s">
        <v>43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165</v>
      </c>
      <c r="AT135" s="144" t="s">
        <v>161</v>
      </c>
      <c r="AU135" s="144" t="s">
        <v>86</v>
      </c>
      <c r="AY135" s="16" t="s">
        <v>159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6" t="s">
        <v>86</v>
      </c>
      <c r="BK135" s="145">
        <f t="shared" si="9"/>
        <v>0</v>
      </c>
      <c r="BL135" s="16" t="s">
        <v>165</v>
      </c>
      <c r="BM135" s="144" t="s">
        <v>1054</v>
      </c>
    </row>
    <row r="136" spans="2:65" s="1" customFormat="1" ht="16.55" customHeight="1">
      <c r="B136" s="31"/>
      <c r="C136" s="132" t="s">
        <v>258</v>
      </c>
      <c r="D136" s="132" t="s">
        <v>161</v>
      </c>
      <c r="E136" s="133" t="s">
        <v>1055</v>
      </c>
      <c r="F136" s="134" t="s">
        <v>1056</v>
      </c>
      <c r="G136" s="135" t="s">
        <v>164</v>
      </c>
      <c r="H136" s="136">
        <v>1.29</v>
      </c>
      <c r="I136" s="137"/>
      <c r="J136" s="138">
        <f t="shared" si="0"/>
        <v>0</v>
      </c>
      <c r="K136" s="139"/>
      <c r="L136" s="31"/>
      <c r="M136" s="140" t="s">
        <v>1</v>
      </c>
      <c r="N136" s="141" t="s">
        <v>43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165</v>
      </c>
      <c r="AT136" s="144" t="s">
        <v>161</v>
      </c>
      <c r="AU136" s="144" t="s">
        <v>86</v>
      </c>
      <c r="AY136" s="16" t="s">
        <v>159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6" t="s">
        <v>86</v>
      </c>
      <c r="BK136" s="145">
        <f t="shared" si="9"/>
        <v>0</v>
      </c>
      <c r="BL136" s="16" t="s">
        <v>165</v>
      </c>
      <c r="BM136" s="144" t="s">
        <v>1057</v>
      </c>
    </row>
    <row r="137" spans="2:65" s="1" customFormat="1" ht="16.55" customHeight="1">
      <c r="B137" s="31"/>
      <c r="C137" s="132" t="s">
        <v>270</v>
      </c>
      <c r="D137" s="132" t="s">
        <v>161</v>
      </c>
      <c r="E137" s="133" t="s">
        <v>1058</v>
      </c>
      <c r="F137" s="134" t="s">
        <v>1059</v>
      </c>
      <c r="G137" s="135" t="s">
        <v>213</v>
      </c>
      <c r="H137" s="136">
        <v>10.4</v>
      </c>
      <c r="I137" s="137"/>
      <c r="J137" s="138">
        <f t="shared" si="0"/>
        <v>0</v>
      </c>
      <c r="K137" s="139"/>
      <c r="L137" s="31"/>
      <c r="M137" s="140" t="s">
        <v>1</v>
      </c>
      <c r="N137" s="141" t="s">
        <v>43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165</v>
      </c>
      <c r="AT137" s="144" t="s">
        <v>161</v>
      </c>
      <c r="AU137" s="144" t="s">
        <v>86</v>
      </c>
      <c r="AY137" s="16" t="s">
        <v>159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6" t="s">
        <v>86</v>
      </c>
      <c r="BK137" s="145">
        <f t="shared" si="9"/>
        <v>0</v>
      </c>
      <c r="BL137" s="16" t="s">
        <v>165</v>
      </c>
      <c r="BM137" s="144" t="s">
        <v>1060</v>
      </c>
    </row>
    <row r="138" spans="2:65" s="1" customFormat="1" ht="16.55" customHeight="1">
      <c r="B138" s="31"/>
      <c r="C138" s="132" t="s">
        <v>275</v>
      </c>
      <c r="D138" s="132" t="s">
        <v>161</v>
      </c>
      <c r="E138" s="133" t="s">
        <v>1061</v>
      </c>
      <c r="F138" s="134" t="s">
        <v>1062</v>
      </c>
      <c r="G138" s="135" t="s">
        <v>1005</v>
      </c>
      <c r="H138" s="136">
        <v>1</v>
      </c>
      <c r="I138" s="137"/>
      <c r="J138" s="138">
        <f t="shared" si="0"/>
        <v>0</v>
      </c>
      <c r="K138" s="139"/>
      <c r="L138" s="31"/>
      <c r="M138" s="140" t="s">
        <v>1</v>
      </c>
      <c r="N138" s="141" t="s">
        <v>43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165</v>
      </c>
      <c r="AT138" s="144" t="s">
        <v>161</v>
      </c>
      <c r="AU138" s="144" t="s">
        <v>86</v>
      </c>
      <c r="AY138" s="16" t="s">
        <v>159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6" t="s">
        <v>86</v>
      </c>
      <c r="BK138" s="145">
        <f t="shared" si="9"/>
        <v>0</v>
      </c>
      <c r="BL138" s="16" t="s">
        <v>165</v>
      </c>
      <c r="BM138" s="144" t="s">
        <v>1063</v>
      </c>
    </row>
    <row r="139" spans="2:65" s="1" customFormat="1" ht="16.55" customHeight="1">
      <c r="B139" s="31"/>
      <c r="C139" s="132" t="s">
        <v>7</v>
      </c>
      <c r="D139" s="132" t="s">
        <v>161</v>
      </c>
      <c r="E139" s="133" t="s">
        <v>1064</v>
      </c>
      <c r="F139" s="134" t="s">
        <v>1065</v>
      </c>
      <c r="G139" s="135" t="s">
        <v>1005</v>
      </c>
      <c r="H139" s="136">
        <v>30</v>
      </c>
      <c r="I139" s="137"/>
      <c r="J139" s="138">
        <f t="shared" si="0"/>
        <v>0</v>
      </c>
      <c r="K139" s="139"/>
      <c r="L139" s="31"/>
      <c r="M139" s="140" t="s">
        <v>1</v>
      </c>
      <c r="N139" s="141" t="s">
        <v>43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165</v>
      </c>
      <c r="AT139" s="144" t="s">
        <v>161</v>
      </c>
      <c r="AU139" s="144" t="s">
        <v>86</v>
      </c>
      <c r="AY139" s="16" t="s">
        <v>159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6" t="s">
        <v>86</v>
      </c>
      <c r="BK139" s="145">
        <f t="shared" si="9"/>
        <v>0</v>
      </c>
      <c r="BL139" s="16" t="s">
        <v>165</v>
      </c>
      <c r="BM139" s="144" t="s">
        <v>1066</v>
      </c>
    </row>
    <row r="140" spans="2:65" s="1" customFormat="1" ht="16.55" customHeight="1">
      <c r="B140" s="31"/>
      <c r="C140" s="132" t="s">
        <v>290</v>
      </c>
      <c r="D140" s="132" t="s">
        <v>161</v>
      </c>
      <c r="E140" s="133" t="s">
        <v>1067</v>
      </c>
      <c r="F140" s="134" t="s">
        <v>1068</v>
      </c>
      <c r="G140" s="135" t="s">
        <v>249</v>
      </c>
      <c r="H140" s="136">
        <v>55</v>
      </c>
      <c r="I140" s="137"/>
      <c r="J140" s="138">
        <f t="shared" si="0"/>
        <v>0</v>
      </c>
      <c r="K140" s="139"/>
      <c r="L140" s="31"/>
      <c r="M140" s="140" t="s">
        <v>1</v>
      </c>
      <c r="N140" s="141" t="s">
        <v>43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165</v>
      </c>
      <c r="AT140" s="144" t="s">
        <v>161</v>
      </c>
      <c r="AU140" s="144" t="s">
        <v>86</v>
      </c>
      <c r="AY140" s="16" t="s">
        <v>159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6" t="s">
        <v>86</v>
      </c>
      <c r="BK140" s="145">
        <f t="shared" si="9"/>
        <v>0</v>
      </c>
      <c r="BL140" s="16" t="s">
        <v>165</v>
      </c>
      <c r="BM140" s="144" t="s">
        <v>1069</v>
      </c>
    </row>
    <row r="141" spans="2:65" s="1" customFormat="1" ht="24.25" customHeight="1">
      <c r="B141" s="31"/>
      <c r="C141" s="132" t="s">
        <v>295</v>
      </c>
      <c r="D141" s="132" t="s">
        <v>161</v>
      </c>
      <c r="E141" s="133" t="s">
        <v>1070</v>
      </c>
      <c r="F141" s="134" t="s">
        <v>1071</v>
      </c>
      <c r="G141" s="135" t="s">
        <v>1005</v>
      </c>
      <c r="H141" s="136">
        <v>44</v>
      </c>
      <c r="I141" s="137"/>
      <c r="J141" s="138">
        <f t="shared" si="0"/>
        <v>0</v>
      </c>
      <c r="K141" s="139"/>
      <c r="L141" s="31"/>
      <c r="M141" s="140" t="s">
        <v>1</v>
      </c>
      <c r="N141" s="141" t="s">
        <v>43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165</v>
      </c>
      <c r="AT141" s="144" t="s">
        <v>161</v>
      </c>
      <c r="AU141" s="144" t="s">
        <v>86</v>
      </c>
      <c r="AY141" s="16" t="s">
        <v>159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6" t="s">
        <v>86</v>
      </c>
      <c r="BK141" s="145">
        <f t="shared" si="9"/>
        <v>0</v>
      </c>
      <c r="BL141" s="16" t="s">
        <v>165</v>
      </c>
      <c r="BM141" s="144" t="s">
        <v>1072</v>
      </c>
    </row>
    <row r="142" spans="2:65" s="1" customFormat="1" ht="16.55" customHeight="1">
      <c r="B142" s="31"/>
      <c r="C142" s="132" t="s">
        <v>301</v>
      </c>
      <c r="D142" s="132" t="s">
        <v>161</v>
      </c>
      <c r="E142" s="133" t="s">
        <v>1073</v>
      </c>
      <c r="F142" s="134" t="s">
        <v>1074</v>
      </c>
      <c r="G142" s="135" t="s">
        <v>1005</v>
      </c>
      <c r="H142" s="136">
        <v>5</v>
      </c>
      <c r="I142" s="137"/>
      <c r="J142" s="138">
        <f t="shared" si="0"/>
        <v>0</v>
      </c>
      <c r="K142" s="139"/>
      <c r="L142" s="31"/>
      <c r="M142" s="140" t="s">
        <v>1</v>
      </c>
      <c r="N142" s="141" t="s">
        <v>43</v>
      </c>
      <c r="P142" s="142">
        <f t="shared" si="1"/>
        <v>0</v>
      </c>
      <c r="Q142" s="142">
        <v>0</v>
      </c>
      <c r="R142" s="142">
        <f t="shared" si="2"/>
        <v>0</v>
      </c>
      <c r="S142" s="142">
        <v>0</v>
      </c>
      <c r="T142" s="143">
        <f t="shared" si="3"/>
        <v>0</v>
      </c>
      <c r="AR142" s="144" t="s">
        <v>165</v>
      </c>
      <c r="AT142" s="144" t="s">
        <v>161</v>
      </c>
      <c r="AU142" s="144" t="s">
        <v>86</v>
      </c>
      <c r="AY142" s="16" t="s">
        <v>159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6" t="s">
        <v>86</v>
      </c>
      <c r="BK142" s="145">
        <f t="shared" si="9"/>
        <v>0</v>
      </c>
      <c r="BL142" s="16" t="s">
        <v>165</v>
      </c>
      <c r="BM142" s="144" t="s">
        <v>1075</v>
      </c>
    </row>
    <row r="143" spans="2:65" s="1" customFormat="1" ht="16.55" customHeight="1">
      <c r="B143" s="31"/>
      <c r="C143" s="132" t="s">
        <v>306</v>
      </c>
      <c r="D143" s="132" t="s">
        <v>161</v>
      </c>
      <c r="E143" s="133" t="s">
        <v>1076</v>
      </c>
      <c r="F143" s="134" t="s">
        <v>1077</v>
      </c>
      <c r="G143" s="135" t="s">
        <v>1005</v>
      </c>
      <c r="H143" s="136">
        <v>16.5</v>
      </c>
      <c r="I143" s="137"/>
      <c r="J143" s="138">
        <f t="shared" si="0"/>
        <v>0</v>
      </c>
      <c r="K143" s="139"/>
      <c r="L143" s="31"/>
      <c r="M143" s="140" t="s">
        <v>1</v>
      </c>
      <c r="N143" s="141" t="s">
        <v>43</v>
      </c>
      <c r="P143" s="142">
        <f t="shared" si="1"/>
        <v>0</v>
      </c>
      <c r="Q143" s="142">
        <v>0</v>
      </c>
      <c r="R143" s="142">
        <f t="shared" si="2"/>
        <v>0</v>
      </c>
      <c r="S143" s="142">
        <v>0</v>
      </c>
      <c r="T143" s="143">
        <f t="shared" si="3"/>
        <v>0</v>
      </c>
      <c r="AR143" s="144" t="s">
        <v>165</v>
      </c>
      <c r="AT143" s="144" t="s">
        <v>161</v>
      </c>
      <c r="AU143" s="144" t="s">
        <v>86</v>
      </c>
      <c r="AY143" s="16" t="s">
        <v>159</v>
      </c>
      <c r="BE143" s="145">
        <f t="shared" si="4"/>
        <v>0</v>
      </c>
      <c r="BF143" s="145">
        <f t="shared" si="5"/>
        <v>0</v>
      </c>
      <c r="BG143" s="145">
        <f t="shared" si="6"/>
        <v>0</v>
      </c>
      <c r="BH143" s="145">
        <f t="shared" si="7"/>
        <v>0</v>
      </c>
      <c r="BI143" s="145">
        <f t="shared" si="8"/>
        <v>0</v>
      </c>
      <c r="BJ143" s="16" t="s">
        <v>86</v>
      </c>
      <c r="BK143" s="145">
        <f t="shared" si="9"/>
        <v>0</v>
      </c>
      <c r="BL143" s="16" t="s">
        <v>165</v>
      </c>
      <c r="BM143" s="144" t="s">
        <v>1078</v>
      </c>
    </row>
    <row r="144" spans="2:65" s="1" customFormat="1" ht="16.55" customHeight="1">
      <c r="B144" s="31"/>
      <c r="C144" s="132" t="s">
        <v>310</v>
      </c>
      <c r="D144" s="132" t="s">
        <v>161</v>
      </c>
      <c r="E144" s="133" t="s">
        <v>1079</v>
      </c>
      <c r="F144" s="134" t="s">
        <v>1080</v>
      </c>
      <c r="G144" s="135" t="s">
        <v>1005</v>
      </c>
      <c r="H144" s="136">
        <v>5</v>
      </c>
      <c r="I144" s="137"/>
      <c r="J144" s="138">
        <f t="shared" si="0"/>
        <v>0</v>
      </c>
      <c r="K144" s="139"/>
      <c r="L144" s="31"/>
      <c r="M144" s="140" t="s">
        <v>1</v>
      </c>
      <c r="N144" s="141" t="s">
        <v>43</v>
      </c>
      <c r="P144" s="142">
        <f t="shared" si="1"/>
        <v>0</v>
      </c>
      <c r="Q144" s="142">
        <v>0</v>
      </c>
      <c r="R144" s="142">
        <f t="shared" si="2"/>
        <v>0</v>
      </c>
      <c r="S144" s="142">
        <v>0</v>
      </c>
      <c r="T144" s="143">
        <f t="shared" si="3"/>
        <v>0</v>
      </c>
      <c r="AR144" s="144" t="s">
        <v>165</v>
      </c>
      <c r="AT144" s="144" t="s">
        <v>161</v>
      </c>
      <c r="AU144" s="144" t="s">
        <v>86</v>
      </c>
      <c r="AY144" s="16" t="s">
        <v>159</v>
      </c>
      <c r="BE144" s="145">
        <f t="shared" si="4"/>
        <v>0</v>
      </c>
      <c r="BF144" s="145">
        <f t="shared" si="5"/>
        <v>0</v>
      </c>
      <c r="BG144" s="145">
        <f t="shared" si="6"/>
        <v>0</v>
      </c>
      <c r="BH144" s="145">
        <f t="shared" si="7"/>
        <v>0</v>
      </c>
      <c r="BI144" s="145">
        <f t="shared" si="8"/>
        <v>0</v>
      </c>
      <c r="BJ144" s="16" t="s">
        <v>86</v>
      </c>
      <c r="BK144" s="145">
        <f t="shared" si="9"/>
        <v>0</v>
      </c>
      <c r="BL144" s="16" t="s">
        <v>165</v>
      </c>
      <c r="BM144" s="144" t="s">
        <v>1081</v>
      </c>
    </row>
    <row r="145" spans="2:65" s="1" customFormat="1" ht="16.55" customHeight="1">
      <c r="B145" s="31"/>
      <c r="C145" s="132" t="s">
        <v>315</v>
      </c>
      <c r="D145" s="132" t="s">
        <v>161</v>
      </c>
      <c r="E145" s="133" t="s">
        <v>1082</v>
      </c>
      <c r="F145" s="134" t="s">
        <v>1083</v>
      </c>
      <c r="G145" s="135" t="s">
        <v>1005</v>
      </c>
      <c r="H145" s="136">
        <v>5</v>
      </c>
      <c r="I145" s="137"/>
      <c r="J145" s="138">
        <f t="shared" si="0"/>
        <v>0</v>
      </c>
      <c r="K145" s="139"/>
      <c r="L145" s="31"/>
      <c r="M145" s="140" t="s">
        <v>1</v>
      </c>
      <c r="N145" s="141" t="s">
        <v>43</v>
      </c>
      <c r="P145" s="142">
        <f t="shared" si="1"/>
        <v>0</v>
      </c>
      <c r="Q145" s="142">
        <v>0</v>
      </c>
      <c r="R145" s="142">
        <f t="shared" si="2"/>
        <v>0</v>
      </c>
      <c r="S145" s="142">
        <v>0</v>
      </c>
      <c r="T145" s="143">
        <f t="shared" si="3"/>
        <v>0</v>
      </c>
      <c r="AR145" s="144" t="s">
        <v>165</v>
      </c>
      <c r="AT145" s="144" t="s">
        <v>161</v>
      </c>
      <c r="AU145" s="144" t="s">
        <v>86</v>
      </c>
      <c r="AY145" s="16" t="s">
        <v>159</v>
      </c>
      <c r="BE145" s="145">
        <f t="shared" si="4"/>
        <v>0</v>
      </c>
      <c r="BF145" s="145">
        <f t="shared" si="5"/>
        <v>0</v>
      </c>
      <c r="BG145" s="145">
        <f t="shared" si="6"/>
        <v>0</v>
      </c>
      <c r="BH145" s="145">
        <f t="shared" si="7"/>
        <v>0</v>
      </c>
      <c r="BI145" s="145">
        <f t="shared" si="8"/>
        <v>0</v>
      </c>
      <c r="BJ145" s="16" t="s">
        <v>86</v>
      </c>
      <c r="BK145" s="145">
        <f t="shared" si="9"/>
        <v>0</v>
      </c>
      <c r="BL145" s="16" t="s">
        <v>165</v>
      </c>
      <c r="BM145" s="144" t="s">
        <v>1084</v>
      </c>
    </row>
    <row r="146" spans="2:65" s="1" customFormat="1" ht="16.55" customHeight="1">
      <c r="B146" s="31"/>
      <c r="C146" s="132" t="s">
        <v>319</v>
      </c>
      <c r="D146" s="132" t="s">
        <v>161</v>
      </c>
      <c r="E146" s="133" t="s">
        <v>1085</v>
      </c>
      <c r="F146" s="134" t="s">
        <v>1086</v>
      </c>
      <c r="G146" s="135" t="s">
        <v>1005</v>
      </c>
      <c r="H146" s="136">
        <v>5</v>
      </c>
      <c r="I146" s="137"/>
      <c r="J146" s="138">
        <f t="shared" si="0"/>
        <v>0</v>
      </c>
      <c r="K146" s="139"/>
      <c r="L146" s="31"/>
      <c r="M146" s="140" t="s">
        <v>1</v>
      </c>
      <c r="N146" s="141" t="s">
        <v>43</v>
      </c>
      <c r="P146" s="142">
        <f t="shared" si="1"/>
        <v>0</v>
      </c>
      <c r="Q146" s="142">
        <v>0</v>
      </c>
      <c r="R146" s="142">
        <f t="shared" si="2"/>
        <v>0</v>
      </c>
      <c r="S146" s="142">
        <v>0</v>
      </c>
      <c r="T146" s="143">
        <f t="shared" si="3"/>
        <v>0</v>
      </c>
      <c r="AR146" s="144" t="s">
        <v>165</v>
      </c>
      <c r="AT146" s="144" t="s">
        <v>161</v>
      </c>
      <c r="AU146" s="144" t="s">
        <v>86</v>
      </c>
      <c r="AY146" s="16" t="s">
        <v>159</v>
      </c>
      <c r="BE146" s="145">
        <f t="shared" si="4"/>
        <v>0</v>
      </c>
      <c r="BF146" s="145">
        <f t="shared" si="5"/>
        <v>0</v>
      </c>
      <c r="BG146" s="145">
        <f t="shared" si="6"/>
        <v>0</v>
      </c>
      <c r="BH146" s="145">
        <f t="shared" si="7"/>
        <v>0</v>
      </c>
      <c r="BI146" s="145">
        <f t="shared" si="8"/>
        <v>0</v>
      </c>
      <c r="BJ146" s="16" t="s">
        <v>86</v>
      </c>
      <c r="BK146" s="145">
        <f t="shared" si="9"/>
        <v>0</v>
      </c>
      <c r="BL146" s="16" t="s">
        <v>165</v>
      </c>
      <c r="BM146" s="144" t="s">
        <v>1087</v>
      </c>
    </row>
    <row r="147" spans="2:65" s="1" customFormat="1" ht="21.8" customHeight="1">
      <c r="B147" s="31"/>
      <c r="C147" s="132" t="s">
        <v>327</v>
      </c>
      <c r="D147" s="132" t="s">
        <v>161</v>
      </c>
      <c r="E147" s="133" t="s">
        <v>1088</v>
      </c>
      <c r="F147" s="134" t="s">
        <v>1089</v>
      </c>
      <c r="G147" s="135" t="s">
        <v>1005</v>
      </c>
      <c r="H147" s="136">
        <v>5</v>
      </c>
      <c r="I147" s="137"/>
      <c r="J147" s="138">
        <f t="shared" si="0"/>
        <v>0</v>
      </c>
      <c r="K147" s="139"/>
      <c r="L147" s="31"/>
      <c r="M147" s="140" t="s">
        <v>1</v>
      </c>
      <c r="N147" s="141" t="s">
        <v>43</v>
      </c>
      <c r="P147" s="142">
        <f t="shared" si="1"/>
        <v>0</v>
      </c>
      <c r="Q147" s="142">
        <v>0</v>
      </c>
      <c r="R147" s="142">
        <f t="shared" si="2"/>
        <v>0</v>
      </c>
      <c r="S147" s="142">
        <v>0</v>
      </c>
      <c r="T147" s="143">
        <f t="shared" si="3"/>
        <v>0</v>
      </c>
      <c r="AR147" s="144" t="s">
        <v>165</v>
      </c>
      <c r="AT147" s="144" t="s">
        <v>161</v>
      </c>
      <c r="AU147" s="144" t="s">
        <v>86</v>
      </c>
      <c r="AY147" s="16" t="s">
        <v>159</v>
      </c>
      <c r="BE147" s="145">
        <f t="shared" si="4"/>
        <v>0</v>
      </c>
      <c r="BF147" s="145">
        <f t="shared" si="5"/>
        <v>0</v>
      </c>
      <c r="BG147" s="145">
        <f t="shared" si="6"/>
        <v>0</v>
      </c>
      <c r="BH147" s="145">
        <f t="shared" si="7"/>
        <v>0</v>
      </c>
      <c r="BI147" s="145">
        <f t="shared" si="8"/>
        <v>0</v>
      </c>
      <c r="BJ147" s="16" t="s">
        <v>86</v>
      </c>
      <c r="BK147" s="145">
        <f t="shared" si="9"/>
        <v>0</v>
      </c>
      <c r="BL147" s="16" t="s">
        <v>165</v>
      </c>
      <c r="BM147" s="144" t="s">
        <v>1090</v>
      </c>
    </row>
    <row r="148" spans="2:65" s="1" customFormat="1" ht="21.8" customHeight="1">
      <c r="B148" s="31"/>
      <c r="C148" s="132" t="s">
        <v>335</v>
      </c>
      <c r="D148" s="132" t="s">
        <v>161</v>
      </c>
      <c r="E148" s="133" t="s">
        <v>1091</v>
      </c>
      <c r="F148" s="134" t="s">
        <v>1092</v>
      </c>
      <c r="G148" s="135" t="s">
        <v>1005</v>
      </c>
      <c r="H148" s="136">
        <v>5</v>
      </c>
      <c r="I148" s="137"/>
      <c r="J148" s="138">
        <f t="shared" si="0"/>
        <v>0</v>
      </c>
      <c r="K148" s="139"/>
      <c r="L148" s="31"/>
      <c r="M148" s="140" t="s">
        <v>1</v>
      </c>
      <c r="N148" s="141" t="s">
        <v>43</v>
      </c>
      <c r="P148" s="142">
        <f t="shared" si="1"/>
        <v>0</v>
      </c>
      <c r="Q148" s="142">
        <v>0</v>
      </c>
      <c r="R148" s="142">
        <f t="shared" si="2"/>
        <v>0</v>
      </c>
      <c r="S148" s="142">
        <v>0</v>
      </c>
      <c r="T148" s="143">
        <f t="shared" si="3"/>
        <v>0</v>
      </c>
      <c r="AR148" s="144" t="s">
        <v>165</v>
      </c>
      <c r="AT148" s="144" t="s">
        <v>161</v>
      </c>
      <c r="AU148" s="144" t="s">
        <v>86</v>
      </c>
      <c r="AY148" s="16" t="s">
        <v>159</v>
      </c>
      <c r="BE148" s="145">
        <f t="shared" si="4"/>
        <v>0</v>
      </c>
      <c r="BF148" s="145">
        <f t="shared" si="5"/>
        <v>0</v>
      </c>
      <c r="BG148" s="145">
        <f t="shared" si="6"/>
        <v>0</v>
      </c>
      <c r="BH148" s="145">
        <f t="shared" si="7"/>
        <v>0</v>
      </c>
      <c r="BI148" s="145">
        <f t="shared" si="8"/>
        <v>0</v>
      </c>
      <c r="BJ148" s="16" t="s">
        <v>86</v>
      </c>
      <c r="BK148" s="145">
        <f t="shared" si="9"/>
        <v>0</v>
      </c>
      <c r="BL148" s="16" t="s">
        <v>165</v>
      </c>
      <c r="BM148" s="144" t="s">
        <v>1093</v>
      </c>
    </row>
    <row r="149" spans="2:65" s="1" customFormat="1" ht="16.55" customHeight="1">
      <c r="B149" s="31"/>
      <c r="C149" s="132" t="s">
        <v>340</v>
      </c>
      <c r="D149" s="132" t="s">
        <v>161</v>
      </c>
      <c r="E149" s="133" t="s">
        <v>1094</v>
      </c>
      <c r="F149" s="134" t="s">
        <v>1095</v>
      </c>
      <c r="G149" s="135" t="s">
        <v>1005</v>
      </c>
      <c r="H149" s="136">
        <v>9</v>
      </c>
      <c r="I149" s="137"/>
      <c r="J149" s="138">
        <f t="shared" si="0"/>
        <v>0</v>
      </c>
      <c r="K149" s="139"/>
      <c r="L149" s="31"/>
      <c r="M149" s="140" t="s">
        <v>1</v>
      </c>
      <c r="N149" s="141" t="s">
        <v>43</v>
      </c>
      <c r="P149" s="142">
        <f t="shared" si="1"/>
        <v>0</v>
      </c>
      <c r="Q149" s="142">
        <v>0</v>
      </c>
      <c r="R149" s="142">
        <f t="shared" si="2"/>
        <v>0</v>
      </c>
      <c r="S149" s="142">
        <v>0</v>
      </c>
      <c r="T149" s="143">
        <f t="shared" si="3"/>
        <v>0</v>
      </c>
      <c r="AR149" s="144" t="s">
        <v>165</v>
      </c>
      <c r="AT149" s="144" t="s">
        <v>161</v>
      </c>
      <c r="AU149" s="144" t="s">
        <v>86</v>
      </c>
      <c r="AY149" s="16" t="s">
        <v>159</v>
      </c>
      <c r="BE149" s="145">
        <f t="shared" si="4"/>
        <v>0</v>
      </c>
      <c r="BF149" s="145">
        <f t="shared" si="5"/>
        <v>0</v>
      </c>
      <c r="BG149" s="145">
        <f t="shared" si="6"/>
        <v>0</v>
      </c>
      <c r="BH149" s="145">
        <f t="shared" si="7"/>
        <v>0</v>
      </c>
      <c r="BI149" s="145">
        <f t="shared" si="8"/>
        <v>0</v>
      </c>
      <c r="BJ149" s="16" t="s">
        <v>86</v>
      </c>
      <c r="BK149" s="145">
        <f t="shared" si="9"/>
        <v>0</v>
      </c>
      <c r="BL149" s="16" t="s">
        <v>165</v>
      </c>
      <c r="BM149" s="144" t="s">
        <v>1096</v>
      </c>
    </row>
    <row r="150" spans="2:65" s="1" customFormat="1" ht="16.55" customHeight="1">
      <c r="B150" s="31"/>
      <c r="C150" s="132" t="s">
        <v>345</v>
      </c>
      <c r="D150" s="132" t="s">
        <v>161</v>
      </c>
      <c r="E150" s="133" t="s">
        <v>1097</v>
      </c>
      <c r="F150" s="134" t="s">
        <v>1098</v>
      </c>
      <c r="G150" s="135" t="s">
        <v>1005</v>
      </c>
      <c r="H150" s="136">
        <v>6</v>
      </c>
      <c r="I150" s="137"/>
      <c r="J150" s="138">
        <f t="shared" si="0"/>
        <v>0</v>
      </c>
      <c r="K150" s="139"/>
      <c r="L150" s="31"/>
      <c r="M150" s="140" t="s">
        <v>1</v>
      </c>
      <c r="N150" s="141" t="s">
        <v>43</v>
      </c>
      <c r="P150" s="142">
        <f t="shared" si="1"/>
        <v>0</v>
      </c>
      <c r="Q150" s="142">
        <v>0</v>
      </c>
      <c r="R150" s="142">
        <f t="shared" si="2"/>
        <v>0</v>
      </c>
      <c r="S150" s="142">
        <v>0</v>
      </c>
      <c r="T150" s="143">
        <f t="shared" si="3"/>
        <v>0</v>
      </c>
      <c r="AR150" s="144" t="s">
        <v>165</v>
      </c>
      <c r="AT150" s="144" t="s">
        <v>161</v>
      </c>
      <c r="AU150" s="144" t="s">
        <v>86</v>
      </c>
      <c r="AY150" s="16" t="s">
        <v>159</v>
      </c>
      <c r="BE150" s="145">
        <f t="shared" si="4"/>
        <v>0</v>
      </c>
      <c r="BF150" s="145">
        <f t="shared" si="5"/>
        <v>0</v>
      </c>
      <c r="BG150" s="145">
        <f t="shared" si="6"/>
        <v>0</v>
      </c>
      <c r="BH150" s="145">
        <f t="shared" si="7"/>
        <v>0</v>
      </c>
      <c r="BI150" s="145">
        <f t="shared" si="8"/>
        <v>0</v>
      </c>
      <c r="BJ150" s="16" t="s">
        <v>86</v>
      </c>
      <c r="BK150" s="145">
        <f t="shared" si="9"/>
        <v>0</v>
      </c>
      <c r="BL150" s="16" t="s">
        <v>165</v>
      </c>
      <c r="BM150" s="144" t="s">
        <v>1099</v>
      </c>
    </row>
    <row r="151" spans="2:65" s="1" customFormat="1" ht="16.55" customHeight="1">
      <c r="B151" s="31"/>
      <c r="C151" s="132" t="s">
        <v>350</v>
      </c>
      <c r="D151" s="132" t="s">
        <v>161</v>
      </c>
      <c r="E151" s="133" t="s">
        <v>1100</v>
      </c>
      <c r="F151" s="134" t="s">
        <v>1101</v>
      </c>
      <c r="G151" s="135" t="s">
        <v>1005</v>
      </c>
      <c r="H151" s="136">
        <v>6</v>
      </c>
      <c r="I151" s="137"/>
      <c r="J151" s="138">
        <f t="shared" ref="J151:J182" si="10">ROUND(I151*H151,2)</f>
        <v>0</v>
      </c>
      <c r="K151" s="139"/>
      <c r="L151" s="31"/>
      <c r="M151" s="140" t="s">
        <v>1</v>
      </c>
      <c r="N151" s="141" t="s">
        <v>43</v>
      </c>
      <c r="P151" s="142">
        <f t="shared" ref="P151:P182" si="11">O151*H151</f>
        <v>0</v>
      </c>
      <c r="Q151" s="142">
        <v>0</v>
      </c>
      <c r="R151" s="142">
        <f t="shared" ref="R151:R182" si="12">Q151*H151</f>
        <v>0</v>
      </c>
      <c r="S151" s="142">
        <v>0</v>
      </c>
      <c r="T151" s="143">
        <f t="shared" ref="T151:T182" si="13">S151*H151</f>
        <v>0</v>
      </c>
      <c r="AR151" s="144" t="s">
        <v>165</v>
      </c>
      <c r="AT151" s="144" t="s">
        <v>161</v>
      </c>
      <c r="AU151" s="144" t="s">
        <v>86</v>
      </c>
      <c r="AY151" s="16" t="s">
        <v>159</v>
      </c>
      <c r="BE151" s="145">
        <f t="shared" ref="BE151:BE181" si="14">IF(N151="základní",J151,0)</f>
        <v>0</v>
      </c>
      <c r="BF151" s="145">
        <f t="shared" ref="BF151:BF181" si="15">IF(N151="snížená",J151,0)</f>
        <v>0</v>
      </c>
      <c r="BG151" s="145">
        <f t="shared" ref="BG151:BG181" si="16">IF(N151="zákl. přenesená",J151,0)</f>
        <v>0</v>
      </c>
      <c r="BH151" s="145">
        <f t="shared" ref="BH151:BH181" si="17">IF(N151="sníž. přenesená",J151,0)</f>
        <v>0</v>
      </c>
      <c r="BI151" s="145">
        <f t="shared" ref="BI151:BI181" si="18">IF(N151="nulová",J151,0)</f>
        <v>0</v>
      </c>
      <c r="BJ151" s="16" t="s">
        <v>86</v>
      </c>
      <c r="BK151" s="145">
        <f t="shared" ref="BK151:BK181" si="19">ROUND(I151*H151,2)</f>
        <v>0</v>
      </c>
      <c r="BL151" s="16" t="s">
        <v>165</v>
      </c>
      <c r="BM151" s="144" t="s">
        <v>1102</v>
      </c>
    </row>
    <row r="152" spans="2:65" s="1" customFormat="1" ht="16.55" customHeight="1">
      <c r="B152" s="31"/>
      <c r="C152" s="132" t="s">
        <v>354</v>
      </c>
      <c r="D152" s="132" t="s">
        <v>161</v>
      </c>
      <c r="E152" s="133" t="s">
        <v>1103</v>
      </c>
      <c r="F152" s="134" t="s">
        <v>1104</v>
      </c>
      <c r="G152" s="135" t="s">
        <v>1005</v>
      </c>
      <c r="H152" s="136">
        <v>6</v>
      </c>
      <c r="I152" s="137"/>
      <c r="J152" s="138">
        <f t="shared" si="10"/>
        <v>0</v>
      </c>
      <c r="K152" s="139"/>
      <c r="L152" s="31"/>
      <c r="M152" s="140" t="s">
        <v>1</v>
      </c>
      <c r="N152" s="141" t="s">
        <v>43</v>
      </c>
      <c r="P152" s="142">
        <f t="shared" si="11"/>
        <v>0</v>
      </c>
      <c r="Q152" s="142">
        <v>0</v>
      </c>
      <c r="R152" s="142">
        <f t="shared" si="12"/>
        <v>0</v>
      </c>
      <c r="S152" s="142">
        <v>0</v>
      </c>
      <c r="T152" s="143">
        <f t="shared" si="13"/>
        <v>0</v>
      </c>
      <c r="AR152" s="144" t="s">
        <v>165</v>
      </c>
      <c r="AT152" s="144" t="s">
        <v>161</v>
      </c>
      <c r="AU152" s="144" t="s">
        <v>86</v>
      </c>
      <c r="AY152" s="16" t="s">
        <v>159</v>
      </c>
      <c r="BE152" s="145">
        <f t="shared" si="14"/>
        <v>0</v>
      </c>
      <c r="BF152" s="145">
        <f t="shared" si="15"/>
        <v>0</v>
      </c>
      <c r="BG152" s="145">
        <f t="shared" si="16"/>
        <v>0</v>
      </c>
      <c r="BH152" s="145">
        <f t="shared" si="17"/>
        <v>0</v>
      </c>
      <c r="BI152" s="145">
        <f t="shared" si="18"/>
        <v>0</v>
      </c>
      <c r="BJ152" s="16" t="s">
        <v>86</v>
      </c>
      <c r="BK152" s="145">
        <f t="shared" si="19"/>
        <v>0</v>
      </c>
      <c r="BL152" s="16" t="s">
        <v>165</v>
      </c>
      <c r="BM152" s="144" t="s">
        <v>1105</v>
      </c>
    </row>
    <row r="153" spans="2:65" s="1" customFormat="1" ht="16.55" customHeight="1">
      <c r="B153" s="31"/>
      <c r="C153" s="132" t="s">
        <v>360</v>
      </c>
      <c r="D153" s="132" t="s">
        <v>161</v>
      </c>
      <c r="E153" s="133" t="s">
        <v>1106</v>
      </c>
      <c r="F153" s="134" t="s">
        <v>1107</v>
      </c>
      <c r="G153" s="135" t="s">
        <v>1005</v>
      </c>
      <c r="H153" s="136">
        <v>6</v>
      </c>
      <c r="I153" s="137"/>
      <c r="J153" s="138">
        <f t="shared" si="10"/>
        <v>0</v>
      </c>
      <c r="K153" s="139"/>
      <c r="L153" s="31"/>
      <c r="M153" s="140" t="s">
        <v>1</v>
      </c>
      <c r="N153" s="141" t="s">
        <v>43</v>
      </c>
      <c r="P153" s="142">
        <f t="shared" si="11"/>
        <v>0</v>
      </c>
      <c r="Q153" s="142">
        <v>0</v>
      </c>
      <c r="R153" s="142">
        <f t="shared" si="12"/>
        <v>0</v>
      </c>
      <c r="S153" s="142">
        <v>0</v>
      </c>
      <c r="T153" s="143">
        <f t="shared" si="13"/>
        <v>0</v>
      </c>
      <c r="AR153" s="144" t="s">
        <v>165</v>
      </c>
      <c r="AT153" s="144" t="s">
        <v>161</v>
      </c>
      <c r="AU153" s="144" t="s">
        <v>86</v>
      </c>
      <c r="AY153" s="16" t="s">
        <v>159</v>
      </c>
      <c r="BE153" s="145">
        <f t="shared" si="14"/>
        <v>0</v>
      </c>
      <c r="BF153" s="145">
        <f t="shared" si="15"/>
        <v>0</v>
      </c>
      <c r="BG153" s="145">
        <f t="shared" si="16"/>
        <v>0</v>
      </c>
      <c r="BH153" s="145">
        <f t="shared" si="17"/>
        <v>0</v>
      </c>
      <c r="BI153" s="145">
        <f t="shared" si="18"/>
        <v>0</v>
      </c>
      <c r="BJ153" s="16" t="s">
        <v>86</v>
      </c>
      <c r="BK153" s="145">
        <f t="shared" si="19"/>
        <v>0</v>
      </c>
      <c r="BL153" s="16" t="s">
        <v>165</v>
      </c>
      <c r="BM153" s="144" t="s">
        <v>1108</v>
      </c>
    </row>
    <row r="154" spans="2:65" s="1" customFormat="1" ht="16.55" customHeight="1">
      <c r="B154" s="31"/>
      <c r="C154" s="132" t="s">
        <v>365</v>
      </c>
      <c r="D154" s="132" t="s">
        <v>161</v>
      </c>
      <c r="E154" s="133" t="s">
        <v>1109</v>
      </c>
      <c r="F154" s="134" t="s">
        <v>1110</v>
      </c>
      <c r="G154" s="135" t="s">
        <v>1005</v>
      </c>
      <c r="H154" s="136">
        <v>6</v>
      </c>
      <c r="I154" s="137"/>
      <c r="J154" s="138">
        <f t="shared" si="10"/>
        <v>0</v>
      </c>
      <c r="K154" s="139"/>
      <c r="L154" s="31"/>
      <c r="M154" s="140" t="s">
        <v>1</v>
      </c>
      <c r="N154" s="141" t="s">
        <v>43</v>
      </c>
      <c r="P154" s="142">
        <f t="shared" si="11"/>
        <v>0</v>
      </c>
      <c r="Q154" s="142">
        <v>0</v>
      </c>
      <c r="R154" s="142">
        <f t="shared" si="12"/>
        <v>0</v>
      </c>
      <c r="S154" s="142">
        <v>0</v>
      </c>
      <c r="T154" s="143">
        <f t="shared" si="13"/>
        <v>0</v>
      </c>
      <c r="AR154" s="144" t="s">
        <v>165</v>
      </c>
      <c r="AT154" s="144" t="s">
        <v>161</v>
      </c>
      <c r="AU154" s="144" t="s">
        <v>86</v>
      </c>
      <c r="AY154" s="16" t="s">
        <v>159</v>
      </c>
      <c r="BE154" s="145">
        <f t="shared" si="14"/>
        <v>0</v>
      </c>
      <c r="BF154" s="145">
        <f t="shared" si="15"/>
        <v>0</v>
      </c>
      <c r="BG154" s="145">
        <f t="shared" si="16"/>
        <v>0</v>
      </c>
      <c r="BH154" s="145">
        <f t="shared" si="17"/>
        <v>0</v>
      </c>
      <c r="BI154" s="145">
        <f t="shared" si="18"/>
        <v>0</v>
      </c>
      <c r="BJ154" s="16" t="s">
        <v>86</v>
      </c>
      <c r="BK154" s="145">
        <f t="shared" si="19"/>
        <v>0</v>
      </c>
      <c r="BL154" s="16" t="s">
        <v>165</v>
      </c>
      <c r="BM154" s="144" t="s">
        <v>1111</v>
      </c>
    </row>
    <row r="155" spans="2:65" s="1" customFormat="1" ht="16.55" customHeight="1">
      <c r="B155" s="31"/>
      <c r="C155" s="132" t="s">
        <v>370</v>
      </c>
      <c r="D155" s="132" t="s">
        <v>161</v>
      </c>
      <c r="E155" s="133" t="s">
        <v>1112</v>
      </c>
      <c r="F155" s="134" t="s">
        <v>1113</v>
      </c>
      <c r="G155" s="135" t="s">
        <v>1005</v>
      </c>
      <c r="H155" s="136">
        <v>6</v>
      </c>
      <c r="I155" s="137"/>
      <c r="J155" s="138">
        <f t="shared" si="10"/>
        <v>0</v>
      </c>
      <c r="K155" s="139"/>
      <c r="L155" s="31"/>
      <c r="M155" s="140" t="s">
        <v>1</v>
      </c>
      <c r="N155" s="141" t="s">
        <v>43</v>
      </c>
      <c r="P155" s="142">
        <f t="shared" si="11"/>
        <v>0</v>
      </c>
      <c r="Q155" s="142">
        <v>0</v>
      </c>
      <c r="R155" s="142">
        <f t="shared" si="12"/>
        <v>0</v>
      </c>
      <c r="S155" s="142">
        <v>0</v>
      </c>
      <c r="T155" s="143">
        <f t="shared" si="13"/>
        <v>0</v>
      </c>
      <c r="AR155" s="144" t="s">
        <v>165</v>
      </c>
      <c r="AT155" s="144" t="s">
        <v>161</v>
      </c>
      <c r="AU155" s="144" t="s">
        <v>86</v>
      </c>
      <c r="AY155" s="16" t="s">
        <v>159</v>
      </c>
      <c r="BE155" s="145">
        <f t="shared" si="14"/>
        <v>0</v>
      </c>
      <c r="BF155" s="145">
        <f t="shared" si="15"/>
        <v>0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6" t="s">
        <v>86</v>
      </c>
      <c r="BK155" s="145">
        <f t="shared" si="19"/>
        <v>0</v>
      </c>
      <c r="BL155" s="16" t="s">
        <v>165</v>
      </c>
      <c r="BM155" s="144" t="s">
        <v>1114</v>
      </c>
    </row>
    <row r="156" spans="2:65" s="1" customFormat="1" ht="16.55" customHeight="1">
      <c r="B156" s="31"/>
      <c r="C156" s="132" t="s">
        <v>374</v>
      </c>
      <c r="D156" s="132" t="s">
        <v>161</v>
      </c>
      <c r="E156" s="133" t="s">
        <v>1115</v>
      </c>
      <c r="F156" s="134" t="s">
        <v>1116</v>
      </c>
      <c r="G156" s="135" t="s">
        <v>249</v>
      </c>
      <c r="H156" s="136">
        <v>42</v>
      </c>
      <c r="I156" s="137"/>
      <c r="J156" s="138">
        <f t="shared" si="10"/>
        <v>0</v>
      </c>
      <c r="K156" s="139"/>
      <c r="L156" s="31"/>
      <c r="M156" s="140" t="s">
        <v>1</v>
      </c>
      <c r="N156" s="141" t="s">
        <v>43</v>
      </c>
      <c r="P156" s="142">
        <f t="shared" si="11"/>
        <v>0</v>
      </c>
      <c r="Q156" s="142">
        <v>0</v>
      </c>
      <c r="R156" s="142">
        <f t="shared" si="12"/>
        <v>0</v>
      </c>
      <c r="S156" s="142">
        <v>0</v>
      </c>
      <c r="T156" s="143">
        <f t="shared" si="13"/>
        <v>0</v>
      </c>
      <c r="AR156" s="144" t="s">
        <v>165</v>
      </c>
      <c r="AT156" s="144" t="s">
        <v>161</v>
      </c>
      <c r="AU156" s="144" t="s">
        <v>86</v>
      </c>
      <c r="AY156" s="16" t="s">
        <v>159</v>
      </c>
      <c r="BE156" s="145">
        <f t="shared" si="14"/>
        <v>0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6" t="s">
        <v>86</v>
      </c>
      <c r="BK156" s="145">
        <f t="shared" si="19"/>
        <v>0</v>
      </c>
      <c r="BL156" s="16" t="s">
        <v>165</v>
      </c>
      <c r="BM156" s="144" t="s">
        <v>1117</v>
      </c>
    </row>
    <row r="157" spans="2:65" s="1" customFormat="1" ht="21.8" customHeight="1">
      <c r="B157" s="31"/>
      <c r="C157" s="132" t="s">
        <v>378</v>
      </c>
      <c r="D157" s="132" t="s">
        <v>161</v>
      </c>
      <c r="E157" s="133" t="s">
        <v>1118</v>
      </c>
      <c r="F157" s="134" t="s">
        <v>1119</v>
      </c>
      <c r="G157" s="135" t="s">
        <v>1005</v>
      </c>
      <c r="H157" s="136">
        <v>36</v>
      </c>
      <c r="I157" s="137"/>
      <c r="J157" s="138">
        <f t="shared" si="10"/>
        <v>0</v>
      </c>
      <c r="K157" s="139"/>
      <c r="L157" s="31"/>
      <c r="M157" s="140" t="s">
        <v>1</v>
      </c>
      <c r="N157" s="141" t="s">
        <v>43</v>
      </c>
      <c r="P157" s="142">
        <f t="shared" si="11"/>
        <v>0</v>
      </c>
      <c r="Q157" s="142">
        <v>0</v>
      </c>
      <c r="R157" s="142">
        <f t="shared" si="12"/>
        <v>0</v>
      </c>
      <c r="S157" s="142">
        <v>0</v>
      </c>
      <c r="T157" s="143">
        <f t="shared" si="13"/>
        <v>0</v>
      </c>
      <c r="AR157" s="144" t="s">
        <v>165</v>
      </c>
      <c r="AT157" s="144" t="s">
        <v>161</v>
      </c>
      <c r="AU157" s="144" t="s">
        <v>86</v>
      </c>
      <c r="AY157" s="16" t="s">
        <v>159</v>
      </c>
      <c r="BE157" s="145">
        <f t="shared" si="14"/>
        <v>0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6" t="s">
        <v>86</v>
      </c>
      <c r="BK157" s="145">
        <f t="shared" si="19"/>
        <v>0</v>
      </c>
      <c r="BL157" s="16" t="s">
        <v>165</v>
      </c>
      <c r="BM157" s="144" t="s">
        <v>1120</v>
      </c>
    </row>
    <row r="158" spans="2:65" s="1" customFormat="1" ht="16.55" customHeight="1">
      <c r="B158" s="31"/>
      <c r="C158" s="132" t="s">
        <v>382</v>
      </c>
      <c r="D158" s="132" t="s">
        <v>161</v>
      </c>
      <c r="E158" s="133" t="s">
        <v>1121</v>
      </c>
      <c r="F158" s="134" t="s">
        <v>1122</v>
      </c>
      <c r="G158" s="135" t="s">
        <v>249</v>
      </c>
      <c r="H158" s="136">
        <v>24</v>
      </c>
      <c r="I158" s="137"/>
      <c r="J158" s="138">
        <f t="shared" si="10"/>
        <v>0</v>
      </c>
      <c r="K158" s="139"/>
      <c r="L158" s="31"/>
      <c r="M158" s="140" t="s">
        <v>1</v>
      </c>
      <c r="N158" s="141" t="s">
        <v>43</v>
      </c>
      <c r="P158" s="142">
        <f t="shared" si="11"/>
        <v>0</v>
      </c>
      <c r="Q158" s="142">
        <v>0</v>
      </c>
      <c r="R158" s="142">
        <f t="shared" si="12"/>
        <v>0</v>
      </c>
      <c r="S158" s="142">
        <v>0</v>
      </c>
      <c r="T158" s="143">
        <f t="shared" si="13"/>
        <v>0</v>
      </c>
      <c r="AR158" s="144" t="s">
        <v>165</v>
      </c>
      <c r="AT158" s="144" t="s">
        <v>161</v>
      </c>
      <c r="AU158" s="144" t="s">
        <v>86</v>
      </c>
      <c r="AY158" s="16" t="s">
        <v>159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6" t="s">
        <v>86</v>
      </c>
      <c r="BK158" s="145">
        <f t="shared" si="19"/>
        <v>0</v>
      </c>
      <c r="BL158" s="16" t="s">
        <v>165</v>
      </c>
      <c r="BM158" s="144" t="s">
        <v>1123</v>
      </c>
    </row>
    <row r="159" spans="2:65" s="1" customFormat="1" ht="16.55" customHeight="1">
      <c r="B159" s="31"/>
      <c r="C159" s="132" t="s">
        <v>386</v>
      </c>
      <c r="D159" s="132" t="s">
        <v>161</v>
      </c>
      <c r="E159" s="133" t="s">
        <v>1124</v>
      </c>
      <c r="F159" s="134" t="s">
        <v>1125</v>
      </c>
      <c r="G159" s="135" t="s">
        <v>1005</v>
      </c>
      <c r="H159" s="136">
        <v>48</v>
      </c>
      <c r="I159" s="137"/>
      <c r="J159" s="138">
        <f t="shared" si="10"/>
        <v>0</v>
      </c>
      <c r="K159" s="139"/>
      <c r="L159" s="31"/>
      <c r="M159" s="140" t="s">
        <v>1</v>
      </c>
      <c r="N159" s="141" t="s">
        <v>43</v>
      </c>
      <c r="P159" s="142">
        <f t="shared" si="11"/>
        <v>0</v>
      </c>
      <c r="Q159" s="142">
        <v>0</v>
      </c>
      <c r="R159" s="142">
        <f t="shared" si="12"/>
        <v>0</v>
      </c>
      <c r="S159" s="142">
        <v>0</v>
      </c>
      <c r="T159" s="143">
        <f t="shared" si="13"/>
        <v>0</v>
      </c>
      <c r="AR159" s="144" t="s">
        <v>165</v>
      </c>
      <c r="AT159" s="144" t="s">
        <v>161</v>
      </c>
      <c r="AU159" s="144" t="s">
        <v>86</v>
      </c>
      <c r="AY159" s="16" t="s">
        <v>159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6" t="s">
        <v>86</v>
      </c>
      <c r="BK159" s="145">
        <f t="shared" si="19"/>
        <v>0</v>
      </c>
      <c r="BL159" s="16" t="s">
        <v>165</v>
      </c>
      <c r="BM159" s="144" t="s">
        <v>1126</v>
      </c>
    </row>
    <row r="160" spans="2:65" s="1" customFormat="1" ht="16.55" customHeight="1">
      <c r="B160" s="31"/>
      <c r="C160" s="132" t="s">
        <v>391</v>
      </c>
      <c r="D160" s="132" t="s">
        <v>161</v>
      </c>
      <c r="E160" s="133" t="s">
        <v>1127</v>
      </c>
      <c r="F160" s="134" t="s">
        <v>1128</v>
      </c>
      <c r="G160" s="135" t="s">
        <v>249</v>
      </c>
      <c r="H160" s="136">
        <v>142</v>
      </c>
      <c r="I160" s="137"/>
      <c r="J160" s="138">
        <f t="shared" si="10"/>
        <v>0</v>
      </c>
      <c r="K160" s="139"/>
      <c r="L160" s="31"/>
      <c r="M160" s="140" t="s">
        <v>1</v>
      </c>
      <c r="N160" s="141" t="s">
        <v>43</v>
      </c>
      <c r="P160" s="142">
        <f t="shared" si="11"/>
        <v>0</v>
      </c>
      <c r="Q160" s="142">
        <v>0</v>
      </c>
      <c r="R160" s="142">
        <f t="shared" si="12"/>
        <v>0</v>
      </c>
      <c r="S160" s="142">
        <v>0</v>
      </c>
      <c r="T160" s="143">
        <f t="shared" si="13"/>
        <v>0</v>
      </c>
      <c r="AR160" s="144" t="s">
        <v>165</v>
      </c>
      <c r="AT160" s="144" t="s">
        <v>161</v>
      </c>
      <c r="AU160" s="144" t="s">
        <v>86</v>
      </c>
      <c r="AY160" s="16" t="s">
        <v>159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6" t="s">
        <v>86</v>
      </c>
      <c r="BK160" s="145">
        <f t="shared" si="19"/>
        <v>0</v>
      </c>
      <c r="BL160" s="16" t="s">
        <v>165</v>
      </c>
      <c r="BM160" s="144" t="s">
        <v>1129</v>
      </c>
    </row>
    <row r="161" spans="2:65" s="1" customFormat="1" ht="16.55" customHeight="1">
      <c r="B161" s="31"/>
      <c r="C161" s="132" t="s">
        <v>395</v>
      </c>
      <c r="D161" s="132" t="s">
        <v>161</v>
      </c>
      <c r="E161" s="133" t="s">
        <v>1130</v>
      </c>
      <c r="F161" s="134" t="s">
        <v>1131</v>
      </c>
      <c r="G161" s="135" t="s">
        <v>249</v>
      </c>
      <c r="H161" s="136">
        <v>21.5</v>
      </c>
      <c r="I161" s="137"/>
      <c r="J161" s="138">
        <f t="shared" si="10"/>
        <v>0</v>
      </c>
      <c r="K161" s="139"/>
      <c r="L161" s="31"/>
      <c r="M161" s="140" t="s">
        <v>1</v>
      </c>
      <c r="N161" s="141" t="s">
        <v>43</v>
      </c>
      <c r="P161" s="142">
        <f t="shared" si="11"/>
        <v>0</v>
      </c>
      <c r="Q161" s="142">
        <v>0</v>
      </c>
      <c r="R161" s="142">
        <f t="shared" si="12"/>
        <v>0</v>
      </c>
      <c r="S161" s="142">
        <v>0</v>
      </c>
      <c r="T161" s="143">
        <f t="shared" si="13"/>
        <v>0</v>
      </c>
      <c r="AR161" s="144" t="s">
        <v>165</v>
      </c>
      <c r="AT161" s="144" t="s">
        <v>161</v>
      </c>
      <c r="AU161" s="144" t="s">
        <v>86</v>
      </c>
      <c r="AY161" s="16" t="s">
        <v>159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6" t="s">
        <v>86</v>
      </c>
      <c r="BK161" s="145">
        <f t="shared" si="19"/>
        <v>0</v>
      </c>
      <c r="BL161" s="16" t="s">
        <v>165</v>
      </c>
      <c r="BM161" s="144" t="s">
        <v>1132</v>
      </c>
    </row>
    <row r="162" spans="2:65" s="1" customFormat="1" ht="16.55" customHeight="1">
      <c r="B162" s="31"/>
      <c r="C162" s="132" t="s">
        <v>399</v>
      </c>
      <c r="D162" s="132" t="s">
        <v>161</v>
      </c>
      <c r="E162" s="133" t="s">
        <v>1133</v>
      </c>
      <c r="F162" s="134" t="s">
        <v>1134</v>
      </c>
      <c r="G162" s="135" t="s">
        <v>249</v>
      </c>
      <c r="H162" s="136">
        <v>37.5</v>
      </c>
      <c r="I162" s="137"/>
      <c r="J162" s="138">
        <f t="shared" si="10"/>
        <v>0</v>
      </c>
      <c r="K162" s="139"/>
      <c r="L162" s="31"/>
      <c r="M162" s="140" t="s">
        <v>1</v>
      </c>
      <c r="N162" s="141" t="s">
        <v>43</v>
      </c>
      <c r="P162" s="142">
        <f t="shared" si="11"/>
        <v>0</v>
      </c>
      <c r="Q162" s="142">
        <v>0</v>
      </c>
      <c r="R162" s="142">
        <f t="shared" si="12"/>
        <v>0</v>
      </c>
      <c r="S162" s="142">
        <v>0</v>
      </c>
      <c r="T162" s="143">
        <f t="shared" si="13"/>
        <v>0</v>
      </c>
      <c r="AR162" s="144" t="s">
        <v>165</v>
      </c>
      <c r="AT162" s="144" t="s">
        <v>161</v>
      </c>
      <c r="AU162" s="144" t="s">
        <v>86</v>
      </c>
      <c r="AY162" s="16" t="s">
        <v>159</v>
      </c>
      <c r="BE162" s="145">
        <f t="shared" si="14"/>
        <v>0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6" t="s">
        <v>86</v>
      </c>
      <c r="BK162" s="145">
        <f t="shared" si="19"/>
        <v>0</v>
      </c>
      <c r="BL162" s="16" t="s">
        <v>165</v>
      </c>
      <c r="BM162" s="144" t="s">
        <v>1135</v>
      </c>
    </row>
    <row r="163" spans="2:65" s="1" customFormat="1" ht="16.55" customHeight="1">
      <c r="B163" s="31"/>
      <c r="C163" s="132" t="s">
        <v>403</v>
      </c>
      <c r="D163" s="132" t="s">
        <v>161</v>
      </c>
      <c r="E163" s="133" t="s">
        <v>1136</v>
      </c>
      <c r="F163" s="134" t="s">
        <v>1137</v>
      </c>
      <c r="G163" s="135" t="s">
        <v>249</v>
      </c>
      <c r="H163" s="136">
        <v>83</v>
      </c>
      <c r="I163" s="137"/>
      <c r="J163" s="138">
        <f t="shared" si="10"/>
        <v>0</v>
      </c>
      <c r="K163" s="139"/>
      <c r="L163" s="31"/>
      <c r="M163" s="140" t="s">
        <v>1</v>
      </c>
      <c r="N163" s="141" t="s">
        <v>43</v>
      </c>
      <c r="P163" s="142">
        <f t="shared" si="11"/>
        <v>0</v>
      </c>
      <c r="Q163" s="142">
        <v>0</v>
      </c>
      <c r="R163" s="142">
        <f t="shared" si="12"/>
        <v>0</v>
      </c>
      <c r="S163" s="142">
        <v>0</v>
      </c>
      <c r="T163" s="143">
        <f t="shared" si="13"/>
        <v>0</v>
      </c>
      <c r="AR163" s="144" t="s">
        <v>165</v>
      </c>
      <c r="AT163" s="144" t="s">
        <v>161</v>
      </c>
      <c r="AU163" s="144" t="s">
        <v>86</v>
      </c>
      <c r="AY163" s="16" t="s">
        <v>159</v>
      </c>
      <c r="BE163" s="145">
        <f t="shared" si="14"/>
        <v>0</v>
      </c>
      <c r="BF163" s="145">
        <f t="shared" si="15"/>
        <v>0</v>
      </c>
      <c r="BG163" s="145">
        <f t="shared" si="16"/>
        <v>0</v>
      </c>
      <c r="BH163" s="145">
        <f t="shared" si="17"/>
        <v>0</v>
      </c>
      <c r="BI163" s="145">
        <f t="shared" si="18"/>
        <v>0</v>
      </c>
      <c r="BJ163" s="16" t="s">
        <v>86</v>
      </c>
      <c r="BK163" s="145">
        <f t="shared" si="19"/>
        <v>0</v>
      </c>
      <c r="BL163" s="16" t="s">
        <v>165</v>
      </c>
      <c r="BM163" s="144" t="s">
        <v>1138</v>
      </c>
    </row>
    <row r="164" spans="2:65" s="1" customFormat="1" ht="16.55" customHeight="1">
      <c r="B164" s="31"/>
      <c r="C164" s="132" t="s">
        <v>407</v>
      </c>
      <c r="D164" s="132" t="s">
        <v>161</v>
      </c>
      <c r="E164" s="133" t="s">
        <v>1139</v>
      </c>
      <c r="F164" s="134" t="s">
        <v>1140</v>
      </c>
      <c r="G164" s="135" t="s">
        <v>229</v>
      </c>
      <c r="H164" s="136">
        <v>160</v>
      </c>
      <c r="I164" s="137"/>
      <c r="J164" s="138">
        <f t="shared" si="10"/>
        <v>0</v>
      </c>
      <c r="K164" s="139"/>
      <c r="L164" s="31"/>
      <c r="M164" s="140" t="s">
        <v>1</v>
      </c>
      <c r="N164" s="141" t="s">
        <v>43</v>
      </c>
      <c r="P164" s="142">
        <f t="shared" si="11"/>
        <v>0</v>
      </c>
      <c r="Q164" s="142">
        <v>0</v>
      </c>
      <c r="R164" s="142">
        <f t="shared" si="12"/>
        <v>0</v>
      </c>
      <c r="S164" s="142">
        <v>0</v>
      </c>
      <c r="T164" s="143">
        <f t="shared" si="13"/>
        <v>0</v>
      </c>
      <c r="AR164" s="144" t="s">
        <v>165</v>
      </c>
      <c r="AT164" s="144" t="s">
        <v>161</v>
      </c>
      <c r="AU164" s="144" t="s">
        <v>86</v>
      </c>
      <c r="AY164" s="16" t="s">
        <v>159</v>
      </c>
      <c r="BE164" s="145">
        <f t="shared" si="14"/>
        <v>0</v>
      </c>
      <c r="BF164" s="145">
        <f t="shared" si="15"/>
        <v>0</v>
      </c>
      <c r="BG164" s="145">
        <f t="shared" si="16"/>
        <v>0</v>
      </c>
      <c r="BH164" s="145">
        <f t="shared" si="17"/>
        <v>0</v>
      </c>
      <c r="BI164" s="145">
        <f t="shared" si="18"/>
        <v>0</v>
      </c>
      <c r="BJ164" s="16" t="s">
        <v>86</v>
      </c>
      <c r="BK164" s="145">
        <f t="shared" si="19"/>
        <v>0</v>
      </c>
      <c r="BL164" s="16" t="s">
        <v>165</v>
      </c>
      <c r="BM164" s="144" t="s">
        <v>1141</v>
      </c>
    </row>
    <row r="165" spans="2:65" s="1" customFormat="1" ht="16.55" customHeight="1">
      <c r="B165" s="31"/>
      <c r="C165" s="132" t="s">
        <v>411</v>
      </c>
      <c r="D165" s="132" t="s">
        <v>161</v>
      </c>
      <c r="E165" s="133" t="s">
        <v>1142</v>
      </c>
      <c r="F165" s="134" t="s">
        <v>1143</v>
      </c>
      <c r="G165" s="135" t="s">
        <v>249</v>
      </c>
      <c r="H165" s="136">
        <v>155</v>
      </c>
      <c r="I165" s="137"/>
      <c r="J165" s="138">
        <f t="shared" si="10"/>
        <v>0</v>
      </c>
      <c r="K165" s="139"/>
      <c r="L165" s="31"/>
      <c r="M165" s="140" t="s">
        <v>1</v>
      </c>
      <c r="N165" s="141" t="s">
        <v>43</v>
      </c>
      <c r="P165" s="142">
        <f t="shared" si="11"/>
        <v>0</v>
      </c>
      <c r="Q165" s="142">
        <v>0</v>
      </c>
      <c r="R165" s="142">
        <f t="shared" si="12"/>
        <v>0</v>
      </c>
      <c r="S165" s="142">
        <v>0</v>
      </c>
      <c r="T165" s="143">
        <f t="shared" si="13"/>
        <v>0</v>
      </c>
      <c r="AR165" s="144" t="s">
        <v>165</v>
      </c>
      <c r="AT165" s="144" t="s">
        <v>161</v>
      </c>
      <c r="AU165" s="144" t="s">
        <v>86</v>
      </c>
      <c r="AY165" s="16" t="s">
        <v>159</v>
      </c>
      <c r="BE165" s="145">
        <f t="shared" si="14"/>
        <v>0</v>
      </c>
      <c r="BF165" s="145">
        <f t="shared" si="15"/>
        <v>0</v>
      </c>
      <c r="BG165" s="145">
        <f t="shared" si="16"/>
        <v>0</v>
      </c>
      <c r="BH165" s="145">
        <f t="shared" si="17"/>
        <v>0</v>
      </c>
      <c r="BI165" s="145">
        <f t="shared" si="18"/>
        <v>0</v>
      </c>
      <c r="BJ165" s="16" t="s">
        <v>86</v>
      </c>
      <c r="BK165" s="145">
        <f t="shared" si="19"/>
        <v>0</v>
      </c>
      <c r="BL165" s="16" t="s">
        <v>165</v>
      </c>
      <c r="BM165" s="144" t="s">
        <v>1144</v>
      </c>
    </row>
    <row r="166" spans="2:65" s="1" customFormat="1" ht="16.55" customHeight="1">
      <c r="B166" s="31"/>
      <c r="C166" s="132" t="s">
        <v>415</v>
      </c>
      <c r="D166" s="132" t="s">
        <v>161</v>
      </c>
      <c r="E166" s="133" t="s">
        <v>1145</v>
      </c>
      <c r="F166" s="134" t="s">
        <v>1146</v>
      </c>
      <c r="G166" s="135" t="s">
        <v>249</v>
      </c>
      <c r="H166" s="136">
        <v>91</v>
      </c>
      <c r="I166" s="137"/>
      <c r="J166" s="138">
        <f t="shared" si="10"/>
        <v>0</v>
      </c>
      <c r="K166" s="139"/>
      <c r="L166" s="31"/>
      <c r="M166" s="140" t="s">
        <v>1</v>
      </c>
      <c r="N166" s="141" t="s">
        <v>43</v>
      </c>
      <c r="P166" s="142">
        <f t="shared" si="11"/>
        <v>0</v>
      </c>
      <c r="Q166" s="142">
        <v>0</v>
      </c>
      <c r="R166" s="142">
        <f t="shared" si="12"/>
        <v>0</v>
      </c>
      <c r="S166" s="142">
        <v>0</v>
      </c>
      <c r="T166" s="143">
        <f t="shared" si="13"/>
        <v>0</v>
      </c>
      <c r="AR166" s="144" t="s">
        <v>165</v>
      </c>
      <c r="AT166" s="144" t="s">
        <v>161</v>
      </c>
      <c r="AU166" s="144" t="s">
        <v>86</v>
      </c>
      <c r="AY166" s="16" t="s">
        <v>159</v>
      </c>
      <c r="BE166" s="145">
        <f t="shared" si="14"/>
        <v>0</v>
      </c>
      <c r="BF166" s="145">
        <f t="shared" si="15"/>
        <v>0</v>
      </c>
      <c r="BG166" s="145">
        <f t="shared" si="16"/>
        <v>0</v>
      </c>
      <c r="BH166" s="145">
        <f t="shared" si="17"/>
        <v>0</v>
      </c>
      <c r="BI166" s="145">
        <f t="shared" si="18"/>
        <v>0</v>
      </c>
      <c r="BJ166" s="16" t="s">
        <v>86</v>
      </c>
      <c r="BK166" s="145">
        <f t="shared" si="19"/>
        <v>0</v>
      </c>
      <c r="BL166" s="16" t="s">
        <v>165</v>
      </c>
      <c r="BM166" s="144" t="s">
        <v>1147</v>
      </c>
    </row>
    <row r="167" spans="2:65" s="1" customFormat="1" ht="21.8" customHeight="1">
      <c r="B167" s="31"/>
      <c r="C167" s="132" t="s">
        <v>419</v>
      </c>
      <c r="D167" s="132" t="s">
        <v>161</v>
      </c>
      <c r="E167" s="133" t="s">
        <v>1148</v>
      </c>
      <c r="F167" s="134" t="s">
        <v>1149</v>
      </c>
      <c r="G167" s="135" t="s">
        <v>249</v>
      </c>
      <c r="H167" s="136">
        <v>40</v>
      </c>
      <c r="I167" s="137"/>
      <c r="J167" s="138">
        <f t="shared" si="10"/>
        <v>0</v>
      </c>
      <c r="K167" s="139"/>
      <c r="L167" s="31"/>
      <c r="M167" s="140" t="s">
        <v>1</v>
      </c>
      <c r="N167" s="141" t="s">
        <v>43</v>
      </c>
      <c r="P167" s="142">
        <f t="shared" si="11"/>
        <v>0</v>
      </c>
      <c r="Q167" s="142">
        <v>0</v>
      </c>
      <c r="R167" s="142">
        <f t="shared" si="12"/>
        <v>0</v>
      </c>
      <c r="S167" s="142">
        <v>0</v>
      </c>
      <c r="T167" s="143">
        <f t="shared" si="13"/>
        <v>0</v>
      </c>
      <c r="AR167" s="144" t="s">
        <v>165</v>
      </c>
      <c r="AT167" s="144" t="s">
        <v>161</v>
      </c>
      <c r="AU167" s="144" t="s">
        <v>86</v>
      </c>
      <c r="AY167" s="16" t="s">
        <v>159</v>
      </c>
      <c r="BE167" s="145">
        <f t="shared" si="14"/>
        <v>0</v>
      </c>
      <c r="BF167" s="145">
        <f t="shared" si="15"/>
        <v>0</v>
      </c>
      <c r="BG167" s="145">
        <f t="shared" si="16"/>
        <v>0</v>
      </c>
      <c r="BH167" s="145">
        <f t="shared" si="17"/>
        <v>0</v>
      </c>
      <c r="BI167" s="145">
        <f t="shared" si="18"/>
        <v>0</v>
      </c>
      <c r="BJ167" s="16" t="s">
        <v>86</v>
      </c>
      <c r="BK167" s="145">
        <f t="shared" si="19"/>
        <v>0</v>
      </c>
      <c r="BL167" s="16" t="s">
        <v>165</v>
      </c>
      <c r="BM167" s="144" t="s">
        <v>1150</v>
      </c>
    </row>
    <row r="168" spans="2:65" s="1" customFormat="1" ht="16.55" customHeight="1">
      <c r="B168" s="31"/>
      <c r="C168" s="132" t="s">
        <v>424</v>
      </c>
      <c r="D168" s="132" t="s">
        <v>161</v>
      </c>
      <c r="E168" s="133" t="s">
        <v>1151</v>
      </c>
      <c r="F168" s="134" t="s">
        <v>1152</v>
      </c>
      <c r="G168" s="135" t="s">
        <v>249</v>
      </c>
      <c r="H168" s="136">
        <v>21.5</v>
      </c>
      <c r="I168" s="137"/>
      <c r="J168" s="138">
        <f t="shared" si="10"/>
        <v>0</v>
      </c>
      <c r="K168" s="139"/>
      <c r="L168" s="31"/>
      <c r="M168" s="140" t="s">
        <v>1</v>
      </c>
      <c r="N168" s="141" t="s">
        <v>43</v>
      </c>
      <c r="P168" s="142">
        <f t="shared" si="11"/>
        <v>0</v>
      </c>
      <c r="Q168" s="142">
        <v>0</v>
      </c>
      <c r="R168" s="142">
        <f t="shared" si="12"/>
        <v>0</v>
      </c>
      <c r="S168" s="142">
        <v>0</v>
      </c>
      <c r="T168" s="143">
        <f t="shared" si="13"/>
        <v>0</v>
      </c>
      <c r="AR168" s="144" t="s">
        <v>165</v>
      </c>
      <c r="AT168" s="144" t="s">
        <v>161</v>
      </c>
      <c r="AU168" s="144" t="s">
        <v>86</v>
      </c>
      <c r="AY168" s="16" t="s">
        <v>159</v>
      </c>
      <c r="BE168" s="145">
        <f t="shared" si="14"/>
        <v>0</v>
      </c>
      <c r="BF168" s="145">
        <f t="shared" si="15"/>
        <v>0</v>
      </c>
      <c r="BG168" s="145">
        <f t="shared" si="16"/>
        <v>0</v>
      </c>
      <c r="BH168" s="145">
        <f t="shared" si="17"/>
        <v>0</v>
      </c>
      <c r="BI168" s="145">
        <f t="shared" si="18"/>
        <v>0</v>
      </c>
      <c r="BJ168" s="16" t="s">
        <v>86</v>
      </c>
      <c r="BK168" s="145">
        <f t="shared" si="19"/>
        <v>0</v>
      </c>
      <c r="BL168" s="16" t="s">
        <v>165</v>
      </c>
      <c r="BM168" s="144" t="s">
        <v>1153</v>
      </c>
    </row>
    <row r="169" spans="2:65" s="1" customFormat="1" ht="16.55" customHeight="1">
      <c r="B169" s="31"/>
      <c r="C169" s="132" t="s">
        <v>429</v>
      </c>
      <c r="D169" s="132" t="s">
        <v>161</v>
      </c>
      <c r="E169" s="133" t="s">
        <v>1154</v>
      </c>
      <c r="F169" s="134" t="s">
        <v>1155</v>
      </c>
      <c r="G169" s="135" t="s">
        <v>249</v>
      </c>
      <c r="H169" s="136">
        <v>120.5</v>
      </c>
      <c r="I169" s="137"/>
      <c r="J169" s="138">
        <f t="shared" si="10"/>
        <v>0</v>
      </c>
      <c r="K169" s="139"/>
      <c r="L169" s="31"/>
      <c r="M169" s="140" t="s">
        <v>1</v>
      </c>
      <c r="N169" s="141" t="s">
        <v>43</v>
      </c>
      <c r="P169" s="142">
        <f t="shared" si="11"/>
        <v>0</v>
      </c>
      <c r="Q169" s="142">
        <v>0</v>
      </c>
      <c r="R169" s="142">
        <f t="shared" si="12"/>
        <v>0</v>
      </c>
      <c r="S169" s="142">
        <v>0</v>
      </c>
      <c r="T169" s="143">
        <f t="shared" si="13"/>
        <v>0</v>
      </c>
      <c r="AR169" s="144" t="s">
        <v>165</v>
      </c>
      <c r="AT169" s="144" t="s">
        <v>161</v>
      </c>
      <c r="AU169" s="144" t="s">
        <v>86</v>
      </c>
      <c r="AY169" s="16" t="s">
        <v>159</v>
      </c>
      <c r="BE169" s="145">
        <f t="shared" si="14"/>
        <v>0</v>
      </c>
      <c r="BF169" s="145">
        <f t="shared" si="15"/>
        <v>0</v>
      </c>
      <c r="BG169" s="145">
        <f t="shared" si="16"/>
        <v>0</v>
      </c>
      <c r="BH169" s="145">
        <f t="shared" si="17"/>
        <v>0</v>
      </c>
      <c r="BI169" s="145">
        <f t="shared" si="18"/>
        <v>0</v>
      </c>
      <c r="BJ169" s="16" t="s">
        <v>86</v>
      </c>
      <c r="BK169" s="145">
        <f t="shared" si="19"/>
        <v>0</v>
      </c>
      <c r="BL169" s="16" t="s">
        <v>165</v>
      </c>
      <c r="BM169" s="144" t="s">
        <v>1156</v>
      </c>
    </row>
    <row r="170" spans="2:65" s="1" customFormat="1" ht="16.55" customHeight="1">
      <c r="B170" s="31"/>
      <c r="C170" s="132" t="s">
        <v>433</v>
      </c>
      <c r="D170" s="132" t="s">
        <v>161</v>
      </c>
      <c r="E170" s="133" t="s">
        <v>1157</v>
      </c>
      <c r="F170" s="134" t="s">
        <v>1158</v>
      </c>
      <c r="G170" s="135" t="s">
        <v>249</v>
      </c>
      <c r="H170" s="136">
        <v>83</v>
      </c>
      <c r="I170" s="137"/>
      <c r="J170" s="138">
        <f t="shared" si="10"/>
        <v>0</v>
      </c>
      <c r="K170" s="139"/>
      <c r="L170" s="31"/>
      <c r="M170" s="140" t="s">
        <v>1</v>
      </c>
      <c r="N170" s="141" t="s">
        <v>43</v>
      </c>
      <c r="P170" s="142">
        <f t="shared" si="11"/>
        <v>0</v>
      </c>
      <c r="Q170" s="142">
        <v>0</v>
      </c>
      <c r="R170" s="142">
        <f t="shared" si="12"/>
        <v>0</v>
      </c>
      <c r="S170" s="142">
        <v>0</v>
      </c>
      <c r="T170" s="143">
        <f t="shared" si="13"/>
        <v>0</v>
      </c>
      <c r="AR170" s="144" t="s">
        <v>165</v>
      </c>
      <c r="AT170" s="144" t="s">
        <v>161</v>
      </c>
      <c r="AU170" s="144" t="s">
        <v>86</v>
      </c>
      <c r="AY170" s="16" t="s">
        <v>159</v>
      </c>
      <c r="BE170" s="145">
        <f t="shared" si="14"/>
        <v>0</v>
      </c>
      <c r="BF170" s="145">
        <f t="shared" si="15"/>
        <v>0</v>
      </c>
      <c r="BG170" s="145">
        <f t="shared" si="16"/>
        <v>0</v>
      </c>
      <c r="BH170" s="145">
        <f t="shared" si="17"/>
        <v>0</v>
      </c>
      <c r="BI170" s="145">
        <f t="shared" si="18"/>
        <v>0</v>
      </c>
      <c r="BJ170" s="16" t="s">
        <v>86</v>
      </c>
      <c r="BK170" s="145">
        <f t="shared" si="19"/>
        <v>0</v>
      </c>
      <c r="BL170" s="16" t="s">
        <v>165</v>
      </c>
      <c r="BM170" s="144" t="s">
        <v>1159</v>
      </c>
    </row>
    <row r="171" spans="2:65" s="1" customFormat="1" ht="16.55" customHeight="1">
      <c r="B171" s="31"/>
      <c r="C171" s="132" t="s">
        <v>437</v>
      </c>
      <c r="D171" s="132" t="s">
        <v>161</v>
      </c>
      <c r="E171" s="133" t="s">
        <v>1160</v>
      </c>
      <c r="F171" s="134" t="s">
        <v>1161</v>
      </c>
      <c r="G171" s="135" t="s">
        <v>249</v>
      </c>
      <c r="H171" s="136">
        <v>21.5</v>
      </c>
      <c r="I171" s="137"/>
      <c r="J171" s="138">
        <f t="shared" si="10"/>
        <v>0</v>
      </c>
      <c r="K171" s="139"/>
      <c r="L171" s="31"/>
      <c r="M171" s="140" t="s">
        <v>1</v>
      </c>
      <c r="N171" s="141" t="s">
        <v>43</v>
      </c>
      <c r="P171" s="142">
        <f t="shared" si="11"/>
        <v>0</v>
      </c>
      <c r="Q171" s="142">
        <v>0</v>
      </c>
      <c r="R171" s="142">
        <f t="shared" si="12"/>
        <v>0</v>
      </c>
      <c r="S171" s="142">
        <v>0</v>
      </c>
      <c r="T171" s="143">
        <f t="shared" si="13"/>
        <v>0</v>
      </c>
      <c r="AR171" s="144" t="s">
        <v>165</v>
      </c>
      <c r="AT171" s="144" t="s">
        <v>161</v>
      </c>
      <c r="AU171" s="144" t="s">
        <v>86</v>
      </c>
      <c r="AY171" s="16" t="s">
        <v>159</v>
      </c>
      <c r="BE171" s="145">
        <f t="shared" si="14"/>
        <v>0</v>
      </c>
      <c r="BF171" s="145">
        <f t="shared" si="15"/>
        <v>0</v>
      </c>
      <c r="BG171" s="145">
        <f t="shared" si="16"/>
        <v>0</v>
      </c>
      <c r="BH171" s="145">
        <f t="shared" si="17"/>
        <v>0</v>
      </c>
      <c r="BI171" s="145">
        <f t="shared" si="18"/>
        <v>0</v>
      </c>
      <c r="BJ171" s="16" t="s">
        <v>86</v>
      </c>
      <c r="BK171" s="145">
        <f t="shared" si="19"/>
        <v>0</v>
      </c>
      <c r="BL171" s="16" t="s">
        <v>165</v>
      </c>
      <c r="BM171" s="144" t="s">
        <v>1162</v>
      </c>
    </row>
    <row r="172" spans="2:65" s="1" customFormat="1" ht="16.55" customHeight="1">
      <c r="B172" s="31"/>
      <c r="C172" s="132" t="s">
        <v>445</v>
      </c>
      <c r="D172" s="132" t="s">
        <v>161</v>
      </c>
      <c r="E172" s="133" t="s">
        <v>1163</v>
      </c>
      <c r="F172" s="134" t="s">
        <v>1164</v>
      </c>
      <c r="G172" s="135" t="s">
        <v>249</v>
      </c>
      <c r="H172" s="136">
        <v>37.5</v>
      </c>
      <c r="I172" s="137"/>
      <c r="J172" s="138">
        <f t="shared" si="10"/>
        <v>0</v>
      </c>
      <c r="K172" s="139"/>
      <c r="L172" s="31"/>
      <c r="M172" s="140" t="s">
        <v>1</v>
      </c>
      <c r="N172" s="141" t="s">
        <v>43</v>
      </c>
      <c r="P172" s="142">
        <f t="shared" si="11"/>
        <v>0</v>
      </c>
      <c r="Q172" s="142">
        <v>0</v>
      </c>
      <c r="R172" s="142">
        <f t="shared" si="12"/>
        <v>0</v>
      </c>
      <c r="S172" s="142">
        <v>0</v>
      </c>
      <c r="T172" s="143">
        <f t="shared" si="13"/>
        <v>0</v>
      </c>
      <c r="AR172" s="144" t="s">
        <v>165</v>
      </c>
      <c r="AT172" s="144" t="s">
        <v>161</v>
      </c>
      <c r="AU172" s="144" t="s">
        <v>86</v>
      </c>
      <c r="AY172" s="16" t="s">
        <v>159</v>
      </c>
      <c r="BE172" s="145">
        <f t="shared" si="14"/>
        <v>0</v>
      </c>
      <c r="BF172" s="145">
        <f t="shared" si="15"/>
        <v>0</v>
      </c>
      <c r="BG172" s="145">
        <f t="shared" si="16"/>
        <v>0</v>
      </c>
      <c r="BH172" s="145">
        <f t="shared" si="17"/>
        <v>0</v>
      </c>
      <c r="BI172" s="145">
        <f t="shared" si="18"/>
        <v>0</v>
      </c>
      <c r="BJ172" s="16" t="s">
        <v>86</v>
      </c>
      <c r="BK172" s="145">
        <f t="shared" si="19"/>
        <v>0</v>
      </c>
      <c r="BL172" s="16" t="s">
        <v>165</v>
      </c>
      <c r="BM172" s="144" t="s">
        <v>1165</v>
      </c>
    </row>
    <row r="173" spans="2:65" s="1" customFormat="1" ht="16.55" customHeight="1">
      <c r="B173" s="31"/>
      <c r="C173" s="132" t="s">
        <v>450</v>
      </c>
      <c r="D173" s="132" t="s">
        <v>161</v>
      </c>
      <c r="E173" s="133" t="s">
        <v>1166</v>
      </c>
      <c r="F173" s="134" t="s">
        <v>1167</v>
      </c>
      <c r="G173" s="135" t="s">
        <v>249</v>
      </c>
      <c r="H173" s="136">
        <v>83</v>
      </c>
      <c r="I173" s="137"/>
      <c r="J173" s="138">
        <f t="shared" si="10"/>
        <v>0</v>
      </c>
      <c r="K173" s="139"/>
      <c r="L173" s="31"/>
      <c r="M173" s="140" t="s">
        <v>1</v>
      </c>
      <c r="N173" s="141" t="s">
        <v>43</v>
      </c>
      <c r="P173" s="142">
        <f t="shared" si="11"/>
        <v>0</v>
      </c>
      <c r="Q173" s="142">
        <v>0</v>
      </c>
      <c r="R173" s="142">
        <f t="shared" si="12"/>
        <v>0</v>
      </c>
      <c r="S173" s="142">
        <v>0</v>
      </c>
      <c r="T173" s="143">
        <f t="shared" si="13"/>
        <v>0</v>
      </c>
      <c r="AR173" s="144" t="s">
        <v>165</v>
      </c>
      <c r="AT173" s="144" t="s">
        <v>161</v>
      </c>
      <c r="AU173" s="144" t="s">
        <v>86</v>
      </c>
      <c r="AY173" s="16" t="s">
        <v>159</v>
      </c>
      <c r="BE173" s="145">
        <f t="shared" si="14"/>
        <v>0</v>
      </c>
      <c r="BF173" s="145">
        <f t="shared" si="15"/>
        <v>0</v>
      </c>
      <c r="BG173" s="145">
        <f t="shared" si="16"/>
        <v>0</v>
      </c>
      <c r="BH173" s="145">
        <f t="shared" si="17"/>
        <v>0</v>
      </c>
      <c r="BI173" s="145">
        <f t="shared" si="18"/>
        <v>0</v>
      </c>
      <c r="BJ173" s="16" t="s">
        <v>86</v>
      </c>
      <c r="BK173" s="145">
        <f t="shared" si="19"/>
        <v>0</v>
      </c>
      <c r="BL173" s="16" t="s">
        <v>165</v>
      </c>
      <c r="BM173" s="144" t="s">
        <v>1168</v>
      </c>
    </row>
    <row r="174" spans="2:65" s="1" customFormat="1" ht="16.55" customHeight="1">
      <c r="B174" s="31"/>
      <c r="C174" s="132" t="s">
        <v>456</v>
      </c>
      <c r="D174" s="132" t="s">
        <v>161</v>
      </c>
      <c r="E174" s="133" t="s">
        <v>1169</v>
      </c>
      <c r="F174" s="134" t="s">
        <v>1170</v>
      </c>
      <c r="G174" s="135" t="s">
        <v>249</v>
      </c>
      <c r="H174" s="136">
        <v>26</v>
      </c>
      <c r="I174" s="137"/>
      <c r="J174" s="138">
        <f t="shared" si="10"/>
        <v>0</v>
      </c>
      <c r="K174" s="139"/>
      <c r="L174" s="31"/>
      <c r="M174" s="140" t="s">
        <v>1</v>
      </c>
      <c r="N174" s="141" t="s">
        <v>43</v>
      </c>
      <c r="P174" s="142">
        <f t="shared" si="11"/>
        <v>0</v>
      </c>
      <c r="Q174" s="142">
        <v>0</v>
      </c>
      <c r="R174" s="142">
        <f t="shared" si="12"/>
        <v>0</v>
      </c>
      <c r="S174" s="142">
        <v>0</v>
      </c>
      <c r="T174" s="143">
        <f t="shared" si="13"/>
        <v>0</v>
      </c>
      <c r="AR174" s="144" t="s">
        <v>165</v>
      </c>
      <c r="AT174" s="144" t="s">
        <v>161</v>
      </c>
      <c r="AU174" s="144" t="s">
        <v>86</v>
      </c>
      <c r="AY174" s="16" t="s">
        <v>159</v>
      </c>
      <c r="BE174" s="145">
        <f t="shared" si="14"/>
        <v>0</v>
      </c>
      <c r="BF174" s="145">
        <f t="shared" si="15"/>
        <v>0</v>
      </c>
      <c r="BG174" s="145">
        <f t="shared" si="16"/>
        <v>0</v>
      </c>
      <c r="BH174" s="145">
        <f t="shared" si="17"/>
        <v>0</v>
      </c>
      <c r="BI174" s="145">
        <f t="shared" si="18"/>
        <v>0</v>
      </c>
      <c r="BJ174" s="16" t="s">
        <v>86</v>
      </c>
      <c r="BK174" s="145">
        <f t="shared" si="19"/>
        <v>0</v>
      </c>
      <c r="BL174" s="16" t="s">
        <v>165</v>
      </c>
      <c r="BM174" s="144" t="s">
        <v>1171</v>
      </c>
    </row>
    <row r="175" spans="2:65" s="1" customFormat="1" ht="16.55" customHeight="1">
      <c r="B175" s="31"/>
      <c r="C175" s="132" t="s">
        <v>465</v>
      </c>
      <c r="D175" s="132" t="s">
        <v>161</v>
      </c>
      <c r="E175" s="133" t="s">
        <v>1172</v>
      </c>
      <c r="F175" s="134" t="s">
        <v>1173</v>
      </c>
      <c r="G175" s="135" t="s">
        <v>249</v>
      </c>
      <c r="H175" s="136">
        <v>96.5</v>
      </c>
      <c r="I175" s="137"/>
      <c r="J175" s="138">
        <f t="shared" si="10"/>
        <v>0</v>
      </c>
      <c r="K175" s="139"/>
      <c r="L175" s="31"/>
      <c r="M175" s="140" t="s">
        <v>1</v>
      </c>
      <c r="N175" s="141" t="s">
        <v>43</v>
      </c>
      <c r="P175" s="142">
        <f t="shared" si="11"/>
        <v>0</v>
      </c>
      <c r="Q175" s="142">
        <v>0</v>
      </c>
      <c r="R175" s="142">
        <f t="shared" si="12"/>
        <v>0</v>
      </c>
      <c r="S175" s="142">
        <v>0</v>
      </c>
      <c r="T175" s="143">
        <f t="shared" si="13"/>
        <v>0</v>
      </c>
      <c r="AR175" s="144" t="s">
        <v>165</v>
      </c>
      <c r="AT175" s="144" t="s">
        <v>161</v>
      </c>
      <c r="AU175" s="144" t="s">
        <v>86</v>
      </c>
      <c r="AY175" s="16" t="s">
        <v>159</v>
      </c>
      <c r="BE175" s="145">
        <f t="shared" si="14"/>
        <v>0</v>
      </c>
      <c r="BF175" s="145">
        <f t="shared" si="15"/>
        <v>0</v>
      </c>
      <c r="BG175" s="145">
        <f t="shared" si="16"/>
        <v>0</v>
      </c>
      <c r="BH175" s="145">
        <f t="shared" si="17"/>
        <v>0</v>
      </c>
      <c r="BI175" s="145">
        <f t="shared" si="18"/>
        <v>0</v>
      </c>
      <c r="BJ175" s="16" t="s">
        <v>86</v>
      </c>
      <c r="BK175" s="145">
        <f t="shared" si="19"/>
        <v>0</v>
      </c>
      <c r="BL175" s="16" t="s">
        <v>165</v>
      </c>
      <c r="BM175" s="144" t="s">
        <v>1174</v>
      </c>
    </row>
    <row r="176" spans="2:65" s="1" customFormat="1" ht="16.55" customHeight="1">
      <c r="B176" s="31"/>
      <c r="C176" s="132" t="s">
        <v>470</v>
      </c>
      <c r="D176" s="132" t="s">
        <v>161</v>
      </c>
      <c r="E176" s="133" t="s">
        <v>1175</v>
      </c>
      <c r="F176" s="134" t="s">
        <v>1176</v>
      </c>
      <c r="G176" s="135" t="s">
        <v>1005</v>
      </c>
      <c r="H176" s="136">
        <v>1</v>
      </c>
      <c r="I176" s="137"/>
      <c r="J176" s="138">
        <f t="shared" si="10"/>
        <v>0</v>
      </c>
      <c r="K176" s="139"/>
      <c r="L176" s="31"/>
      <c r="M176" s="140" t="s">
        <v>1</v>
      </c>
      <c r="N176" s="141" t="s">
        <v>43</v>
      </c>
      <c r="P176" s="142">
        <f t="shared" si="11"/>
        <v>0</v>
      </c>
      <c r="Q176" s="142">
        <v>0</v>
      </c>
      <c r="R176" s="142">
        <f t="shared" si="12"/>
        <v>0</v>
      </c>
      <c r="S176" s="142">
        <v>0</v>
      </c>
      <c r="T176" s="143">
        <f t="shared" si="13"/>
        <v>0</v>
      </c>
      <c r="AR176" s="144" t="s">
        <v>165</v>
      </c>
      <c r="AT176" s="144" t="s">
        <v>161</v>
      </c>
      <c r="AU176" s="144" t="s">
        <v>86</v>
      </c>
      <c r="AY176" s="16" t="s">
        <v>159</v>
      </c>
      <c r="BE176" s="145">
        <f t="shared" si="14"/>
        <v>0</v>
      </c>
      <c r="BF176" s="145">
        <f t="shared" si="15"/>
        <v>0</v>
      </c>
      <c r="BG176" s="145">
        <f t="shared" si="16"/>
        <v>0</v>
      </c>
      <c r="BH176" s="145">
        <f t="shared" si="17"/>
        <v>0</v>
      </c>
      <c r="BI176" s="145">
        <f t="shared" si="18"/>
        <v>0</v>
      </c>
      <c r="BJ176" s="16" t="s">
        <v>86</v>
      </c>
      <c r="BK176" s="145">
        <f t="shared" si="19"/>
        <v>0</v>
      </c>
      <c r="BL176" s="16" t="s">
        <v>165</v>
      </c>
      <c r="BM176" s="144" t="s">
        <v>1177</v>
      </c>
    </row>
    <row r="177" spans="2:65" s="1" customFormat="1" ht="24.25" customHeight="1">
      <c r="B177" s="31"/>
      <c r="C177" s="132" t="s">
        <v>479</v>
      </c>
      <c r="D177" s="132" t="s">
        <v>161</v>
      </c>
      <c r="E177" s="133" t="s">
        <v>1178</v>
      </c>
      <c r="F177" s="134" t="s">
        <v>1179</v>
      </c>
      <c r="G177" s="135" t="s">
        <v>213</v>
      </c>
      <c r="H177" s="136">
        <v>26.05</v>
      </c>
      <c r="I177" s="137"/>
      <c r="J177" s="138">
        <f t="shared" si="10"/>
        <v>0</v>
      </c>
      <c r="K177" s="139"/>
      <c r="L177" s="31"/>
      <c r="M177" s="140" t="s">
        <v>1</v>
      </c>
      <c r="N177" s="141" t="s">
        <v>43</v>
      </c>
      <c r="P177" s="142">
        <f t="shared" si="11"/>
        <v>0</v>
      </c>
      <c r="Q177" s="142">
        <v>0</v>
      </c>
      <c r="R177" s="142">
        <f t="shared" si="12"/>
        <v>0</v>
      </c>
      <c r="S177" s="142">
        <v>0</v>
      </c>
      <c r="T177" s="143">
        <f t="shared" si="13"/>
        <v>0</v>
      </c>
      <c r="AR177" s="144" t="s">
        <v>165</v>
      </c>
      <c r="AT177" s="144" t="s">
        <v>161</v>
      </c>
      <c r="AU177" s="144" t="s">
        <v>86</v>
      </c>
      <c r="AY177" s="16" t="s">
        <v>159</v>
      </c>
      <c r="BE177" s="145">
        <f t="shared" si="14"/>
        <v>0</v>
      </c>
      <c r="BF177" s="145">
        <f t="shared" si="15"/>
        <v>0</v>
      </c>
      <c r="BG177" s="145">
        <f t="shared" si="16"/>
        <v>0</v>
      </c>
      <c r="BH177" s="145">
        <f t="shared" si="17"/>
        <v>0</v>
      </c>
      <c r="BI177" s="145">
        <f t="shared" si="18"/>
        <v>0</v>
      </c>
      <c r="BJ177" s="16" t="s">
        <v>86</v>
      </c>
      <c r="BK177" s="145">
        <f t="shared" si="19"/>
        <v>0</v>
      </c>
      <c r="BL177" s="16" t="s">
        <v>165</v>
      </c>
      <c r="BM177" s="144" t="s">
        <v>1180</v>
      </c>
    </row>
    <row r="178" spans="2:65" s="1" customFormat="1" ht="16.55" customHeight="1">
      <c r="B178" s="31"/>
      <c r="C178" s="132" t="s">
        <v>953</v>
      </c>
      <c r="D178" s="132" t="s">
        <v>161</v>
      </c>
      <c r="E178" s="133" t="s">
        <v>1181</v>
      </c>
      <c r="F178" s="134" t="s">
        <v>1182</v>
      </c>
      <c r="G178" s="135" t="s">
        <v>1005</v>
      </c>
      <c r="H178" s="136">
        <v>5</v>
      </c>
      <c r="I178" s="137"/>
      <c r="J178" s="138">
        <f t="shared" si="10"/>
        <v>0</v>
      </c>
      <c r="K178" s="139"/>
      <c r="L178" s="31"/>
      <c r="M178" s="140" t="s">
        <v>1</v>
      </c>
      <c r="N178" s="141" t="s">
        <v>43</v>
      </c>
      <c r="P178" s="142">
        <f t="shared" si="11"/>
        <v>0</v>
      </c>
      <c r="Q178" s="142">
        <v>0</v>
      </c>
      <c r="R178" s="142">
        <f t="shared" si="12"/>
        <v>0</v>
      </c>
      <c r="S178" s="142">
        <v>0</v>
      </c>
      <c r="T178" s="143">
        <f t="shared" si="13"/>
        <v>0</v>
      </c>
      <c r="AR178" s="144" t="s">
        <v>165</v>
      </c>
      <c r="AT178" s="144" t="s">
        <v>161</v>
      </c>
      <c r="AU178" s="144" t="s">
        <v>86</v>
      </c>
      <c r="AY178" s="16" t="s">
        <v>159</v>
      </c>
      <c r="BE178" s="145">
        <f t="shared" si="14"/>
        <v>0</v>
      </c>
      <c r="BF178" s="145">
        <f t="shared" si="15"/>
        <v>0</v>
      </c>
      <c r="BG178" s="145">
        <f t="shared" si="16"/>
        <v>0</v>
      </c>
      <c r="BH178" s="145">
        <f t="shared" si="17"/>
        <v>0</v>
      </c>
      <c r="BI178" s="145">
        <f t="shared" si="18"/>
        <v>0</v>
      </c>
      <c r="BJ178" s="16" t="s">
        <v>86</v>
      </c>
      <c r="BK178" s="145">
        <f t="shared" si="19"/>
        <v>0</v>
      </c>
      <c r="BL178" s="16" t="s">
        <v>165</v>
      </c>
      <c r="BM178" s="144" t="s">
        <v>1183</v>
      </c>
    </row>
    <row r="179" spans="2:65" s="1" customFormat="1" ht="16.55" customHeight="1">
      <c r="B179" s="31"/>
      <c r="C179" s="132" t="s">
        <v>957</v>
      </c>
      <c r="D179" s="132" t="s">
        <v>161</v>
      </c>
      <c r="E179" s="133" t="s">
        <v>1184</v>
      </c>
      <c r="F179" s="134" t="s">
        <v>1185</v>
      </c>
      <c r="G179" s="135" t="s">
        <v>1005</v>
      </c>
      <c r="H179" s="136">
        <v>1</v>
      </c>
      <c r="I179" s="137"/>
      <c r="J179" s="138">
        <f t="shared" si="10"/>
        <v>0</v>
      </c>
      <c r="K179" s="139"/>
      <c r="L179" s="31"/>
      <c r="M179" s="140" t="s">
        <v>1</v>
      </c>
      <c r="N179" s="141" t="s">
        <v>43</v>
      </c>
      <c r="P179" s="142">
        <f t="shared" si="11"/>
        <v>0</v>
      </c>
      <c r="Q179" s="142">
        <v>0</v>
      </c>
      <c r="R179" s="142">
        <f t="shared" si="12"/>
        <v>0</v>
      </c>
      <c r="S179" s="142">
        <v>0</v>
      </c>
      <c r="T179" s="143">
        <f t="shared" si="13"/>
        <v>0</v>
      </c>
      <c r="AR179" s="144" t="s">
        <v>165</v>
      </c>
      <c r="AT179" s="144" t="s">
        <v>161</v>
      </c>
      <c r="AU179" s="144" t="s">
        <v>86</v>
      </c>
      <c r="AY179" s="16" t="s">
        <v>159</v>
      </c>
      <c r="BE179" s="145">
        <f t="shared" si="14"/>
        <v>0</v>
      </c>
      <c r="BF179" s="145">
        <f t="shared" si="15"/>
        <v>0</v>
      </c>
      <c r="BG179" s="145">
        <f t="shared" si="16"/>
        <v>0</v>
      </c>
      <c r="BH179" s="145">
        <f t="shared" si="17"/>
        <v>0</v>
      </c>
      <c r="BI179" s="145">
        <f t="shared" si="18"/>
        <v>0</v>
      </c>
      <c r="BJ179" s="16" t="s">
        <v>86</v>
      </c>
      <c r="BK179" s="145">
        <f t="shared" si="19"/>
        <v>0</v>
      </c>
      <c r="BL179" s="16" t="s">
        <v>165</v>
      </c>
      <c r="BM179" s="144" t="s">
        <v>1186</v>
      </c>
    </row>
    <row r="180" spans="2:65" s="1" customFormat="1" ht="16.55" customHeight="1">
      <c r="B180" s="31"/>
      <c r="C180" s="132" t="s">
        <v>961</v>
      </c>
      <c r="D180" s="132" t="s">
        <v>161</v>
      </c>
      <c r="E180" s="133" t="s">
        <v>1187</v>
      </c>
      <c r="F180" s="134" t="s">
        <v>1188</v>
      </c>
      <c r="G180" s="135" t="s">
        <v>1005</v>
      </c>
      <c r="H180" s="136">
        <v>1</v>
      </c>
      <c r="I180" s="137"/>
      <c r="J180" s="138">
        <f t="shared" si="10"/>
        <v>0</v>
      </c>
      <c r="K180" s="139"/>
      <c r="L180" s="31"/>
      <c r="M180" s="140" t="s">
        <v>1</v>
      </c>
      <c r="N180" s="141" t="s">
        <v>43</v>
      </c>
      <c r="P180" s="142">
        <f t="shared" si="11"/>
        <v>0</v>
      </c>
      <c r="Q180" s="142">
        <v>0</v>
      </c>
      <c r="R180" s="142">
        <f t="shared" si="12"/>
        <v>0</v>
      </c>
      <c r="S180" s="142">
        <v>0</v>
      </c>
      <c r="T180" s="143">
        <f t="shared" si="13"/>
        <v>0</v>
      </c>
      <c r="AR180" s="144" t="s">
        <v>165</v>
      </c>
      <c r="AT180" s="144" t="s">
        <v>161</v>
      </c>
      <c r="AU180" s="144" t="s">
        <v>86</v>
      </c>
      <c r="AY180" s="16" t="s">
        <v>159</v>
      </c>
      <c r="BE180" s="145">
        <f t="shared" si="14"/>
        <v>0</v>
      </c>
      <c r="BF180" s="145">
        <f t="shared" si="15"/>
        <v>0</v>
      </c>
      <c r="BG180" s="145">
        <f t="shared" si="16"/>
        <v>0</v>
      </c>
      <c r="BH180" s="145">
        <f t="shared" si="17"/>
        <v>0</v>
      </c>
      <c r="BI180" s="145">
        <f t="shared" si="18"/>
        <v>0</v>
      </c>
      <c r="BJ180" s="16" t="s">
        <v>86</v>
      </c>
      <c r="BK180" s="145">
        <f t="shared" si="19"/>
        <v>0</v>
      </c>
      <c r="BL180" s="16" t="s">
        <v>165</v>
      </c>
      <c r="BM180" s="144" t="s">
        <v>1189</v>
      </c>
    </row>
    <row r="181" spans="2:65" s="1" customFormat="1" ht="16.55" customHeight="1">
      <c r="B181" s="31"/>
      <c r="C181" s="132" t="s">
        <v>967</v>
      </c>
      <c r="D181" s="132" t="s">
        <v>161</v>
      </c>
      <c r="E181" s="133" t="s">
        <v>1190</v>
      </c>
      <c r="F181" s="134" t="s">
        <v>1191</v>
      </c>
      <c r="G181" s="135" t="s">
        <v>1005</v>
      </c>
      <c r="H181" s="136">
        <v>1</v>
      </c>
      <c r="I181" s="137"/>
      <c r="J181" s="138">
        <f t="shared" si="10"/>
        <v>0</v>
      </c>
      <c r="K181" s="139"/>
      <c r="L181" s="31"/>
      <c r="M181" s="172" t="s">
        <v>1</v>
      </c>
      <c r="N181" s="173" t="s">
        <v>43</v>
      </c>
      <c r="O181" s="174"/>
      <c r="P181" s="175">
        <f t="shared" si="11"/>
        <v>0</v>
      </c>
      <c r="Q181" s="175">
        <v>0</v>
      </c>
      <c r="R181" s="175">
        <f t="shared" si="12"/>
        <v>0</v>
      </c>
      <c r="S181" s="175">
        <v>0</v>
      </c>
      <c r="T181" s="176">
        <f t="shared" si="13"/>
        <v>0</v>
      </c>
      <c r="AR181" s="144" t="s">
        <v>165</v>
      </c>
      <c r="AT181" s="144" t="s">
        <v>161</v>
      </c>
      <c r="AU181" s="144" t="s">
        <v>86</v>
      </c>
      <c r="AY181" s="16" t="s">
        <v>159</v>
      </c>
      <c r="BE181" s="145">
        <f t="shared" si="14"/>
        <v>0</v>
      </c>
      <c r="BF181" s="145">
        <f t="shared" si="15"/>
        <v>0</v>
      </c>
      <c r="BG181" s="145">
        <f t="shared" si="16"/>
        <v>0</v>
      </c>
      <c r="BH181" s="145">
        <f t="shared" si="17"/>
        <v>0</v>
      </c>
      <c r="BI181" s="145">
        <f t="shared" si="18"/>
        <v>0</v>
      </c>
      <c r="BJ181" s="16" t="s">
        <v>86</v>
      </c>
      <c r="BK181" s="145">
        <f t="shared" si="19"/>
        <v>0</v>
      </c>
      <c r="BL181" s="16" t="s">
        <v>165</v>
      </c>
      <c r="BM181" s="144" t="s">
        <v>1192</v>
      </c>
    </row>
    <row r="182" spans="2:65" s="1" customFormat="1" ht="6.9" customHeight="1"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31"/>
    </row>
  </sheetData>
  <sheetProtection algorithmName="SHA-512" hashValue="P1DAehUXO/0Geq54ye1RgnlVTc8qSS/KpeyzgM+G0DTaGb64q7WZ2FEhMr6bMFvo+3E0XkAUMF+Cj5tHadHH4w==" saltValue="uTSUhXJV0s2AGgad2XEKFU4YK4DQubXlDy9SYQ02/uSxZPPOpQ4o5c5PiJey1ymqXrjnLCTu9HSsbu9//Ab6UA==" spinCount="100000" sheet="1" objects="1" scenarios="1" formatColumns="0" formatRows="0" autoFilter="0"/>
  <autoFilter ref="C116:K181" xr:uid="{00000000-0009-0000-0000-000004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14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6" t="s">
        <v>101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125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8" t="str">
        <f>'Rekapitulace stavby'!K6</f>
        <v>Revitalizace veřejných ploch města Luby - ETAPA II</v>
      </c>
      <c r="F7" s="229"/>
      <c r="G7" s="229"/>
      <c r="H7" s="229"/>
      <c r="L7" s="19"/>
    </row>
    <row r="8" spans="2:46" s="1" customFormat="1" ht="11.95" customHeight="1">
      <c r="B8" s="31"/>
      <c r="D8" s="26" t="s">
        <v>126</v>
      </c>
      <c r="L8" s="31"/>
    </row>
    <row r="9" spans="2:46" s="1" customFormat="1" ht="16.55" customHeight="1">
      <c r="B9" s="31"/>
      <c r="E9" s="194" t="s">
        <v>1193</v>
      </c>
      <c r="F9" s="230"/>
      <c r="G9" s="230"/>
      <c r="H9" s="230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1" t="str">
        <f>'Rekapitulace stavby'!E14</f>
        <v>Vyplň údaj</v>
      </c>
      <c r="F18" s="200"/>
      <c r="G18" s="200"/>
      <c r="H18" s="200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5" t="s">
        <v>1</v>
      </c>
      <c r="F27" s="205"/>
      <c r="G27" s="205"/>
      <c r="H27" s="205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ROUND(J122,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ROUND((SUM(BE122:BE213)),  2)</f>
        <v>0</v>
      </c>
      <c r="I33" s="91">
        <v>0.21</v>
      </c>
      <c r="J33" s="90">
        <f>ROUND(((SUM(BE122:BE213))*I33),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ROUND((SUM(BF122:BF213)),  2)</f>
        <v>0</v>
      </c>
      <c r="I34" s="91">
        <v>0.15</v>
      </c>
      <c r="J34" s="90">
        <f>ROUND(((SUM(BF122:BF213))*I34),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ROUND((SUM(BG122:BG213)),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ROUND((SUM(BH122:BH213)),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ROUND((SUM(BI122:BI213)),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128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8" t="str">
        <f>E7</f>
        <v>Revitalizace veřejných ploch města Luby - ETAPA II</v>
      </c>
      <c r="F85" s="229"/>
      <c r="G85" s="229"/>
      <c r="H85" s="229"/>
      <c r="L85" s="31"/>
    </row>
    <row r="86" spans="2:47" s="1" customFormat="1" ht="11.95" customHeight="1">
      <c r="B86" s="31"/>
      <c r="C86" s="26" t="s">
        <v>126</v>
      </c>
      <c r="L86" s="31"/>
    </row>
    <row r="87" spans="2:47" s="1" customFormat="1" ht="16.55" customHeight="1">
      <c r="B87" s="31"/>
      <c r="E87" s="194" t="str">
        <f>E9</f>
        <v>IO 06 - Optická síť Etapa II</v>
      </c>
      <c r="F87" s="230"/>
      <c r="G87" s="230"/>
      <c r="H87" s="230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129</v>
      </c>
      <c r="D94" s="92"/>
      <c r="E94" s="92"/>
      <c r="F94" s="92"/>
      <c r="G94" s="92"/>
      <c r="H94" s="92"/>
      <c r="I94" s="92"/>
      <c r="J94" s="101" t="s">
        <v>130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131</v>
      </c>
      <c r="J96" s="65">
        <f>J122</f>
        <v>0</v>
      </c>
      <c r="L96" s="31"/>
      <c r="AU96" s="16" t="s">
        <v>132</v>
      </c>
    </row>
    <row r="97" spans="2:12" s="8" customFormat="1" ht="24.9" customHeight="1">
      <c r="B97" s="103"/>
      <c r="D97" s="104" t="s">
        <v>140</v>
      </c>
      <c r="E97" s="105"/>
      <c r="F97" s="105"/>
      <c r="G97" s="105"/>
      <c r="H97" s="105"/>
      <c r="I97" s="105"/>
      <c r="J97" s="106">
        <f>J123</f>
        <v>0</v>
      </c>
      <c r="L97" s="103"/>
    </row>
    <row r="98" spans="2:12" s="9" customFormat="1" ht="20" customHeight="1">
      <c r="B98" s="107"/>
      <c r="D98" s="108" t="s">
        <v>1194</v>
      </c>
      <c r="E98" s="109"/>
      <c r="F98" s="109"/>
      <c r="G98" s="109"/>
      <c r="H98" s="109"/>
      <c r="I98" s="109"/>
      <c r="J98" s="110">
        <f>J124</f>
        <v>0</v>
      </c>
      <c r="L98" s="107"/>
    </row>
    <row r="99" spans="2:12" s="9" customFormat="1" ht="20" customHeight="1">
      <c r="B99" s="107"/>
      <c r="D99" s="108" t="s">
        <v>1195</v>
      </c>
      <c r="E99" s="109"/>
      <c r="F99" s="109"/>
      <c r="G99" s="109"/>
      <c r="H99" s="109"/>
      <c r="I99" s="109"/>
      <c r="J99" s="110">
        <f>J125</f>
        <v>0</v>
      </c>
      <c r="L99" s="107"/>
    </row>
    <row r="100" spans="2:12" s="9" customFormat="1" ht="20" customHeight="1">
      <c r="B100" s="107"/>
      <c r="D100" s="108" t="s">
        <v>1196</v>
      </c>
      <c r="E100" s="109"/>
      <c r="F100" s="109"/>
      <c r="G100" s="109"/>
      <c r="H100" s="109"/>
      <c r="I100" s="109"/>
      <c r="J100" s="110">
        <f>J126</f>
        <v>0</v>
      </c>
      <c r="L100" s="107"/>
    </row>
    <row r="101" spans="2:12" s="9" customFormat="1" ht="20" customHeight="1">
      <c r="B101" s="107"/>
      <c r="D101" s="108" t="s">
        <v>1197</v>
      </c>
      <c r="E101" s="109"/>
      <c r="F101" s="109"/>
      <c r="G101" s="109"/>
      <c r="H101" s="109"/>
      <c r="I101" s="109"/>
      <c r="J101" s="110">
        <f>J160</f>
        <v>0</v>
      </c>
      <c r="L101" s="107"/>
    </row>
    <row r="102" spans="2:12" s="9" customFormat="1" ht="20" customHeight="1">
      <c r="B102" s="107"/>
      <c r="D102" s="108" t="s">
        <v>1198</v>
      </c>
      <c r="E102" s="109"/>
      <c r="F102" s="109"/>
      <c r="G102" s="109"/>
      <c r="H102" s="109"/>
      <c r="I102" s="109"/>
      <c r="J102" s="110">
        <f>J196</f>
        <v>0</v>
      </c>
      <c r="L102" s="107"/>
    </row>
    <row r="103" spans="2:12" s="1" customFormat="1" ht="21.8" customHeight="1">
      <c r="B103" s="31"/>
      <c r="L103" s="31"/>
    </row>
    <row r="104" spans="2:12" s="1" customFormat="1" ht="6.9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6.9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" customHeight="1">
      <c r="B109" s="31"/>
      <c r="C109" s="20" t="s">
        <v>144</v>
      </c>
      <c r="L109" s="31"/>
    </row>
    <row r="110" spans="2:12" s="1" customFormat="1" ht="6.9" customHeight="1">
      <c r="B110" s="31"/>
      <c r="L110" s="31"/>
    </row>
    <row r="111" spans="2:12" s="1" customFormat="1" ht="11.95" customHeight="1">
      <c r="B111" s="31"/>
      <c r="C111" s="26" t="s">
        <v>16</v>
      </c>
      <c r="L111" s="31"/>
    </row>
    <row r="112" spans="2:12" s="1" customFormat="1" ht="16.55" customHeight="1">
      <c r="B112" s="31"/>
      <c r="E112" s="228" t="str">
        <f>E7</f>
        <v>Revitalizace veřejných ploch města Luby - ETAPA II</v>
      </c>
      <c r="F112" s="229"/>
      <c r="G112" s="229"/>
      <c r="H112" s="229"/>
      <c r="L112" s="31"/>
    </row>
    <row r="113" spans="2:65" s="1" customFormat="1" ht="11.95" customHeight="1">
      <c r="B113" s="31"/>
      <c r="C113" s="26" t="s">
        <v>126</v>
      </c>
      <c r="L113" s="31"/>
    </row>
    <row r="114" spans="2:65" s="1" customFormat="1" ht="16.55" customHeight="1">
      <c r="B114" s="31"/>
      <c r="E114" s="194" t="str">
        <f>E9</f>
        <v>IO 06 - Optická síť Etapa II</v>
      </c>
      <c r="F114" s="230"/>
      <c r="G114" s="230"/>
      <c r="H114" s="230"/>
      <c r="L114" s="31"/>
    </row>
    <row r="115" spans="2:65" s="1" customFormat="1" ht="6.9" customHeight="1">
      <c r="B115" s="31"/>
      <c r="L115" s="31"/>
    </row>
    <row r="116" spans="2:65" s="1" customFormat="1" ht="11.95" customHeight="1">
      <c r="B116" s="31"/>
      <c r="C116" s="26" t="s">
        <v>20</v>
      </c>
      <c r="F116" s="24" t="str">
        <f>F12</f>
        <v>Luby u Chebu</v>
      </c>
      <c r="I116" s="26" t="s">
        <v>22</v>
      </c>
      <c r="J116" s="51" t="str">
        <f>IF(J12="","",J12)</f>
        <v>Vyplň údaj</v>
      </c>
      <c r="L116" s="31"/>
    </row>
    <row r="117" spans="2:65" s="1" customFormat="1" ht="6.9" customHeight="1">
      <c r="B117" s="31"/>
      <c r="L117" s="31"/>
    </row>
    <row r="118" spans="2:65" s="1" customFormat="1" ht="15.25" customHeight="1">
      <c r="B118" s="31"/>
      <c r="C118" s="26" t="s">
        <v>23</v>
      </c>
      <c r="F118" s="24" t="str">
        <f>E15</f>
        <v>Město Luby</v>
      </c>
      <c r="I118" s="26" t="s">
        <v>30</v>
      </c>
      <c r="J118" s="29" t="str">
        <f>E21</f>
        <v>A69 - Architekti s.r.o.</v>
      </c>
      <c r="L118" s="31"/>
    </row>
    <row r="119" spans="2:65" s="1" customFormat="1" ht="15.25" customHeight="1">
      <c r="B119" s="31"/>
      <c r="C119" s="26" t="s">
        <v>28</v>
      </c>
      <c r="F119" s="24" t="str">
        <f>IF(E18="","",E18)</f>
        <v>Vyplň údaj</v>
      </c>
      <c r="I119" s="26" t="s">
        <v>34</v>
      </c>
      <c r="J119" s="29" t="str">
        <f>E24</f>
        <v>Ing. Pavel Šturc</v>
      </c>
      <c r="L119" s="31"/>
    </row>
    <row r="120" spans="2:65" s="1" customFormat="1" ht="10.35" customHeight="1">
      <c r="B120" s="31"/>
      <c r="L120" s="31"/>
    </row>
    <row r="121" spans="2:65" s="10" customFormat="1" ht="29.3" customHeight="1">
      <c r="B121" s="111"/>
      <c r="C121" s="112" t="s">
        <v>145</v>
      </c>
      <c r="D121" s="113" t="s">
        <v>63</v>
      </c>
      <c r="E121" s="113" t="s">
        <v>59</v>
      </c>
      <c r="F121" s="113" t="s">
        <v>60</v>
      </c>
      <c r="G121" s="113" t="s">
        <v>146</v>
      </c>
      <c r="H121" s="113" t="s">
        <v>147</v>
      </c>
      <c r="I121" s="113" t="s">
        <v>148</v>
      </c>
      <c r="J121" s="114" t="s">
        <v>130</v>
      </c>
      <c r="K121" s="115" t="s">
        <v>149</v>
      </c>
      <c r="L121" s="111"/>
      <c r="M121" s="58" t="s">
        <v>1</v>
      </c>
      <c r="N121" s="59" t="s">
        <v>42</v>
      </c>
      <c r="O121" s="59" t="s">
        <v>150</v>
      </c>
      <c r="P121" s="59" t="s">
        <v>151</v>
      </c>
      <c r="Q121" s="59" t="s">
        <v>152</v>
      </c>
      <c r="R121" s="59" t="s">
        <v>153</v>
      </c>
      <c r="S121" s="59" t="s">
        <v>154</v>
      </c>
      <c r="T121" s="60" t="s">
        <v>155</v>
      </c>
    </row>
    <row r="122" spans="2:65" s="1" customFormat="1" ht="22.75" customHeight="1">
      <c r="B122" s="31"/>
      <c r="C122" s="63" t="s">
        <v>156</v>
      </c>
      <c r="J122" s="116">
        <f>BK122</f>
        <v>0</v>
      </c>
      <c r="L122" s="31"/>
      <c r="M122" s="61"/>
      <c r="N122" s="52"/>
      <c r="O122" s="52"/>
      <c r="P122" s="117">
        <f>P123</f>
        <v>0</v>
      </c>
      <c r="Q122" s="52"/>
      <c r="R122" s="117">
        <f>R123</f>
        <v>0</v>
      </c>
      <c r="S122" s="52"/>
      <c r="T122" s="118">
        <f>T123</f>
        <v>0</v>
      </c>
      <c r="AT122" s="16" t="s">
        <v>77</v>
      </c>
      <c r="AU122" s="16" t="s">
        <v>132</v>
      </c>
      <c r="BK122" s="119">
        <f>BK123</f>
        <v>0</v>
      </c>
    </row>
    <row r="123" spans="2:65" s="11" customFormat="1" ht="25.85" customHeight="1">
      <c r="B123" s="120"/>
      <c r="D123" s="121" t="s">
        <v>77</v>
      </c>
      <c r="E123" s="122" t="s">
        <v>461</v>
      </c>
      <c r="F123" s="122" t="s">
        <v>462</v>
      </c>
      <c r="I123" s="123"/>
      <c r="J123" s="124">
        <f>BK123</f>
        <v>0</v>
      </c>
      <c r="L123" s="120"/>
      <c r="M123" s="125"/>
      <c r="P123" s="126">
        <f>P124+P125+P126+P160+P196</f>
        <v>0</v>
      </c>
      <c r="R123" s="126">
        <f>R124+R125+R126+R160+R196</f>
        <v>0</v>
      </c>
      <c r="T123" s="127">
        <f>T124+T125+T126+T160+T196</f>
        <v>0</v>
      </c>
      <c r="AR123" s="121" t="s">
        <v>89</v>
      </c>
      <c r="AT123" s="128" t="s">
        <v>77</v>
      </c>
      <c r="AU123" s="128" t="s">
        <v>78</v>
      </c>
      <c r="AY123" s="121" t="s">
        <v>159</v>
      </c>
      <c r="BK123" s="129">
        <f>BK124+BK125+BK126+BK160+BK196</f>
        <v>0</v>
      </c>
    </row>
    <row r="124" spans="2:65" s="11" customFormat="1" ht="22.75" customHeight="1">
      <c r="B124" s="120"/>
      <c r="D124" s="121" t="s">
        <v>77</v>
      </c>
      <c r="E124" s="130" t="s">
        <v>1199</v>
      </c>
      <c r="F124" s="130" t="s">
        <v>1200</v>
      </c>
      <c r="I124" s="123"/>
      <c r="J124" s="131">
        <f>BK124</f>
        <v>0</v>
      </c>
      <c r="L124" s="120"/>
      <c r="M124" s="125"/>
      <c r="P124" s="126">
        <v>0</v>
      </c>
      <c r="R124" s="126">
        <v>0</v>
      </c>
      <c r="T124" s="127">
        <v>0</v>
      </c>
      <c r="AR124" s="121" t="s">
        <v>89</v>
      </c>
      <c r="AT124" s="128" t="s">
        <v>77</v>
      </c>
      <c r="AU124" s="128" t="s">
        <v>86</v>
      </c>
      <c r="AY124" s="121" t="s">
        <v>159</v>
      </c>
      <c r="BK124" s="129">
        <v>0</v>
      </c>
    </row>
    <row r="125" spans="2:65" s="11" customFormat="1" ht="22.75" customHeight="1">
      <c r="B125" s="120"/>
      <c r="D125" s="121" t="s">
        <v>77</v>
      </c>
      <c r="E125" s="130" t="s">
        <v>210</v>
      </c>
      <c r="F125" s="130" t="s">
        <v>1201</v>
      </c>
      <c r="I125" s="123"/>
      <c r="J125" s="131">
        <f>BK125</f>
        <v>0</v>
      </c>
      <c r="L125" s="120"/>
      <c r="M125" s="125"/>
      <c r="P125" s="126">
        <v>0</v>
      </c>
      <c r="R125" s="126">
        <v>0</v>
      </c>
      <c r="T125" s="127">
        <v>0</v>
      </c>
      <c r="AR125" s="121" t="s">
        <v>179</v>
      </c>
      <c r="AT125" s="128" t="s">
        <v>77</v>
      </c>
      <c r="AU125" s="128" t="s">
        <v>86</v>
      </c>
      <c r="AY125" s="121" t="s">
        <v>159</v>
      </c>
      <c r="BK125" s="129">
        <v>0</v>
      </c>
    </row>
    <row r="126" spans="2:65" s="11" customFormat="1" ht="22.75" customHeight="1">
      <c r="B126" s="120"/>
      <c r="D126" s="121" t="s">
        <v>77</v>
      </c>
      <c r="E126" s="130" t="s">
        <v>1202</v>
      </c>
      <c r="F126" s="130" t="s">
        <v>1203</v>
      </c>
      <c r="I126" s="123"/>
      <c r="J126" s="131">
        <f>BK126</f>
        <v>0</v>
      </c>
      <c r="L126" s="120"/>
      <c r="M126" s="125"/>
      <c r="P126" s="126">
        <f>SUM(P127:P159)</f>
        <v>0</v>
      </c>
      <c r="R126" s="126">
        <f>SUM(R127:R159)</f>
        <v>0</v>
      </c>
      <c r="T126" s="127">
        <f>SUM(T127:T159)</f>
        <v>0</v>
      </c>
      <c r="AR126" s="121" t="s">
        <v>179</v>
      </c>
      <c r="AT126" s="128" t="s">
        <v>77</v>
      </c>
      <c r="AU126" s="128" t="s">
        <v>86</v>
      </c>
      <c r="AY126" s="121" t="s">
        <v>159</v>
      </c>
      <c r="BK126" s="129">
        <f>SUM(BK127:BK159)</f>
        <v>0</v>
      </c>
    </row>
    <row r="127" spans="2:65" s="1" customFormat="1" ht="24.25" customHeight="1">
      <c r="B127" s="31"/>
      <c r="C127" s="132" t="s">
        <v>86</v>
      </c>
      <c r="D127" s="132" t="s">
        <v>161</v>
      </c>
      <c r="E127" s="133" t="s">
        <v>1204</v>
      </c>
      <c r="F127" s="134" t="s">
        <v>1205</v>
      </c>
      <c r="G127" s="135" t="s">
        <v>249</v>
      </c>
      <c r="H127" s="136">
        <v>1.5</v>
      </c>
      <c r="I127" s="137"/>
      <c r="J127" s="138">
        <f>ROUND(I127*H127,2)</f>
        <v>0</v>
      </c>
      <c r="K127" s="139"/>
      <c r="L127" s="31"/>
      <c r="M127" s="140" t="s">
        <v>1</v>
      </c>
      <c r="N127" s="141" t="s">
        <v>43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970</v>
      </c>
      <c r="AT127" s="144" t="s">
        <v>161</v>
      </c>
      <c r="AU127" s="144" t="s">
        <v>89</v>
      </c>
      <c r="AY127" s="16" t="s">
        <v>159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6" t="s">
        <v>86</v>
      </c>
      <c r="BK127" s="145">
        <f>ROUND(I127*H127,2)</f>
        <v>0</v>
      </c>
      <c r="BL127" s="16" t="s">
        <v>970</v>
      </c>
      <c r="BM127" s="144" t="s">
        <v>1206</v>
      </c>
    </row>
    <row r="128" spans="2:65" s="14" customFormat="1" ht="20.95">
      <c r="B128" s="177"/>
      <c r="D128" s="147" t="s">
        <v>167</v>
      </c>
      <c r="E128" s="178" t="s">
        <v>1</v>
      </c>
      <c r="F128" s="179" t="s">
        <v>1207</v>
      </c>
      <c r="H128" s="178" t="s">
        <v>1</v>
      </c>
      <c r="I128" s="180"/>
      <c r="L128" s="177"/>
      <c r="M128" s="181"/>
      <c r="T128" s="182"/>
      <c r="AT128" s="178" t="s">
        <v>167</v>
      </c>
      <c r="AU128" s="178" t="s">
        <v>89</v>
      </c>
      <c r="AV128" s="14" t="s">
        <v>86</v>
      </c>
      <c r="AW128" s="14" t="s">
        <v>33</v>
      </c>
      <c r="AX128" s="14" t="s">
        <v>78</v>
      </c>
      <c r="AY128" s="178" t="s">
        <v>159</v>
      </c>
    </row>
    <row r="129" spans="2:65" s="12" customFormat="1" ht="10.5">
      <c r="B129" s="146"/>
      <c r="D129" s="147" t="s">
        <v>167</v>
      </c>
      <c r="E129" s="148" t="s">
        <v>1</v>
      </c>
      <c r="F129" s="149" t="s">
        <v>1208</v>
      </c>
      <c r="H129" s="150">
        <v>1.5</v>
      </c>
      <c r="I129" s="151"/>
      <c r="L129" s="146"/>
      <c r="M129" s="152"/>
      <c r="T129" s="153"/>
      <c r="AT129" s="148" t="s">
        <v>167</v>
      </c>
      <c r="AU129" s="148" t="s">
        <v>89</v>
      </c>
      <c r="AV129" s="12" t="s">
        <v>89</v>
      </c>
      <c r="AW129" s="12" t="s">
        <v>33</v>
      </c>
      <c r="AX129" s="12" t="s">
        <v>78</v>
      </c>
      <c r="AY129" s="148" t="s">
        <v>159</v>
      </c>
    </row>
    <row r="130" spans="2:65" s="13" customFormat="1" ht="10.5">
      <c r="B130" s="154"/>
      <c r="D130" s="147" t="s">
        <v>167</v>
      </c>
      <c r="E130" s="155" t="s">
        <v>1</v>
      </c>
      <c r="F130" s="156" t="s">
        <v>174</v>
      </c>
      <c r="H130" s="157">
        <v>1.5</v>
      </c>
      <c r="I130" s="158"/>
      <c r="L130" s="154"/>
      <c r="M130" s="159"/>
      <c r="T130" s="160"/>
      <c r="AT130" s="155" t="s">
        <v>167</v>
      </c>
      <c r="AU130" s="155" t="s">
        <v>89</v>
      </c>
      <c r="AV130" s="13" t="s">
        <v>165</v>
      </c>
      <c r="AW130" s="13" t="s">
        <v>33</v>
      </c>
      <c r="AX130" s="13" t="s">
        <v>86</v>
      </c>
      <c r="AY130" s="155" t="s">
        <v>159</v>
      </c>
    </row>
    <row r="131" spans="2:65" s="1" customFormat="1" ht="16.55" customHeight="1">
      <c r="B131" s="31"/>
      <c r="C131" s="132" t="s">
        <v>89</v>
      </c>
      <c r="D131" s="132" t="s">
        <v>161</v>
      </c>
      <c r="E131" s="133" t="s">
        <v>1209</v>
      </c>
      <c r="F131" s="134" t="s">
        <v>1210</v>
      </c>
      <c r="G131" s="135" t="s">
        <v>249</v>
      </c>
      <c r="H131" s="136">
        <v>9.5</v>
      </c>
      <c r="I131" s="137"/>
      <c r="J131" s="138">
        <f>ROUND(I131*H131,2)</f>
        <v>0</v>
      </c>
      <c r="K131" s="139"/>
      <c r="L131" s="31"/>
      <c r="M131" s="140" t="s">
        <v>1</v>
      </c>
      <c r="N131" s="141" t="s">
        <v>43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970</v>
      </c>
      <c r="AT131" s="144" t="s">
        <v>161</v>
      </c>
      <c r="AU131" s="144" t="s">
        <v>89</v>
      </c>
      <c r="AY131" s="16" t="s">
        <v>159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6" t="s">
        <v>86</v>
      </c>
      <c r="BK131" s="145">
        <f>ROUND(I131*H131,2)</f>
        <v>0</v>
      </c>
      <c r="BL131" s="16" t="s">
        <v>970</v>
      </c>
      <c r="BM131" s="144" t="s">
        <v>1211</v>
      </c>
    </row>
    <row r="132" spans="2:65" s="14" customFormat="1" ht="20.95">
      <c r="B132" s="177"/>
      <c r="D132" s="147" t="s">
        <v>167</v>
      </c>
      <c r="E132" s="178" t="s">
        <v>1</v>
      </c>
      <c r="F132" s="179" t="s">
        <v>1207</v>
      </c>
      <c r="H132" s="178" t="s">
        <v>1</v>
      </c>
      <c r="I132" s="180"/>
      <c r="L132" s="177"/>
      <c r="M132" s="181"/>
      <c r="T132" s="182"/>
      <c r="AT132" s="178" t="s">
        <v>167</v>
      </c>
      <c r="AU132" s="178" t="s">
        <v>89</v>
      </c>
      <c r="AV132" s="14" t="s">
        <v>86</v>
      </c>
      <c r="AW132" s="14" t="s">
        <v>33</v>
      </c>
      <c r="AX132" s="14" t="s">
        <v>78</v>
      </c>
      <c r="AY132" s="178" t="s">
        <v>159</v>
      </c>
    </row>
    <row r="133" spans="2:65" s="12" customFormat="1" ht="10.5">
      <c r="B133" s="146"/>
      <c r="D133" s="147" t="s">
        <v>167</v>
      </c>
      <c r="E133" s="148" t="s">
        <v>1</v>
      </c>
      <c r="F133" s="149" t="s">
        <v>1212</v>
      </c>
      <c r="H133" s="150">
        <v>9.5</v>
      </c>
      <c r="I133" s="151"/>
      <c r="L133" s="146"/>
      <c r="M133" s="152"/>
      <c r="T133" s="153"/>
      <c r="AT133" s="148" t="s">
        <v>167</v>
      </c>
      <c r="AU133" s="148" t="s">
        <v>89</v>
      </c>
      <c r="AV133" s="12" t="s">
        <v>89</v>
      </c>
      <c r="AW133" s="12" t="s">
        <v>33</v>
      </c>
      <c r="AX133" s="12" t="s">
        <v>78</v>
      </c>
      <c r="AY133" s="148" t="s">
        <v>159</v>
      </c>
    </row>
    <row r="134" spans="2:65" s="13" customFormat="1" ht="10.5">
      <c r="B134" s="154"/>
      <c r="D134" s="147" t="s">
        <v>167</v>
      </c>
      <c r="E134" s="155" t="s">
        <v>1</v>
      </c>
      <c r="F134" s="156" t="s">
        <v>174</v>
      </c>
      <c r="H134" s="157">
        <v>9.5</v>
      </c>
      <c r="I134" s="158"/>
      <c r="L134" s="154"/>
      <c r="M134" s="159"/>
      <c r="T134" s="160"/>
      <c r="AT134" s="155" t="s">
        <v>167</v>
      </c>
      <c r="AU134" s="155" t="s">
        <v>89</v>
      </c>
      <c r="AV134" s="13" t="s">
        <v>165</v>
      </c>
      <c r="AW134" s="13" t="s">
        <v>33</v>
      </c>
      <c r="AX134" s="13" t="s">
        <v>86</v>
      </c>
      <c r="AY134" s="155" t="s">
        <v>159</v>
      </c>
    </row>
    <row r="135" spans="2:65" s="1" customFormat="1" ht="24.25" customHeight="1">
      <c r="B135" s="31"/>
      <c r="C135" s="161" t="s">
        <v>179</v>
      </c>
      <c r="D135" s="161" t="s">
        <v>210</v>
      </c>
      <c r="E135" s="162" t="s">
        <v>1213</v>
      </c>
      <c r="F135" s="163" t="s">
        <v>1214</v>
      </c>
      <c r="G135" s="164" t="s">
        <v>249</v>
      </c>
      <c r="H135" s="165">
        <v>11</v>
      </c>
      <c r="I135" s="166"/>
      <c r="J135" s="167">
        <f>ROUND(I135*H135,2)</f>
        <v>0</v>
      </c>
      <c r="K135" s="168"/>
      <c r="L135" s="169"/>
      <c r="M135" s="170" t="s">
        <v>1</v>
      </c>
      <c r="N135" s="171" t="s">
        <v>43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1215</v>
      </c>
      <c r="AT135" s="144" t="s">
        <v>210</v>
      </c>
      <c r="AU135" s="144" t="s">
        <v>89</v>
      </c>
      <c r="AY135" s="16" t="s">
        <v>159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6" t="s">
        <v>86</v>
      </c>
      <c r="BK135" s="145">
        <f>ROUND(I135*H135,2)</f>
        <v>0</v>
      </c>
      <c r="BL135" s="16" t="s">
        <v>970</v>
      </c>
      <c r="BM135" s="144" t="s">
        <v>1216</v>
      </c>
    </row>
    <row r="136" spans="2:65" s="14" customFormat="1" ht="20.95">
      <c r="B136" s="177"/>
      <c r="D136" s="147" t="s">
        <v>167</v>
      </c>
      <c r="E136" s="178" t="s">
        <v>1</v>
      </c>
      <c r="F136" s="179" t="s">
        <v>1207</v>
      </c>
      <c r="H136" s="178" t="s">
        <v>1</v>
      </c>
      <c r="I136" s="180"/>
      <c r="L136" s="177"/>
      <c r="M136" s="181"/>
      <c r="T136" s="182"/>
      <c r="AT136" s="178" t="s">
        <v>167</v>
      </c>
      <c r="AU136" s="178" t="s">
        <v>89</v>
      </c>
      <c r="AV136" s="14" t="s">
        <v>86</v>
      </c>
      <c r="AW136" s="14" t="s">
        <v>33</v>
      </c>
      <c r="AX136" s="14" t="s">
        <v>78</v>
      </c>
      <c r="AY136" s="178" t="s">
        <v>159</v>
      </c>
    </row>
    <row r="137" spans="2:65" s="12" customFormat="1" ht="10.5">
      <c r="B137" s="146"/>
      <c r="D137" s="147" t="s">
        <v>167</v>
      </c>
      <c r="E137" s="148" t="s">
        <v>1</v>
      </c>
      <c r="F137" s="149" t="s">
        <v>222</v>
      </c>
      <c r="H137" s="150">
        <v>11</v>
      </c>
      <c r="I137" s="151"/>
      <c r="L137" s="146"/>
      <c r="M137" s="152"/>
      <c r="T137" s="153"/>
      <c r="AT137" s="148" t="s">
        <v>167</v>
      </c>
      <c r="AU137" s="148" t="s">
        <v>89</v>
      </c>
      <c r="AV137" s="12" t="s">
        <v>89</v>
      </c>
      <c r="AW137" s="12" t="s">
        <v>33</v>
      </c>
      <c r="AX137" s="12" t="s">
        <v>78</v>
      </c>
      <c r="AY137" s="148" t="s">
        <v>159</v>
      </c>
    </row>
    <row r="138" spans="2:65" s="13" customFormat="1" ht="10.5">
      <c r="B138" s="154"/>
      <c r="D138" s="147" t="s">
        <v>167</v>
      </c>
      <c r="E138" s="155" t="s">
        <v>1</v>
      </c>
      <c r="F138" s="156" t="s">
        <v>174</v>
      </c>
      <c r="H138" s="157">
        <v>11</v>
      </c>
      <c r="I138" s="158"/>
      <c r="L138" s="154"/>
      <c r="M138" s="159"/>
      <c r="T138" s="160"/>
      <c r="AT138" s="155" t="s">
        <v>167</v>
      </c>
      <c r="AU138" s="155" t="s">
        <v>89</v>
      </c>
      <c r="AV138" s="13" t="s">
        <v>165</v>
      </c>
      <c r="AW138" s="13" t="s">
        <v>33</v>
      </c>
      <c r="AX138" s="13" t="s">
        <v>86</v>
      </c>
      <c r="AY138" s="155" t="s">
        <v>159</v>
      </c>
    </row>
    <row r="139" spans="2:65" s="1" customFormat="1" ht="24.25" customHeight="1">
      <c r="B139" s="31"/>
      <c r="C139" s="132" t="s">
        <v>165</v>
      </c>
      <c r="D139" s="132" t="s">
        <v>161</v>
      </c>
      <c r="E139" s="133" t="s">
        <v>1217</v>
      </c>
      <c r="F139" s="134" t="s">
        <v>1218</v>
      </c>
      <c r="G139" s="135" t="s">
        <v>363</v>
      </c>
      <c r="H139" s="136">
        <v>14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43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970</v>
      </c>
      <c r="AT139" s="144" t="s">
        <v>161</v>
      </c>
      <c r="AU139" s="144" t="s">
        <v>89</v>
      </c>
      <c r="AY139" s="16" t="s">
        <v>159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86</v>
      </c>
      <c r="BK139" s="145">
        <f>ROUND(I139*H139,2)</f>
        <v>0</v>
      </c>
      <c r="BL139" s="16" t="s">
        <v>970</v>
      </c>
      <c r="BM139" s="144" t="s">
        <v>1219</v>
      </c>
    </row>
    <row r="140" spans="2:65" s="14" customFormat="1" ht="10.5">
      <c r="B140" s="177"/>
      <c r="D140" s="147" t="s">
        <v>167</v>
      </c>
      <c r="E140" s="178" t="s">
        <v>1</v>
      </c>
      <c r="F140" s="179" t="s">
        <v>1220</v>
      </c>
      <c r="H140" s="178" t="s">
        <v>1</v>
      </c>
      <c r="I140" s="180"/>
      <c r="L140" s="177"/>
      <c r="M140" s="181"/>
      <c r="T140" s="182"/>
      <c r="AT140" s="178" t="s">
        <v>167</v>
      </c>
      <c r="AU140" s="178" t="s">
        <v>89</v>
      </c>
      <c r="AV140" s="14" t="s">
        <v>86</v>
      </c>
      <c r="AW140" s="14" t="s">
        <v>33</v>
      </c>
      <c r="AX140" s="14" t="s">
        <v>78</v>
      </c>
      <c r="AY140" s="178" t="s">
        <v>159</v>
      </c>
    </row>
    <row r="141" spans="2:65" s="12" customFormat="1" ht="10.5">
      <c r="B141" s="146"/>
      <c r="D141" s="147" t="s">
        <v>167</v>
      </c>
      <c r="E141" s="148" t="s">
        <v>1</v>
      </c>
      <c r="F141" s="149" t="s">
        <v>238</v>
      </c>
      <c r="H141" s="150">
        <v>14</v>
      </c>
      <c r="I141" s="151"/>
      <c r="L141" s="146"/>
      <c r="M141" s="152"/>
      <c r="T141" s="153"/>
      <c r="AT141" s="148" t="s">
        <v>167</v>
      </c>
      <c r="AU141" s="148" t="s">
        <v>89</v>
      </c>
      <c r="AV141" s="12" t="s">
        <v>89</v>
      </c>
      <c r="AW141" s="12" t="s">
        <v>33</v>
      </c>
      <c r="AX141" s="12" t="s">
        <v>78</v>
      </c>
      <c r="AY141" s="148" t="s">
        <v>159</v>
      </c>
    </row>
    <row r="142" spans="2:65" s="13" customFormat="1" ht="10.5">
      <c r="B142" s="154"/>
      <c r="D142" s="147" t="s">
        <v>167</v>
      </c>
      <c r="E142" s="155" t="s">
        <v>1</v>
      </c>
      <c r="F142" s="156" t="s">
        <v>174</v>
      </c>
      <c r="H142" s="157">
        <v>14</v>
      </c>
      <c r="I142" s="158"/>
      <c r="L142" s="154"/>
      <c r="M142" s="159"/>
      <c r="T142" s="160"/>
      <c r="AT142" s="155" t="s">
        <v>167</v>
      </c>
      <c r="AU142" s="155" t="s">
        <v>89</v>
      </c>
      <c r="AV142" s="13" t="s">
        <v>165</v>
      </c>
      <c r="AW142" s="13" t="s">
        <v>33</v>
      </c>
      <c r="AX142" s="13" t="s">
        <v>86</v>
      </c>
      <c r="AY142" s="155" t="s">
        <v>159</v>
      </c>
    </row>
    <row r="143" spans="2:65" s="1" customFormat="1" ht="16.55" customHeight="1">
      <c r="B143" s="31"/>
      <c r="C143" s="161" t="s">
        <v>188</v>
      </c>
      <c r="D143" s="161" t="s">
        <v>210</v>
      </c>
      <c r="E143" s="162" t="s">
        <v>1221</v>
      </c>
      <c r="F143" s="163" t="s">
        <v>1222</v>
      </c>
      <c r="G143" s="164" t="s">
        <v>1005</v>
      </c>
      <c r="H143" s="165">
        <v>2</v>
      </c>
      <c r="I143" s="166"/>
      <c r="J143" s="167">
        <f>ROUND(I143*H143,2)</f>
        <v>0</v>
      </c>
      <c r="K143" s="168"/>
      <c r="L143" s="169"/>
      <c r="M143" s="170" t="s">
        <v>1</v>
      </c>
      <c r="N143" s="171" t="s">
        <v>43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1215</v>
      </c>
      <c r="AT143" s="144" t="s">
        <v>210</v>
      </c>
      <c r="AU143" s="144" t="s">
        <v>89</v>
      </c>
      <c r="AY143" s="16" t="s">
        <v>159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6" t="s">
        <v>86</v>
      </c>
      <c r="BK143" s="145">
        <f>ROUND(I143*H143,2)</f>
        <v>0</v>
      </c>
      <c r="BL143" s="16" t="s">
        <v>970</v>
      </c>
      <c r="BM143" s="144" t="s">
        <v>1223</v>
      </c>
    </row>
    <row r="144" spans="2:65" s="14" customFormat="1" ht="10.5">
      <c r="B144" s="177"/>
      <c r="D144" s="147" t="s">
        <v>167</v>
      </c>
      <c r="E144" s="178" t="s">
        <v>1</v>
      </c>
      <c r="F144" s="179" t="s">
        <v>1220</v>
      </c>
      <c r="H144" s="178" t="s">
        <v>1</v>
      </c>
      <c r="I144" s="180"/>
      <c r="L144" s="177"/>
      <c r="M144" s="181"/>
      <c r="T144" s="182"/>
      <c r="AT144" s="178" t="s">
        <v>167</v>
      </c>
      <c r="AU144" s="178" t="s">
        <v>89</v>
      </c>
      <c r="AV144" s="14" t="s">
        <v>86</v>
      </c>
      <c r="AW144" s="14" t="s">
        <v>33</v>
      </c>
      <c r="AX144" s="14" t="s">
        <v>78</v>
      </c>
      <c r="AY144" s="178" t="s">
        <v>159</v>
      </c>
    </row>
    <row r="145" spans="2:65" s="12" customFormat="1" ht="10.5">
      <c r="B145" s="146"/>
      <c r="D145" s="147" t="s">
        <v>167</v>
      </c>
      <c r="E145" s="148" t="s">
        <v>1</v>
      </c>
      <c r="F145" s="149" t="s">
        <v>89</v>
      </c>
      <c r="H145" s="150">
        <v>2</v>
      </c>
      <c r="I145" s="151"/>
      <c r="L145" s="146"/>
      <c r="M145" s="152"/>
      <c r="T145" s="153"/>
      <c r="AT145" s="148" t="s">
        <v>167</v>
      </c>
      <c r="AU145" s="148" t="s">
        <v>89</v>
      </c>
      <c r="AV145" s="12" t="s">
        <v>89</v>
      </c>
      <c r="AW145" s="12" t="s">
        <v>33</v>
      </c>
      <c r="AX145" s="12" t="s">
        <v>78</v>
      </c>
      <c r="AY145" s="148" t="s">
        <v>159</v>
      </c>
    </row>
    <row r="146" spans="2:65" s="13" customFormat="1" ht="10.5">
      <c r="B146" s="154"/>
      <c r="D146" s="147" t="s">
        <v>167</v>
      </c>
      <c r="E146" s="155" t="s">
        <v>1</v>
      </c>
      <c r="F146" s="156" t="s">
        <v>174</v>
      </c>
      <c r="H146" s="157">
        <v>2</v>
      </c>
      <c r="I146" s="158"/>
      <c r="L146" s="154"/>
      <c r="M146" s="159"/>
      <c r="T146" s="160"/>
      <c r="AT146" s="155" t="s">
        <v>167</v>
      </c>
      <c r="AU146" s="155" t="s">
        <v>89</v>
      </c>
      <c r="AV146" s="13" t="s">
        <v>165</v>
      </c>
      <c r="AW146" s="13" t="s">
        <v>33</v>
      </c>
      <c r="AX146" s="13" t="s">
        <v>86</v>
      </c>
      <c r="AY146" s="155" t="s">
        <v>159</v>
      </c>
    </row>
    <row r="147" spans="2:65" s="1" customFormat="1" ht="33.049999999999997" customHeight="1">
      <c r="B147" s="31"/>
      <c r="C147" s="132" t="s">
        <v>193</v>
      </c>
      <c r="D147" s="132" t="s">
        <v>161</v>
      </c>
      <c r="E147" s="133" t="s">
        <v>1224</v>
      </c>
      <c r="F147" s="134" t="s">
        <v>1225</v>
      </c>
      <c r="G147" s="135" t="s">
        <v>249</v>
      </c>
      <c r="H147" s="136">
        <v>12</v>
      </c>
      <c r="I147" s="137"/>
      <c r="J147" s="138">
        <f>ROUND(I147*H147,2)</f>
        <v>0</v>
      </c>
      <c r="K147" s="139"/>
      <c r="L147" s="31"/>
      <c r="M147" s="140" t="s">
        <v>1</v>
      </c>
      <c r="N147" s="141" t="s">
        <v>43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970</v>
      </c>
      <c r="AT147" s="144" t="s">
        <v>161</v>
      </c>
      <c r="AU147" s="144" t="s">
        <v>89</v>
      </c>
      <c r="AY147" s="16" t="s">
        <v>159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6" t="s">
        <v>86</v>
      </c>
      <c r="BK147" s="145">
        <f>ROUND(I147*H147,2)</f>
        <v>0</v>
      </c>
      <c r="BL147" s="16" t="s">
        <v>970</v>
      </c>
      <c r="BM147" s="144" t="s">
        <v>1226</v>
      </c>
    </row>
    <row r="148" spans="2:65" s="14" customFormat="1" ht="20.95">
      <c r="B148" s="177"/>
      <c r="D148" s="147" t="s">
        <v>167</v>
      </c>
      <c r="E148" s="178" t="s">
        <v>1</v>
      </c>
      <c r="F148" s="179" t="s">
        <v>1207</v>
      </c>
      <c r="H148" s="178" t="s">
        <v>1</v>
      </c>
      <c r="I148" s="180"/>
      <c r="L148" s="177"/>
      <c r="M148" s="181"/>
      <c r="T148" s="182"/>
      <c r="AT148" s="178" t="s">
        <v>167</v>
      </c>
      <c r="AU148" s="178" t="s">
        <v>89</v>
      </c>
      <c r="AV148" s="14" t="s">
        <v>86</v>
      </c>
      <c r="AW148" s="14" t="s">
        <v>33</v>
      </c>
      <c r="AX148" s="14" t="s">
        <v>78</v>
      </c>
      <c r="AY148" s="178" t="s">
        <v>159</v>
      </c>
    </row>
    <row r="149" spans="2:65" s="12" customFormat="1" ht="10.5">
      <c r="B149" s="146"/>
      <c r="D149" s="147" t="s">
        <v>167</v>
      </c>
      <c r="E149" s="148" t="s">
        <v>1</v>
      </c>
      <c r="F149" s="149" t="s">
        <v>226</v>
      </c>
      <c r="H149" s="150">
        <v>12</v>
      </c>
      <c r="I149" s="151"/>
      <c r="L149" s="146"/>
      <c r="M149" s="152"/>
      <c r="T149" s="153"/>
      <c r="AT149" s="148" t="s">
        <v>167</v>
      </c>
      <c r="AU149" s="148" t="s">
        <v>89</v>
      </c>
      <c r="AV149" s="12" t="s">
        <v>89</v>
      </c>
      <c r="AW149" s="12" t="s">
        <v>33</v>
      </c>
      <c r="AX149" s="12" t="s">
        <v>78</v>
      </c>
      <c r="AY149" s="148" t="s">
        <v>159</v>
      </c>
    </row>
    <row r="150" spans="2:65" s="13" customFormat="1" ht="10.5">
      <c r="B150" s="154"/>
      <c r="D150" s="147" t="s">
        <v>167</v>
      </c>
      <c r="E150" s="155" t="s">
        <v>1</v>
      </c>
      <c r="F150" s="156" t="s">
        <v>174</v>
      </c>
      <c r="H150" s="157">
        <v>12</v>
      </c>
      <c r="I150" s="158"/>
      <c r="L150" s="154"/>
      <c r="M150" s="159"/>
      <c r="T150" s="160"/>
      <c r="AT150" s="155" t="s">
        <v>167</v>
      </c>
      <c r="AU150" s="155" t="s">
        <v>89</v>
      </c>
      <c r="AV150" s="13" t="s">
        <v>165</v>
      </c>
      <c r="AW150" s="13" t="s">
        <v>33</v>
      </c>
      <c r="AX150" s="13" t="s">
        <v>86</v>
      </c>
      <c r="AY150" s="155" t="s">
        <v>159</v>
      </c>
    </row>
    <row r="151" spans="2:65" s="1" customFormat="1" ht="16.55" customHeight="1">
      <c r="B151" s="31"/>
      <c r="C151" s="161" t="s">
        <v>198</v>
      </c>
      <c r="D151" s="161" t="s">
        <v>210</v>
      </c>
      <c r="E151" s="162" t="s">
        <v>1227</v>
      </c>
      <c r="F151" s="163" t="s">
        <v>1228</v>
      </c>
      <c r="G151" s="164" t="s">
        <v>249</v>
      </c>
      <c r="H151" s="165">
        <v>12</v>
      </c>
      <c r="I151" s="166"/>
      <c r="J151" s="167">
        <f>ROUND(I151*H151,2)</f>
        <v>0</v>
      </c>
      <c r="K151" s="168"/>
      <c r="L151" s="169"/>
      <c r="M151" s="170" t="s">
        <v>1</v>
      </c>
      <c r="N151" s="171" t="s">
        <v>43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1215</v>
      </c>
      <c r="AT151" s="144" t="s">
        <v>210</v>
      </c>
      <c r="AU151" s="144" t="s">
        <v>89</v>
      </c>
      <c r="AY151" s="16" t="s">
        <v>159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86</v>
      </c>
      <c r="BK151" s="145">
        <f>ROUND(I151*H151,2)</f>
        <v>0</v>
      </c>
      <c r="BL151" s="16" t="s">
        <v>970</v>
      </c>
      <c r="BM151" s="144" t="s">
        <v>1229</v>
      </c>
    </row>
    <row r="152" spans="2:65" s="1" customFormat="1" ht="24.25" customHeight="1">
      <c r="B152" s="31"/>
      <c r="C152" s="132" t="s">
        <v>203</v>
      </c>
      <c r="D152" s="132" t="s">
        <v>161</v>
      </c>
      <c r="E152" s="133" t="s">
        <v>1230</v>
      </c>
      <c r="F152" s="134" t="s">
        <v>1231</v>
      </c>
      <c r="G152" s="135" t="s">
        <v>249</v>
      </c>
      <c r="H152" s="136">
        <v>7</v>
      </c>
      <c r="I152" s="137"/>
      <c r="J152" s="138">
        <f>ROUND(I152*H152,2)</f>
        <v>0</v>
      </c>
      <c r="K152" s="139"/>
      <c r="L152" s="31"/>
      <c r="M152" s="140" t="s">
        <v>1</v>
      </c>
      <c r="N152" s="141" t="s">
        <v>43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970</v>
      </c>
      <c r="AT152" s="144" t="s">
        <v>161</v>
      </c>
      <c r="AU152" s="144" t="s">
        <v>89</v>
      </c>
      <c r="AY152" s="16" t="s">
        <v>159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86</v>
      </c>
      <c r="BK152" s="145">
        <f>ROUND(I152*H152,2)</f>
        <v>0</v>
      </c>
      <c r="BL152" s="16" t="s">
        <v>970</v>
      </c>
      <c r="BM152" s="144" t="s">
        <v>1232</v>
      </c>
    </row>
    <row r="153" spans="2:65" s="14" customFormat="1" ht="20.95">
      <c r="B153" s="177"/>
      <c r="D153" s="147" t="s">
        <v>167</v>
      </c>
      <c r="E153" s="178" t="s">
        <v>1</v>
      </c>
      <c r="F153" s="179" t="s">
        <v>1207</v>
      </c>
      <c r="H153" s="178" t="s">
        <v>1</v>
      </c>
      <c r="I153" s="180"/>
      <c r="L153" s="177"/>
      <c r="M153" s="181"/>
      <c r="T153" s="182"/>
      <c r="AT153" s="178" t="s">
        <v>167</v>
      </c>
      <c r="AU153" s="178" t="s">
        <v>89</v>
      </c>
      <c r="AV153" s="14" t="s">
        <v>86</v>
      </c>
      <c r="AW153" s="14" t="s">
        <v>33</v>
      </c>
      <c r="AX153" s="14" t="s">
        <v>78</v>
      </c>
      <c r="AY153" s="178" t="s">
        <v>159</v>
      </c>
    </row>
    <row r="154" spans="2:65" s="12" customFormat="1" ht="10.5">
      <c r="B154" s="146"/>
      <c r="D154" s="147" t="s">
        <v>167</v>
      </c>
      <c r="E154" s="148" t="s">
        <v>1</v>
      </c>
      <c r="F154" s="149" t="s">
        <v>198</v>
      </c>
      <c r="H154" s="150">
        <v>7</v>
      </c>
      <c r="I154" s="151"/>
      <c r="L154" s="146"/>
      <c r="M154" s="152"/>
      <c r="T154" s="153"/>
      <c r="AT154" s="148" t="s">
        <v>167</v>
      </c>
      <c r="AU154" s="148" t="s">
        <v>89</v>
      </c>
      <c r="AV154" s="12" t="s">
        <v>89</v>
      </c>
      <c r="AW154" s="12" t="s">
        <v>33</v>
      </c>
      <c r="AX154" s="12" t="s">
        <v>78</v>
      </c>
      <c r="AY154" s="148" t="s">
        <v>159</v>
      </c>
    </row>
    <row r="155" spans="2:65" s="13" customFormat="1" ht="10.5">
      <c r="B155" s="154"/>
      <c r="D155" s="147" t="s">
        <v>167</v>
      </c>
      <c r="E155" s="155" t="s">
        <v>1</v>
      </c>
      <c r="F155" s="156" t="s">
        <v>174</v>
      </c>
      <c r="H155" s="157">
        <v>7</v>
      </c>
      <c r="I155" s="158"/>
      <c r="L155" s="154"/>
      <c r="M155" s="159"/>
      <c r="T155" s="160"/>
      <c r="AT155" s="155" t="s">
        <v>167</v>
      </c>
      <c r="AU155" s="155" t="s">
        <v>89</v>
      </c>
      <c r="AV155" s="13" t="s">
        <v>165</v>
      </c>
      <c r="AW155" s="13" t="s">
        <v>33</v>
      </c>
      <c r="AX155" s="13" t="s">
        <v>86</v>
      </c>
      <c r="AY155" s="155" t="s">
        <v>159</v>
      </c>
    </row>
    <row r="156" spans="2:65" s="1" customFormat="1" ht="24.25" customHeight="1">
      <c r="B156" s="31"/>
      <c r="C156" s="161" t="s">
        <v>209</v>
      </c>
      <c r="D156" s="161" t="s">
        <v>210</v>
      </c>
      <c r="E156" s="162" t="s">
        <v>1233</v>
      </c>
      <c r="F156" s="163" t="s">
        <v>1234</v>
      </c>
      <c r="G156" s="164" t="s">
        <v>249</v>
      </c>
      <c r="H156" s="165">
        <v>7</v>
      </c>
      <c r="I156" s="166"/>
      <c r="J156" s="167">
        <f>ROUND(I156*H156,2)</f>
        <v>0</v>
      </c>
      <c r="K156" s="168"/>
      <c r="L156" s="169"/>
      <c r="M156" s="170" t="s">
        <v>1</v>
      </c>
      <c r="N156" s="171" t="s">
        <v>43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1215</v>
      </c>
      <c r="AT156" s="144" t="s">
        <v>210</v>
      </c>
      <c r="AU156" s="144" t="s">
        <v>89</v>
      </c>
      <c r="AY156" s="16" t="s">
        <v>159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6" t="s">
        <v>86</v>
      </c>
      <c r="BK156" s="145">
        <f>ROUND(I156*H156,2)</f>
        <v>0</v>
      </c>
      <c r="BL156" s="16" t="s">
        <v>970</v>
      </c>
      <c r="BM156" s="144" t="s">
        <v>1235</v>
      </c>
    </row>
    <row r="157" spans="2:65" s="14" customFormat="1" ht="20.95">
      <c r="B157" s="177"/>
      <c r="D157" s="147" t="s">
        <v>167</v>
      </c>
      <c r="E157" s="178" t="s">
        <v>1</v>
      </c>
      <c r="F157" s="179" t="s">
        <v>1207</v>
      </c>
      <c r="H157" s="178" t="s">
        <v>1</v>
      </c>
      <c r="I157" s="180"/>
      <c r="L157" s="177"/>
      <c r="M157" s="181"/>
      <c r="T157" s="182"/>
      <c r="AT157" s="178" t="s">
        <v>167</v>
      </c>
      <c r="AU157" s="178" t="s">
        <v>89</v>
      </c>
      <c r="AV157" s="14" t="s">
        <v>86</v>
      </c>
      <c r="AW157" s="14" t="s">
        <v>33</v>
      </c>
      <c r="AX157" s="14" t="s">
        <v>78</v>
      </c>
      <c r="AY157" s="178" t="s">
        <v>159</v>
      </c>
    </row>
    <row r="158" spans="2:65" s="12" customFormat="1" ht="10.5">
      <c r="B158" s="146"/>
      <c r="D158" s="147" t="s">
        <v>167</v>
      </c>
      <c r="E158" s="148" t="s">
        <v>1</v>
      </c>
      <c r="F158" s="149" t="s">
        <v>198</v>
      </c>
      <c r="H158" s="150">
        <v>7</v>
      </c>
      <c r="I158" s="151"/>
      <c r="L158" s="146"/>
      <c r="M158" s="152"/>
      <c r="T158" s="153"/>
      <c r="AT158" s="148" t="s">
        <v>167</v>
      </c>
      <c r="AU158" s="148" t="s">
        <v>89</v>
      </c>
      <c r="AV158" s="12" t="s">
        <v>89</v>
      </c>
      <c r="AW158" s="12" t="s">
        <v>33</v>
      </c>
      <c r="AX158" s="12" t="s">
        <v>78</v>
      </c>
      <c r="AY158" s="148" t="s">
        <v>159</v>
      </c>
    </row>
    <row r="159" spans="2:65" s="13" customFormat="1" ht="10.5">
      <c r="B159" s="154"/>
      <c r="D159" s="147" t="s">
        <v>167</v>
      </c>
      <c r="E159" s="155" t="s">
        <v>1</v>
      </c>
      <c r="F159" s="156" t="s">
        <v>174</v>
      </c>
      <c r="H159" s="157">
        <v>7</v>
      </c>
      <c r="I159" s="158"/>
      <c r="L159" s="154"/>
      <c r="M159" s="159"/>
      <c r="T159" s="160"/>
      <c r="AT159" s="155" t="s">
        <v>167</v>
      </c>
      <c r="AU159" s="155" t="s">
        <v>89</v>
      </c>
      <c r="AV159" s="13" t="s">
        <v>165</v>
      </c>
      <c r="AW159" s="13" t="s">
        <v>33</v>
      </c>
      <c r="AX159" s="13" t="s">
        <v>86</v>
      </c>
      <c r="AY159" s="155" t="s">
        <v>159</v>
      </c>
    </row>
    <row r="160" spans="2:65" s="11" customFormat="1" ht="22.75" customHeight="1">
      <c r="B160" s="120"/>
      <c r="D160" s="121" t="s">
        <v>77</v>
      </c>
      <c r="E160" s="130" t="s">
        <v>1236</v>
      </c>
      <c r="F160" s="130" t="s">
        <v>1237</v>
      </c>
      <c r="I160" s="123"/>
      <c r="J160" s="131">
        <f>BK160</f>
        <v>0</v>
      </c>
      <c r="L160" s="120"/>
      <c r="M160" s="125"/>
      <c r="P160" s="126">
        <f>SUM(P161:P195)</f>
        <v>0</v>
      </c>
      <c r="R160" s="126">
        <f>SUM(R161:R195)</f>
        <v>0</v>
      </c>
      <c r="T160" s="127">
        <f>SUM(T161:T195)</f>
        <v>0</v>
      </c>
      <c r="AR160" s="121" t="s">
        <v>179</v>
      </c>
      <c r="AT160" s="128" t="s">
        <v>77</v>
      </c>
      <c r="AU160" s="128" t="s">
        <v>86</v>
      </c>
      <c r="AY160" s="121" t="s">
        <v>159</v>
      </c>
      <c r="BK160" s="129">
        <f>SUM(BK161:BK195)</f>
        <v>0</v>
      </c>
    </row>
    <row r="161" spans="2:65" s="1" customFormat="1" ht="16.55" customHeight="1">
      <c r="B161" s="31"/>
      <c r="C161" s="132" t="s">
        <v>216</v>
      </c>
      <c r="D161" s="132" t="s">
        <v>161</v>
      </c>
      <c r="E161" s="133" t="s">
        <v>1238</v>
      </c>
      <c r="F161" s="134" t="s">
        <v>1239</v>
      </c>
      <c r="G161" s="135" t="s">
        <v>249</v>
      </c>
      <c r="H161" s="136">
        <v>9.5</v>
      </c>
      <c r="I161" s="137"/>
      <c r="J161" s="138">
        <f>ROUND(I161*H161,2)</f>
        <v>0</v>
      </c>
      <c r="K161" s="139"/>
      <c r="L161" s="31"/>
      <c r="M161" s="140" t="s">
        <v>1</v>
      </c>
      <c r="N161" s="141" t="s">
        <v>43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970</v>
      </c>
      <c r="AT161" s="144" t="s">
        <v>161</v>
      </c>
      <c r="AU161" s="144" t="s">
        <v>89</v>
      </c>
      <c r="AY161" s="16" t="s">
        <v>159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6" t="s">
        <v>86</v>
      </c>
      <c r="BK161" s="145">
        <f>ROUND(I161*H161,2)</f>
        <v>0</v>
      </c>
      <c r="BL161" s="16" t="s">
        <v>970</v>
      </c>
      <c r="BM161" s="144" t="s">
        <v>1240</v>
      </c>
    </row>
    <row r="162" spans="2:65" s="14" customFormat="1" ht="20.95">
      <c r="B162" s="177"/>
      <c r="D162" s="147" t="s">
        <v>167</v>
      </c>
      <c r="E162" s="178" t="s">
        <v>1</v>
      </c>
      <c r="F162" s="179" t="s">
        <v>1207</v>
      </c>
      <c r="H162" s="178" t="s">
        <v>1</v>
      </c>
      <c r="I162" s="180"/>
      <c r="L162" s="177"/>
      <c r="M162" s="181"/>
      <c r="T162" s="182"/>
      <c r="AT162" s="178" t="s">
        <v>167</v>
      </c>
      <c r="AU162" s="178" t="s">
        <v>89</v>
      </c>
      <c r="AV162" s="14" t="s">
        <v>86</v>
      </c>
      <c r="AW162" s="14" t="s">
        <v>33</v>
      </c>
      <c r="AX162" s="14" t="s">
        <v>78</v>
      </c>
      <c r="AY162" s="178" t="s">
        <v>159</v>
      </c>
    </row>
    <row r="163" spans="2:65" s="12" customFormat="1" ht="10.5">
      <c r="B163" s="146"/>
      <c r="D163" s="147" t="s">
        <v>167</v>
      </c>
      <c r="E163" s="148" t="s">
        <v>1</v>
      </c>
      <c r="F163" s="149" t="s">
        <v>1212</v>
      </c>
      <c r="H163" s="150">
        <v>9.5</v>
      </c>
      <c r="I163" s="151"/>
      <c r="L163" s="146"/>
      <c r="M163" s="152"/>
      <c r="T163" s="153"/>
      <c r="AT163" s="148" t="s">
        <v>167</v>
      </c>
      <c r="AU163" s="148" t="s">
        <v>89</v>
      </c>
      <c r="AV163" s="12" t="s">
        <v>89</v>
      </c>
      <c r="AW163" s="12" t="s">
        <v>33</v>
      </c>
      <c r="AX163" s="12" t="s">
        <v>78</v>
      </c>
      <c r="AY163" s="148" t="s">
        <v>159</v>
      </c>
    </row>
    <row r="164" spans="2:65" s="13" customFormat="1" ht="10.5">
      <c r="B164" s="154"/>
      <c r="D164" s="147" t="s">
        <v>167</v>
      </c>
      <c r="E164" s="155" t="s">
        <v>1</v>
      </c>
      <c r="F164" s="156" t="s">
        <v>174</v>
      </c>
      <c r="H164" s="157">
        <v>9.5</v>
      </c>
      <c r="I164" s="158"/>
      <c r="L164" s="154"/>
      <c r="M164" s="159"/>
      <c r="T164" s="160"/>
      <c r="AT164" s="155" t="s">
        <v>167</v>
      </c>
      <c r="AU164" s="155" t="s">
        <v>89</v>
      </c>
      <c r="AV164" s="13" t="s">
        <v>165</v>
      </c>
      <c r="AW164" s="13" t="s">
        <v>33</v>
      </c>
      <c r="AX164" s="13" t="s">
        <v>86</v>
      </c>
      <c r="AY164" s="155" t="s">
        <v>159</v>
      </c>
    </row>
    <row r="165" spans="2:65" s="1" customFormat="1" ht="24.25" customHeight="1">
      <c r="B165" s="31"/>
      <c r="C165" s="132" t="s">
        <v>222</v>
      </c>
      <c r="D165" s="132" t="s">
        <v>161</v>
      </c>
      <c r="E165" s="133" t="s">
        <v>1241</v>
      </c>
      <c r="F165" s="134" t="s">
        <v>1242</v>
      </c>
      <c r="G165" s="135" t="s">
        <v>249</v>
      </c>
      <c r="H165" s="136">
        <v>7</v>
      </c>
      <c r="I165" s="137"/>
      <c r="J165" s="138">
        <f>ROUND(I165*H165,2)</f>
        <v>0</v>
      </c>
      <c r="K165" s="139"/>
      <c r="L165" s="31"/>
      <c r="M165" s="140" t="s">
        <v>1</v>
      </c>
      <c r="N165" s="141" t="s">
        <v>43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970</v>
      </c>
      <c r="AT165" s="144" t="s">
        <v>161</v>
      </c>
      <c r="AU165" s="144" t="s">
        <v>89</v>
      </c>
      <c r="AY165" s="16" t="s">
        <v>159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86</v>
      </c>
      <c r="BK165" s="145">
        <f>ROUND(I165*H165,2)</f>
        <v>0</v>
      </c>
      <c r="BL165" s="16" t="s">
        <v>970</v>
      </c>
      <c r="BM165" s="144" t="s">
        <v>1243</v>
      </c>
    </row>
    <row r="166" spans="2:65" s="14" customFormat="1" ht="20.95">
      <c r="B166" s="177"/>
      <c r="D166" s="147" t="s">
        <v>167</v>
      </c>
      <c r="E166" s="178" t="s">
        <v>1</v>
      </c>
      <c r="F166" s="179" t="s">
        <v>1244</v>
      </c>
      <c r="H166" s="178" t="s">
        <v>1</v>
      </c>
      <c r="I166" s="180"/>
      <c r="L166" s="177"/>
      <c r="M166" s="181"/>
      <c r="T166" s="182"/>
      <c r="AT166" s="178" t="s">
        <v>167</v>
      </c>
      <c r="AU166" s="178" t="s">
        <v>89</v>
      </c>
      <c r="AV166" s="14" t="s">
        <v>86</v>
      </c>
      <c r="AW166" s="14" t="s">
        <v>33</v>
      </c>
      <c r="AX166" s="14" t="s">
        <v>78</v>
      </c>
      <c r="AY166" s="178" t="s">
        <v>159</v>
      </c>
    </row>
    <row r="167" spans="2:65" s="12" customFormat="1" ht="10.5">
      <c r="B167" s="146"/>
      <c r="D167" s="147" t="s">
        <v>167</v>
      </c>
      <c r="E167" s="148" t="s">
        <v>1</v>
      </c>
      <c r="F167" s="149" t="s">
        <v>198</v>
      </c>
      <c r="H167" s="150">
        <v>7</v>
      </c>
      <c r="I167" s="151"/>
      <c r="L167" s="146"/>
      <c r="M167" s="152"/>
      <c r="T167" s="153"/>
      <c r="AT167" s="148" t="s">
        <v>167</v>
      </c>
      <c r="AU167" s="148" t="s">
        <v>89</v>
      </c>
      <c r="AV167" s="12" t="s">
        <v>89</v>
      </c>
      <c r="AW167" s="12" t="s">
        <v>33</v>
      </c>
      <c r="AX167" s="12" t="s">
        <v>78</v>
      </c>
      <c r="AY167" s="148" t="s">
        <v>159</v>
      </c>
    </row>
    <row r="168" spans="2:65" s="13" customFormat="1" ht="10.5">
      <c r="B168" s="154"/>
      <c r="D168" s="147" t="s">
        <v>167</v>
      </c>
      <c r="E168" s="155" t="s">
        <v>1</v>
      </c>
      <c r="F168" s="156" t="s">
        <v>174</v>
      </c>
      <c r="H168" s="157">
        <v>7</v>
      </c>
      <c r="I168" s="158"/>
      <c r="L168" s="154"/>
      <c r="M168" s="159"/>
      <c r="T168" s="160"/>
      <c r="AT168" s="155" t="s">
        <v>167</v>
      </c>
      <c r="AU168" s="155" t="s">
        <v>89</v>
      </c>
      <c r="AV168" s="13" t="s">
        <v>165</v>
      </c>
      <c r="AW168" s="13" t="s">
        <v>33</v>
      </c>
      <c r="AX168" s="13" t="s">
        <v>86</v>
      </c>
      <c r="AY168" s="155" t="s">
        <v>159</v>
      </c>
    </row>
    <row r="169" spans="2:65" s="1" customFormat="1" ht="24.25" customHeight="1">
      <c r="B169" s="31"/>
      <c r="C169" s="132" t="s">
        <v>226</v>
      </c>
      <c r="D169" s="132" t="s">
        <v>161</v>
      </c>
      <c r="E169" s="133" t="s">
        <v>1245</v>
      </c>
      <c r="F169" s="134" t="s">
        <v>1246</v>
      </c>
      <c r="G169" s="135" t="s">
        <v>249</v>
      </c>
      <c r="H169" s="136">
        <v>2.5</v>
      </c>
      <c r="I169" s="137"/>
      <c r="J169" s="138">
        <f>ROUND(I169*H169,2)</f>
        <v>0</v>
      </c>
      <c r="K169" s="139"/>
      <c r="L169" s="31"/>
      <c r="M169" s="140" t="s">
        <v>1</v>
      </c>
      <c r="N169" s="141" t="s">
        <v>43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970</v>
      </c>
      <c r="AT169" s="144" t="s">
        <v>161</v>
      </c>
      <c r="AU169" s="144" t="s">
        <v>89</v>
      </c>
      <c r="AY169" s="16" t="s">
        <v>159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6" t="s">
        <v>86</v>
      </c>
      <c r="BK169" s="145">
        <f>ROUND(I169*H169,2)</f>
        <v>0</v>
      </c>
      <c r="BL169" s="16" t="s">
        <v>970</v>
      </c>
      <c r="BM169" s="144" t="s">
        <v>1247</v>
      </c>
    </row>
    <row r="170" spans="2:65" s="14" customFormat="1" ht="20.95">
      <c r="B170" s="177"/>
      <c r="D170" s="147" t="s">
        <v>167</v>
      </c>
      <c r="E170" s="178" t="s">
        <v>1</v>
      </c>
      <c r="F170" s="179" t="s">
        <v>1248</v>
      </c>
      <c r="H170" s="178" t="s">
        <v>1</v>
      </c>
      <c r="I170" s="180"/>
      <c r="L170" s="177"/>
      <c r="M170" s="181"/>
      <c r="T170" s="182"/>
      <c r="AT170" s="178" t="s">
        <v>167</v>
      </c>
      <c r="AU170" s="178" t="s">
        <v>89</v>
      </c>
      <c r="AV170" s="14" t="s">
        <v>86</v>
      </c>
      <c r="AW170" s="14" t="s">
        <v>33</v>
      </c>
      <c r="AX170" s="14" t="s">
        <v>78</v>
      </c>
      <c r="AY170" s="178" t="s">
        <v>159</v>
      </c>
    </row>
    <row r="171" spans="2:65" s="12" customFormat="1" ht="10.5">
      <c r="B171" s="146"/>
      <c r="D171" s="147" t="s">
        <v>167</v>
      </c>
      <c r="E171" s="148" t="s">
        <v>1</v>
      </c>
      <c r="F171" s="149" t="s">
        <v>1249</v>
      </c>
      <c r="H171" s="150">
        <v>2.5</v>
      </c>
      <c r="I171" s="151"/>
      <c r="L171" s="146"/>
      <c r="M171" s="152"/>
      <c r="T171" s="153"/>
      <c r="AT171" s="148" t="s">
        <v>167</v>
      </c>
      <c r="AU171" s="148" t="s">
        <v>89</v>
      </c>
      <c r="AV171" s="12" t="s">
        <v>89</v>
      </c>
      <c r="AW171" s="12" t="s">
        <v>33</v>
      </c>
      <c r="AX171" s="12" t="s">
        <v>78</v>
      </c>
      <c r="AY171" s="148" t="s">
        <v>159</v>
      </c>
    </row>
    <row r="172" spans="2:65" s="13" customFormat="1" ht="10.5">
      <c r="B172" s="154"/>
      <c r="D172" s="147" t="s">
        <v>167</v>
      </c>
      <c r="E172" s="155" t="s">
        <v>1</v>
      </c>
      <c r="F172" s="156" t="s">
        <v>174</v>
      </c>
      <c r="H172" s="157">
        <v>2.5</v>
      </c>
      <c r="I172" s="158"/>
      <c r="L172" s="154"/>
      <c r="M172" s="159"/>
      <c r="T172" s="160"/>
      <c r="AT172" s="155" t="s">
        <v>167</v>
      </c>
      <c r="AU172" s="155" t="s">
        <v>89</v>
      </c>
      <c r="AV172" s="13" t="s">
        <v>165</v>
      </c>
      <c r="AW172" s="13" t="s">
        <v>33</v>
      </c>
      <c r="AX172" s="13" t="s">
        <v>86</v>
      </c>
      <c r="AY172" s="155" t="s">
        <v>159</v>
      </c>
    </row>
    <row r="173" spans="2:65" s="1" customFormat="1" ht="24.25" customHeight="1">
      <c r="B173" s="31"/>
      <c r="C173" s="132" t="s">
        <v>232</v>
      </c>
      <c r="D173" s="132" t="s">
        <v>161</v>
      </c>
      <c r="E173" s="133" t="s">
        <v>1250</v>
      </c>
      <c r="F173" s="134" t="s">
        <v>1251</v>
      </c>
      <c r="G173" s="135" t="s">
        <v>164</v>
      </c>
      <c r="H173" s="136">
        <v>0.42</v>
      </c>
      <c r="I173" s="137"/>
      <c r="J173" s="138">
        <f>ROUND(I173*H173,2)</f>
        <v>0</v>
      </c>
      <c r="K173" s="139"/>
      <c r="L173" s="31"/>
      <c r="M173" s="140" t="s">
        <v>1</v>
      </c>
      <c r="N173" s="141" t="s">
        <v>43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970</v>
      </c>
      <c r="AT173" s="144" t="s">
        <v>161</v>
      </c>
      <c r="AU173" s="144" t="s">
        <v>89</v>
      </c>
      <c r="AY173" s="16" t="s">
        <v>159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86</v>
      </c>
      <c r="BK173" s="145">
        <f>ROUND(I173*H173,2)</f>
        <v>0</v>
      </c>
      <c r="BL173" s="16" t="s">
        <v>970</v>
      </c>
      <c r="BM173" s="144" t="s">
        <v>1252</v>
      </c>
    </row>
    <row r="174" spans="2:65" s="14" customFormat="1" ht="20.95">
      <c r="B174" s="177"/>
      <c r="D174" s="147" t="s">
        <v>167</v>
      </c>
      <c r="E174" s="178" t="s">
        <v>1</v>
      </c>
      <c r="F174" s="179" t="s">
        <v>1253</v>
      </c>
      <c r="H174" s="178" t="s">
        <v>1</v>
      </c>
      <c r="I174" s="180"/>
      <c r="L174" s="177"/>
      <c r="M174" s="181"/>
      <c r="T174" s="182"/>
      <c r="AT174" s="178" t="s">
        <v>167</v>
      </c>
      <c r="AU174" s="178" t="s">
        <v>89</v>
      </c>
      <c r="AV174" s="14" t="s">
        <v>86</v>
      </c>
      <c r="AW174" s="14" t="s">
        <v>33</v>
      </c>
      <c r="AX174" s="14" t="s">
        <v>78</v>
      </c>
      <c r="AY174" s="178" t="s">
        <v>159</v>
      </c>
    </row>
    <row r="175" spans="2:65" s="12" customFormat="1" ht="10.5">
      <c r="B175" s="146"/>
      <c r="D175" s="147" t="s">
        <v>167</v>
      </c>
      <c r="E175" s="148" t="s">
        <v>1</v>
      </c>
      <c r="F175" s="149" t="s">
        <v>1254</v>
      </c>
      <c r="H175" s="150">
        <v>0.42</v>
      </c>
      <c r="I175" s="151"/>
      <c r="L175" s="146"/>
      <c r="M175" s="152"/>
      <c r="T175" s="153"/>
      <c r="AT175" s="148" t="s">
        <v>167</v>
      </c>
      <c r="AU175" s="148" t="s">
        <v>89</v>
      </c>
      <c r="AV175" s="12" t="s">
        <v>89</v>
      </c>
      <c r="AW175" s="12" t="s">
        <v>33</v>
      </c>
      <c r="AX175" s="12" t="s">
        <v>78</v>
      </c>
      <c r="AY175" s="148" t="s">
        <v>159</v>
      </c>
    </row>
    <row r="176" spans="2:65" s="13" customFormat="1" ht="10.5">
      <c r="B176" s="154"/>
      <c r="D176" s="147" t="s">
        <v>167</v>
      </c>
      <c r="E176" s="155" t="s">
        <v>1</v>
      </c>
      <c r="F176" s="156" t="s">
        <v>174</v>
      </c>
      <c r="H176" s="157">
        <v>0.42</v>
      </c>
      <c r="I176" s="158"/>
      <c r="L176" s="154"/>
      <c r="M176" s="159"/>
      <c r="T176" s="160"/>
      <c r="AT176" s="155" t="s">
        <v>167</v>
      </c>
      <c r="AU176" s="155" t="s">
        <v>89</v>
      </c>
      <c r="AV176" s="13" t="s">
        <v>165</v>
      </c>
      <c r="AW176" s="13" t="s">
        <v>33</v>
      </c>
      <c r="AX176" s="13" t="s">
        <v>86</v>
      </c>
      <c r="AY176" s="155" t="s">
        <v>159</v>
      </c>
    </row>
    <row r="177" spans="2:65" s="1" customFormat="1" ht="16.55" customHeight="1">
      <c r="B177" s="31"/>
      <c r="C177" s="161" t="s">
        <v>238</v>
      </c>
      <c r="D177" s="161" t="s">
        <v>210</v>
      </c>
      <c r="E177" s="162" t="s">
        <v>1255</v>
      </c>
      <c r="F177" s="163" t="s">
        <v>1256</v>
      </c>
      <c r="G177" s="164" t="s">
        <v>249</v>
      </c>
      <c r="H177" s="165">
        <v>10</v>
      </c>
      <c r="I177" s="166"/>
      <c r="J177" s="167">
        <f>ROUND(I177*H177,2)</f>
        <v>0</v>
      </c>
      <c r="K177" s="168"/>
      <c r="L177" s="169"/>
      <c r="M177" s="170" t="s">
        <v>1</v>
      </c>
      <c r="N177" s="171" t="s">
        <v>43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1215</v>
      </c>
      <c r="AT177" s="144" t="s">
        <v>210</v>
      </c>
      <c r="AU177" s="144" t="s">
        <v>89</v>
      </c>
      <c r="AY177" s="16" t="s">
        <v>159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6" t="s">
        <v>86</v>
      </c>
      <c r="BK177" s="145">
        <f>ROUND(I177*H177,2)</f>
        <v>0</v>
      </c>
      <c r="BL177" s="16" t="s">
        <v>970</v>
      </c>
      <c r="BM177" s="144" t="s">
        <v>1257</v>
      </c>
    </row>
    <row r="178" spans="2:65" s="14" customFormat="1" ht="10.5">
      <c r="B178" s="177"/>
      <c r="D178" s="147" t="s">
        <v>167</v>
      </c>
      <c r="E178" s="178" t="s">
        <v>1</v>
      </c>
      <c r="F178" s="179" t="s">
        <v>1258</v>
      </c>
      <c r="H178" s="178" t="s">
        <v>1</v>
      </c>
      <c r="I178" s="180"/>
      <c r="L178" s="177"/>
      <c r="M178" s="181"/>
      <c r="T178" s="182"/>
      <c r="AT178" s="178" t="s">
        <v>167</v>
      </c>
      <c r="AU178" s="178" t="s">
        <v>89</v>
      </c>
      <c r="AV178" s="14" t="s">
        <v>86</v>
      </c>
      <c r="AW178" s="14" t="s">
        <v>33</v>
      </c>
      <c r="AX178" s="14" t="s">
        <v>78</v>
      </c>
      <c r="AY178" s="178" t="s">
        <v>159</v>
      </c>
    </row>
    <row r="179" spans="2:65" s="12" customFormat="1" ht="10.5">
      <c r="B179" s="146"/>
      <c r="D179" s="147" t="s">
        <v>167</v>
      </c>
      <c r="E179" s="148" t="s">
        <v>1</v>
      </c>
      <c r="F179" s="149" t="s">
        <v>216</v>
      </c>
      <c r="H179" s="150">
        <v>10</v>
      </c>
      <c r="I179" s="151"/>
      <c r="L179" s="146"/>
      <c r="M179" s="152"/>
      <c r="T179" s="153"/>
      <c r="AT179" s="148" t="s">
        <v>167</v>
      </c>
      <c r="AU179" s="148" t="s">
        <v>89</v>
      </c>
      <c r="AV179" s="12" t="s">
        <v>89</v>
      </c>
      <c r="AW179" s="12" t="s">
        <v>33</v>
      </c>
      <c r="AX179" s="12" t="s">
        <v>78</v>
      </c>
      <c r="AY179" s="148" t="s">
        <v>159</v>
      </c>
    </row>
    <row r="180" spans="2:65" s="13" customFormat="1" ht="10.5">
      <c r="B180" s="154"/>
      <c r="D180" s="147" t="s">
        <v>167</v>
      </c>
      <c r="E180" s="155" t="s">
        <v>1</v>
      </c>
      <c r="F180" s="156" t="s">
        <v>174</v>
      </c>
      <c r="H180" s="157">
        <v>10</v>
      </c>
      <c r="I180" s="158"/>
      <c r="L180" s="154"/>
      <c r="M180" s="159"/>
      <c r="T180" s="160"/>
      <c r="AT180" s="155" t="s">
        <v>167</v>
      </c>
      <c r="AU180" s="155" t="s">
        <v>89</v>
      </c>
      <c r="AV180" s="13" t="s">
        <v>165</v>
      </c>
      <c r="AW180" s="13" t="s">
        <v>33</v>
      </c>
      <c r="AX180" s="13" t="s">
        <v>86</v>
      </c>
      <c r="AY180" s="155" t="s">
        <v>159</v>
      </c>
    </row>
    <row r="181" spans="2:65" s="1" customFormat="1" ht="33.049999999999997" customHeight="1">
      <c r="B181" s="31"/>
      <c r="C181" s="132" t="s">
        <v>8</v>
      </c>
      <c r="D181" s="132" t="s">
        <v>161</v>
      </c>
      <c r="E181" s="133" t="s">
        <v>1259</v>
      </c>
      <c r="F181" s="134" t="s">
        <v>1260</v>
      </c>
      <c r="G181" s="135" t="s">
        <v>249</v>
      </c>
      <c r="H181" s="136">
        <v>2.5</v>
      </c>
      <c r="I181" s="137"/>
      <c r="J181" s="138">
        <f>ROUND(I181*H181,2)</f>
        <v>0</v>
      </c>
      <c r="K181" s="139"/>
      <c r="L181" s="31"/>
      <c r="M181" s="140" t="s">
        <v>1</v>
      </c>
      <c r="N181" s="141" t="s">
        <v>43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970</v>
      </c>
      <c r="AT181" s="144" t="s">
        <v>161</v>
      </c>
      <c r="AU181" s="144" t="s">
        <v>89</v>
      </c>
      <c r="AY181" s="16" t="s">
        <v>159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6" t="s">
        <v>86</v>
      </c>
      <c r="BK181" s="145">
        <f>ROUND(I181*H181,2)</f>
        <v>0</v>
      </c>
      <c r="BL181" s="16" t="s">
        <v>970</v>
      </c>
      <c r="BM181" s="144" t="s">
        <v>1261</v>
      </c>
    </row>
    <row r="182" spans="2:65" s="14" customFormat="1" ht="10.5">
      <c r="B182" s="177"/>
      <c r="D182" s="147" t="s">
        <v>167</v>
      </c>
      <c r="E182" s="178" t="s">
        <v>1</v>
      </c>
      <c r="F182" s="179" t="s">
        <v>1262</v>
      </c>
      <c r="H182" s="178" t="s">
        <v>1</v>
      </c>
      <c r="I182" s="180"/>
      <c r="L182" s="177"/>
      <c r="M182" s="181"/>
      <c r="T182" s="182"/>
      <c r="AT182" s="178" t="s">
        <v>167</v>
      </c>
      <c r="AU182" s="178" t="s">
        <v>89</v>
      </c>
      <c r="AV182" s="14" t="s">
        <v>86</v>
      </c>
      <c r="AW182" s="14" t="s">
        <v>33</v>
      </c>
      <c r="AX182" s="14" t="s">
        <v>78</v>
      </c>
      <c r="AY182" s="178" t="s">
        <v>159</v>
      </c>
    </row>
    <row r="183" spans="2:65" s="12" customFormat="1" ht="10.5">
      <c r="B183" s="146"/>
      <c r="D183" s="147" t="s">
        <v>167</v>
      </c>
      <c r="E183" s="148" t="s">
        <v>1</v>
      </c>
      <c r="F183" s="149" t="s">
        <v>1249</v>
      </c>
      <c r="H183" s="150">
        <v>2.5</v>
      </c>
      <c r="I183" s="151"/>
      <c r="L183" s="146"/>
      <c r="M183" s="152"/>
      <c r="T183" s="153"/>
      <c r="AT183" s="148" t="s">
        <v>167</v>
      </c>
      <c r="AU183" s="148" t="s">
        <v>89</v>
      </c>
      <c r="AV183" s="12" t="s">
        <v>89</v>
      </c>
      <c r="AW183" s="12" t="s">
        <v>33</v>
      </c>
      <c r="AX183" s="12" t="s">
        <v>78</v>
      </c>
      <c r="AY183" s="148" t="s">
        <v>159</v>
      </c>
    </row>
    <row r="184" spans="2:65" s="13" customFormat="1" ht="10.5">
      <c r="B184" s="154"/>
      <c r="D184" s="147" t="s">
        <v>167</v>
      </c>
      <c r="E184" s="155" t="s">
        <v>1</v>
      </c>
      <c r="F184" s="156" t="s">
        <v>174</v>
      </c>
      <c r="H184" s="157">
        <v>2.5</v>
      </c>
      <c r="I184" s="158"/>
      <c r="L184" s="154"/>
      <c r="M184" s="159"/>
      <c r="T184" s="160"/>
      <c r="AT184" s="155" t="s">
        <v>167</v>
      </c>
      <c r="AU184" s="155" t="s">
        <v>89</v>
      </c>
      <c r="AV184" s="13" t="s">
        <v>165</v>
      </c>
      <c r="AW184" s="13" t="s">
        <v>33</v>
      </c>
      <c r="AX184" s="13" t="s">
        <v>86</v>
      </c>
      <c r="AY184" s="155" t="s">
        <v>159</v>
      </c>
    </row>
    <row r="185" spans="2:65" s="1" customFormat="1" ht="24.25" customHeight="1">
      <c r="B185" s="31"/>
      <c r="C185" s="132" t="s">
        <v>246</v>
      </c>
      <c r="D185" s="132" t="s">
        <v>161</v>
      </c>
      <c r="E185" s="133" t="s">
        <v>1263</v>
      </c>
      <c r="F185" s="134" t="s">
        <v>1264</v>
      </c>
      <c r="G185" s="135" t="s">
        <v>249</v>
      </c>
      <c r="H185" s="136">
        <v>7</v>
      </c>
      <c r="I185" s="137"/>
      <c r="J185" s="138">
        <f>ROUND(I185*H185,2)</f>
        <v>0</v>
      </c>
      <c r="K185" s="139"/>
      <c r="L185" s="31"/>
      <c r="M185" s="140" t="s">
        <v>1</v>
      </c>
      <c r="N185" s="141" t="s">
        <v>43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970</v>
      </c>
      <c r="AT185" s="144" t="s">
        <v>161</v>
      </c>
      <c r="AU185" s="144" t="s">
        <v>89</v>
      </c>
      <c r="AY185" s="16" t="s">
        <v>159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6" t="s">
        <v>86</v>
      </c>
      <c r="BK185" s="145">
        <f>ROUND(I185*H185,2)</f>
        <v>0</v>
      </c>
      <c r="BL185" s="16" t="s">
        <v>970</v>
      </c>
      <c r="BM185" s="144" t="s">
        <v>1265</v>
      </c>
    </row>
    <row r="186" spans="2:65" s="1" customFormat="1" ht="24.25" customHeight="1">
      <c r="B186" s="31"/>
      <c r="C186" s="132" t="s">
        <v>253</v>
      </c>
      <c r="D186" s="132" t="s">
        <v>161</v>
      </c>
      <c r="E186" s="133" t="s">
        <v>1266</v>
      </c>
      <c r="F186" s="134" t="s">
        <v>1267</v>
      </c>
      <c r="G186" s="135" t="s">
        <v>249</v>
      </c>
      <c r="H186" s="136">
        <v>2.5</v>
      </c>
      <c r="I186" s="137"/>
      <c r="J186" s="138">
        <f>ROUND(I186*H186,2)</f>
        <v>0</v>
      </c>
      <c r="K186" s="139"/>
      <c r="L186" s="31"/>
      <c r="M186" s="140" t="s">
        <v>1</v>
      </c>
      <c r="N186" s="141" t="s">
        <v>43</v>
      </c>
      <c r="P186" s="142">
        <f>O186*H186</f>
        <v>0</v>
      </c>
      <c r="Q186" s="142">
        <v>0</v>
      </c>
      <c r="R186" s="142">
        <f>Q186*H186</f>
        <v>0</v>
      </c>
      <c r="S186" s="142">
        <v>0</v>
      </c>
      <c r="T186" s="143">
        <f>S186*H186</f>
        <v>0</v>
      </c>
      <c r="AR186" s="144" t="s">
        <v>970</v>
      </c>
      <c r="AT186" s="144" t="s">
        <v>161</v>
      </c>
      <c r="AU186" s="144" t="s">
        <v>89</v>
      </c>
      <c r="AY186" s="16" t="s">
        <v>159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6" t="s">
        <v>86</v>
      </c>
      <c r="BK186" s="145">
        <f>ROUND(I186*H186,2)</f>
        <v>0</v>
      </c>
      <c r="BL186" s="16" t="s">
        <v>970</v>
      </c>
      <c r="BM186" s="144" t="s">
        <v>1268</v>
      </c>
    </row>
    <row r="187" spans="2:65" s="14" customFormat="1" ht="10.5">
      <c r="B187" s="177"/>
      <c r="D187" s="147" t="s">
        <v>167</v>
      </c>
      <c r="E187" s="178" t="s">
        <v>1</v>
      </c>
      <c r="F187" s="179" t="s">
        <v>1269</v>
      </c>
      <c r="H187" s="178" t="s">
        <v>1</v>
      </c>
      <c r="I187" s="180"/>
      <c r="L187" s="177"/>
      <c r="M187" s="181"/>
      <c r="T187" s="182"/>
      <c r="AT187" s="178" t="s">
        <v>167</v>
      </c>
      <c r="AU187" s="178" t="s">
        <v>89</v>
      </c>
      <c r="AV187" s="14" t="s">
        <v>86</v>
      </c>
      <c r="AW187" s="14" t="s">
        <v>33</v>
      </c>
      <c r="AX187" s="14" t="s">
        <v>78</v>
      </c>
      <c r="AY187" s="178" t="s">
        <v>159</v>
      </c>
    </row>
    <row r="188" spans="2:65" s="12" customFormat="1" ht="10.5">
      <c r="B188" s="146"/>
      <c r="D188" s="147" t="s">
        <v>167</v>
      </c>
      <c r="E188" s="148" t="s">
        <v>1</v>
      </c>
      <c r="F188" s="149" t="s">
        <v>1249</v>
      </c>
      <c r="H188" s="150">
        <v>2.5</v>
      </c>
      <c r="I188" s="151"/>
      <c r="L188" s="146"/>
      <c r="M188" s="152"/>
      <c r="T188" s="153"/>
      <c r="AT188" s="148" t="s">
        <v>167</v>
      </c>
      <c r="AU188" s="148" t="s">
        <v>89</v>
      </c>
      <c r="AV188" s="12" t="s">
        <v>89</v>
      </c>
      <c r="AW188" s="12" t="s">
        <v>33</v>
      </c>
      <c r="AX188" s="12" t="s">
        <v>78</v>
      </c>
      <c r="AY188" s="148" t="s">
        <v>159</v>
      </c>
    </row>
    <row r="189" spans="2:65" s="13" customFormat="1" ht="10.5">
      <c r="B189" s="154"/>
      <c r="D189" s="147" t="s">
        <v>167</v>
      </c>
      <c r="E189" s="155" t="s">
        <v>1</v>
      </c>
      <c r="F189" s="156" t="s">
        <v>174</v>
      </c>
      <c r="H189" s="157">
        <v>2.5</v>
      </c>
      <c r="I189" s="158"/>
      <c r="L189" s="154"/>
      <c r="M189" s="159"/>
      <c r="T189" s="160"/>
      <c r="AT189" s="155" t="s">
        <v>167</v>
      </c>
      <c r="AU189" s="155" t="s">
        <v>89</v>
      </c>
      <c r="AV189" s="13" t="s">
        <v>165</v>
      </c>
      <c r="AW189" s="13" t="s">
        <v>33</v>
      </c>
      <c r="AX189" s="13" t="s">
        <v>86</v>
      </c>
      <c r="AY189" s="155" t="s">
        <v>159</v>
      </c>
    </row>
    <row r="190" spans="2:65" s="1" customFormat="1" ht="16.55" customHeight="1">
      <c r="B190" s="31"/>
      <c r="C190" s="132" t="s">
        <v>258</v>
      </c>
      <c r="D190" s="132" t="s">
        <v>161</v>
      </c>
      <c r="E190" s="133" t="s">
        <v>1270</v>
      </c>
      <c r="F190" s="134" t="s">
        <v>1271</v>
      </c>
      <c r="G190" s="135" t="s">
        <v>213</v>
      </c>
      <c r="H190" s="136">
        <v>0.96</v>
      </c>
      <c r="I190" s="137"/>
      <c r="J190" s="138">
        <f>ROUND(I190*H190,2)</f>
        <v>0</v>
      </c>
      <c r="K190" s="139"/>
      <c r="L190" s="31"/>
      <c r="M190" s="140" t="s">
        <v>1</v>
      </c>
      <c r="N190" s="141" t="s">
        <v>43</v>
      </c>
      <c r="P190" s="142">
        <f>O190*H190</f>
        <v>0</v>
      </c>
      <c r="Q190" s="142">
        <v>0</v>
      </c>
      <c r="R190" s="142">
        <f>Q190*H190</f>
        <v>0</v>
      </c>
      <c r="S190" s="142">
        <v>0</v>
      </c>
      <c r="T190" s="143">
        <f>S190*H190</f>
        <v>0</v>
      </c>
      <c r="AR190" s="144" t="s">
        <v>970</v>
      </c>
      <c r="AT190" s="144" t="s">
        <v>161</v>
      </c>
      <c r="AU190" s="144" t="s">
        <v>89</v>
      </c>
      <c r="AY190" s="16" t="s">
        <v>159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6" t="s">
        <v>86</v>
      </c>
      <c r="BK190" s="145">
        <f>ROUND(I190*H190,2)</f>
        <v>0</v>
      </c>
      <c r="BL190" s="16" t="s">
        <v>970</v>
      </c>
      <c r="BM190" s="144" t="s">
        <v>1272</v>
      </c>
    </row>
    <row r="191" spans="2:65" s="14" customFormat="1" ht="20.95">
      <c r="B191" s="177"/>
      <c r="D191" s="147" t="s">
        <v>167</v>
      </c>
      <c r="E191" s="178" t="s">
        <v>1</v>
      </c>
      <c r="F191" s="179" t="s">
        <v>1273</v>
      </c>
      <c r="H191" s="178" t="s">
        <v>1</v>
      </c>
      <c r="I191" s="180"/>
      <c r="L191" s="177"/>
      <c r="M191" s="181"/>
      <c r="T191" s="182"/>
      <c r="AT191" s="178" t="s">
        <v>167</v>
      </c>
      <c r="AU191" s="178" t="s">
        <v>89</v>
      </c>
      <c r="AV191" s="14" t="s">
        <v>86</v>
      </c>
      <c r="AW191" s="14" t="s">
        <v>33</v>
      </c>
      <c r="AX191" s="14" t="s">
        <v>78</v>
      </c>
      <c r="AY191" s="178" t="s">
        <v>159</v>
      </c>
    </row>
    <row r="192" spans="2:65" s="12" customFormat="1" ht="10.5">
      <c r="B192" s="146"/>
      <c r="D192" s="147" t="s">
        <v>167</v>
      </c>
      <c r="E192" s="148" t="s">
        <v>1</v>
      </c>
      <c r="F192" s="149" t="s">
        <v>1274</v>
      </c>
      <c r="H192" s="150">
        <v>0.96</v>
      </c>
      <c r="I192" s="151"/>
      <c r="L192" s="146"/>
      <c r="M192" s="152"/>
      <c r="T192" s="153"/>
      <c r="AT192" s="148" t="s">
        <v>167</v>
      </c>
      <c r="AU192" s="148" t="s">
        <v>89</v>
      </c>
      <c r="AV192" s="12" t="s">
        <v>89</v>
      </c>
      <c r="AW192" s="12" t="s">
        <v>33</v>
      </c>
      <c r="AX192" s="12" t="s">
        <v>78</v>
      </c>
      <c r="AY192" s="148" t="s">
        <v>159</v>
      </c>
    </row>
    <row r="193" spans="2:65" s="13" customFormat="1" ht="10.5">
      <c r="B193" s="154"/>
      <c r="D193" s="147" t="s">
        <v>167</v>
      </c>
      <c r="E193" s="155" t="s">
        <v>1</v>
      </c>
      <c r="F193" s="156" t="s">
        <v>174</v>
      </c>
      <c r="H193" s="157">
        <v>0.96</v>
      </c>
      <c r="I193" s="158"/>
      <c r="L193" s="154"/>
      <c r="M193" s="159"/>
      <c r="T193" s="160"/>
      <c r="AT193" s="155" t="s">
        <v>167</v>
      </c>
      <c r="AU193" s="155" t="s">
        <v>89</v>
      </c>
      <c r="AV193" s="13" t="s">
        <v>165</v>
      </c>
      <c r="AW193" s="13" t="s">
        <v>33</v>
      </c>
      <c r="AX193" s="13" t="s">
        <v>86</v>
      </c>
      <c r="AY193" s="155" t="s">
        <v>159</v>
      </c>
    </row>
    <row r="194" spans="2:65" s="1" customFormat="1" ht="24.25" customHeight="1">
      <c r="B194" s="31"/>
      <c r="C194" s="132" t="s">
        <v>270</v>
      </c>
      <c r="D194" s="132" t="s">
        <v>161</v>
      </c>
      <c r="E194" s="133" t="s">
        <v>1275</v>
      </c>
      <c r="F194" s="134" t="s">
        <v>1276</v>
      </c>
      <c r="G194" s="135" t="s">
        <v>213</v>
      </c>
      <c r="H194" s="136">
        <v>4.8</v>
      </c>
      <c r="I194" s="137"/>
      <c r="J194" s="138">
        <f>ROUND(I194*H194,2)</f>
        <v>0</v>
      </c>
      <c r="K194" s="139"/>
      <c r="L194" s="31"/>
      <c r="M194" s="140" t="s">
        <v>1</v>
      </c>
      <c r="N194" s="141" t="s">
        <v>43</v>
      </c>
      <c r="P194" s="142">
        <f>O194*H194</f>
        <v>0</v>
      </c>
      <c r="Q194" s="142">
        <v>0</v>
      </c>
      <c r="R194" s="142">
        <f>Q194*H194</f>
        <v>0</v>
      </c>
      <c r="S194" s="142">
        <v>0</v>
      </c>
      <c r="T194" s="143">
        <f>S194*H194</f>
        <v>0</v>
      </c>
      <c r="AR194" s="144" t="s">
        <v>970</v>
      </c>
      <c r="AT194" s="144" t="s">
        <v>161</v>
      </c>
      <c r="AU194" s="144" t="s">
        <v>89</v>
      </c>
      <c r="AY194" s="16" t="s">
        <v>159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6" t="s">
        <v>86</v>
      </c>
      <c r="BK194" s="145">
        <f>ROUND(I194*H194,2)</f>
        <v>0</v>
      </c>
      <c r="BL194" s="16" t="s">
        <v>970</v>
      </c>
      <c r="BM194" s="144" t="s">
        <v>1277</v>
      </c>
    </row>
    <row r="195" spans="2:65" s="1" customFormat="1" ht="24.25" customHeight="1">
      <c r="B195" s="31"/>
      <c r="C195" s="161" t="s">
        <v>275</v>
      </c>
      <c r="D195" s="161" t="s">
        <v>210</v>
      </c>
      <c r="E195" s="162" t="s">
        <v>1278</v>
      </c>
      <c r="F195" s="163" t="s">
        <v>1279</v>
      </c>
      <c r="G195" s="164" t="s">
        <v>213</v>
      </c>
      <c r="H195" s="165">
        <v>0.96</v>
      </c>
      <c r="I195" s="166"/>
      <c r="J195" s="167">
        <f>ROUND(I195*H195,2)</f>
        <v>0</v>
      </c>
      <c r="K195" s="168"/>
      <c r="L195" s="169"/>
      <c r="M195" s="170" t="s">
        <v>1</v>
      </c>
      <c r="N195" s="171" t="s">
        <v>43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1215</v>
      </c>
      <c r="AT195" s="144" t="s">
        <v>210</v>
      </c>
      <c r="AU195" s="144" t="s">
        <v>89</v>
      </c>
      <c r="AY195" s="16" t="s">
        <v>159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6" t="s">
        <v>86</v>
      </c>
      <c r="BK195" s="145">
        <f>ROUND(I195*H195,2)</f>
        <v>0</v>
      </c>
      <c r="BL195" s="16" t="s">
        <v>970</v>
      </c>
      <c r="BM195" s="144" t="s">
        <v>1280</v>
      </c>
    </row>
    <row r="196" spans="2:65" s="11" customFormat="1" ht="22.75" customHeight="1">
      <c r="B196" s="120"/>
      <c r="D196" s="121" t="s">
        <v>77</v>
      </c>
      <c r="E196" s="130" t="s">
        <v>1281</v>
      </c>
      <c r="F196" s="130" t="s">
        <v>1282</v>
      </c>
      <c r="I196" s="123"/>
      <c r="J196" s="131">
        <f>BK196</f>
        <v>0</v>
      </c>
      <c r="L196" s="120"/>
      <c r="M196" s="125"/>
      <c r="P196" s="126">
        <f>SUM(P197:P213)</f>
        <v>0</v>
      </c>
      <c r="R196" s="126">
        <f>SUM(R197:R213)</f>
        <v>0</v>
      </c>
      <c r="T196" s="127">
        <f>SUM(T197:T213)</f>
        <v>0</v>
      </c>
      <c r="AR196" s="121" t="s">
        <v>165</v>
      </c>
      <c r="AT196" s="128" t="s">
        <v>77</v>
      </c>
      <c r="AU196" s="128" t="s">
        <v>86</v>
      </c>
      <c r="AY196" s="121" t="s">
        <v>159</v>
      </c>
      <c r="BK196" s="129">
        <f>SUM(BK197:BK213)</f>
        <v>0</v>
      </c>
    </row>
    <row r="197" spans="2:65" s="1" customFormat="1" ht="16.55" customHeight="1">
      <c r="B197" s="31"/>
      <c r="C197" s="132" t="s">
        <v>7</v>
      </c>
      <c r="D197" s="132" t="s">
        <v>161</v>
      </c>
      <c r="E197" s="133" t="s">
        <v>1283</v>
      </c>
      <c r="F197" s="134" t="s">
        <v>1284</v>
      </c>
      <c r="G197" s="135" t="s">
        <v>1005</v>
      </c>
      <c r="H197" s="136">
        <v>1</v>
      </c>
      <c r="I197" s="137"/>
      <c r="J197" s="138">
        <f>ROUND(I197*H197,2)</f>
        <v>0</v>
      </c>
      <c r="K197" s="139"/>
      <c r="L197" s="31"/>
      <c r="M197" s="140" t="s">
        <v>1</v>
      </c>
      <c r="N197" s="141" t="s">
        <v>43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1285</v>
      </c>
      <c r="AT197" s="144" t="s">
        <v>161</v>
      </c>
      <c r="AU197" s="144" t="s">
        <v>89</v>
      </c>
      <c r="AY197" s="16" t="s">
        <v>159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6" t="s">
        <v>86</v>
      </c>
      <c r="BK197" s="145">
        <f>ROUND(I197*H197,2)</f>
        <v>0</v>
      </c>
      <c r="BL197" s="16" t="s">
        <v>1285</v>
      </c>
      <c r="BM197" s="144" t="s">
        <v>1286</v>
      </c>
    </row>
    <row r="198" spans="2:65" s="14" customFormat="1" ht="10.5">
      <c r="B198" s="177"/>
      <c r="D198" s="147" t="s">
        <v>167</v>
      </c>
      <c r="E198" s="178" t="s">
        <v>1</v>
      </c>
      <c r="F198" s="179" t="s">
        <v>1287</v>
      </c>
      <c r="H198" s="178" t="s">
        <v>1</v>
      </c>
      <c r="I198" s="180"/>
      <c r="L198" s="177"/>
      <c r="M198" s="181"/>
      <c r="T198" s="182"/>
      <c r="AT198" s="178" t="s">
        <v>167</v>
      </c>
      <c r="AU198" s="178" t="s">
        <v>89</v>
      </c>
      <c r="AV198" s="14" t="s">
        <v>86</v>
      </c>
      <c r="AW198" s="14" t="s">
        <v>33</v>
      </c>
      <c r="AX198" s="14" t="s">
        <v>78</v>
      </c>
      <c r="AY198" s="178" t="s">
        <v>159</v>
      </c>
    </row>
    <row r="199" spans="2:65" s="12" customFormat="1" ht="10.5">
      <c r="B199" s="146"/>
      <c r="D199" s="147" t="s">
        <v>167</v>
      </c>
      <c r="E199" s="148" t="s">
        <v>1</v>
      </c>
      <c r="F199" s="149" t="s">
        <v>86</v>
      </c>
      <c r="H199" s="150">
        <v>1</v>
      </c>
      <c r="I199" s="151"/>
      <c r="L199" s="146"/>
      <c r="M199" s="152"/>
      <c r="T199" s="153"/>
      <c r="AT199" s="148" t="s">
        <v>167</v>
      </c>
      <c r="AU199" s="148" t="s">
        <v>89</v>
      </c>
      <c r="AV199" s="12" t="s">
        <v>89</v>
      </c>
      <c r="AW199" s="12" t="s">
        <v>33</v>
      </c>
      <c r="AX199" s="12" t="s">
        <v>78</v>
      </c>
      <c r="AY199" s="148" t="s">
        <v>159</v>
      </c>
    </row>
    <row r="200" spans="2:65" s="13" customFormat="1" ht="10.5">
      <c r="B200" s="154"/>
      <c r="D200" s="147" t="s">
        <v>167</v>
      </c>
      <c r="E200" s="155" t="s">
        <v>1</v>
      </c>
      <c r="F200" s="156" t="s">
        <v>174</v>
      </c>
      <c r="H200" s="157">
        <v>1</v>
      </c>
      <c r="I200" s="158"/>
      <c r="L200" s="154"/>
      <c r="M200" s="159"/>
      <c r="T200" s="160"/>
      <c r="AT200" s="155" t="s">
        <v>167</v>
      </c>
      <c r="AU200" s="155" t="s">
        <v>89</v>
      </c>
      <c r="AV200" s="13" t="s">
        <v>165</v>
      </c>
      <c r="AW200" s="13" t="s">
        <v>33</v>
      </c>
      <c r="AX200" s="13" t="s">
        <v>86</v>
      </c>
      <c r="AY200" s="155" t="s">
        <v>159</v>
      </c>
    </row>
    <row r="201" spans="2:65" s="1" customFormat="1" ht="16.55" customHeight="1">
      <c r="B201" s="31"/>
      <c r="C201" s="132" t="s">
        <v>290</v>
      </c>
      <c r="D201" s="132" t="s">
        <v>161</v>
      </c>
      <c r="E201" s="133" t="s">
        <v>1288</v>
      </c>
      <c r="F201" s="134" t="s">
        <v>1289</v>
      </c>
      <c r="G201" s="135" t="s">
        <v>1005</v>
      </c>
      <c r="H201" s="136">
        <v>1</v>
      </c>
      <c r="I201" s="137"/>
      <c r="J201" s="138">
        <f>ROUND(I201*H201,2)</f>
        <v>0</v>
      </c>
      <c r="K201" s="139"/>
      <c r="L201" s="31"/>
      <c r="M201" s="140" t="s">
        <v>1</v>
      </c>
      <c r="N201" s="141" t="s">
        <v>43</v>
      </c>
      <c r="P201" s="142">
        <f>O201*H201</f>
        <v>0</v>
      </c>
      <c r="Q201" s="142">
        <v>0</v>
      </c>
      <c r="R201" s="142">
        <f>Q201*H201</f>
        <v>0</v>
      </c>
      <c r="S201" s="142">
        <v>0</v>
      </c>
      <c r="T201" s="143">
        <f>S201*H201</f>
        <v>0</v>
      </c>
      <c r="AR201" s="144" t="s">
        <v>1285</v>
      </c>
      <c r="AT201" s="144" t="s">
        <v>161</v>
      </c>
      <c r="AU201" s="144" t="s">
        <v>89</v>
      </c>
      <c r="AY201" s="16" t="s">
        <v>159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6" t="s">
        <v>86</v>
      </c>
      <c r="BK201" s="145">
        <f>ROUND(I201*H201,2)</f>
        <v>0</v>
      </c>
      <c r="BL201" s="16" t="s">
        <v>1285</v>
      </c>
      <c r="BM201" s="144" t="s">
        <v>1290</v>
      </c>
    </row>
    <row r="202" spans="2:65" s="1" customFormat="1" ht="16.55" customHeight="1">
      <c r="B202" s="31"/>
      <c r="C202" s="161" t="s">
        <v>295</v>
      </c>
      <c r="D202" s="161" t="s">
        <v>210</v>
      </c>
      <c r="E202" s="162" t="s">
        <v>1291</v>
      </c>
      <c r="F202" s="163" t="s">
        <v>1292</v>
      </c>
      <c r="G202" s="164" t="s">
        <v>1005</v>
      </c>
      <c r="H202" s="165">
        <v>1</v>
      </c>
      <c r="I202" s="166"/>
      <c r="J202" s="167">
        <f>ROUND(I202*H202,2)</f>
        <v>0</v>
      </c>
      <c r="K202" s="168"/>
      <c r="L202" s="169"/>
      <c r="M202" s="170" t="s">
        <v>1</v>
      </c>
      <c r="N202" s="171" t="s">
        <v>43</v>
      </c>
      <c r="P202" s="142">
        <f>O202*H202</f>
        <v>0</v>
      </c>
      <c r="Q202" s="142">
        <v>0</v>
      </c>
      <c r="R202" s="142">
        <f>Q202*H202</f>
        <v>0</v>
      </c>
      <c r="S202" s="142">
        <v>0</v>
      </c>
      <c r="T202" s="143">
        <f>S202*H202</f>
        <v>0</v>
      </c>
      <c r="AR202" s="144" t="s">
        <v>1285</v>
      </c>
      <c r="AT202" s="144" t="s">
        <v>210</v>
      </c>
      <c r="AU202" s="144" t="s">
        <v>89</v>
      </c>
      <c r="AY202" s="16" t="s">
        <v>159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6" t="s">
        <v>86</v>
      </c>
      <c r="BK202" s="145">
        <f>ROUND(I202*H202,2)</f>
        <v>0</v>
      </c>
      <c r="BL202" s="16" t="s">
        <v>1285</v>
      </c>
      <c r="BM202" s="144" t="s">
        <v>1293</v>
      </c>
    </row>
    <row r="203" spans="2:65" s="14" customFormat="1" ht="10.5">
      <c r="B203" s="177"/>
      <c r="D203" s="147" t="s">
        <v>167</v>
      </c>
      <c r="E203" s="178" t="s">
        <v>1</v>
      </c>
      <c r="F203" s="179" t="s">
        <v>1294</v>
      </c>
      <c r="H203" s="178" t="s">
        <v>1</v>
      </c>
      <c r="I203" s="180"/>
      <c r="L203" s="177"/>
      <c r="M203" s="181"/>
      <c r="T203" s="182"/>
      <c r="AT203" s="178" t="s">
        <v>167</v>
      </c>
      <c r="AU203" s="178" t="s">
        <v>89</v>
      </c>
      <c r="AV203" s="14" t="s">
        <v>86</v>
      </c>
      <c r="AW203" s="14" t="s">
        <v>33</v>
      </c>
      <c r="AX203" s="14" t="s">
        <v>78</v>
      </c>
      <c r="AY203" s="178" t="s">
        <v>159</v>
      </c>
    </row>
    <row r="204" spans="2:65" s="12" customFormat="1" ht="10.5">
      <c r="B204" s="146"/>
      <c r="D204" s="147" t="s">
        <v>167</v>
      </c>
      <c r="E204" s="148" t="s">
        <v>1</v>
      </c>
      <c r="F204" s="149" t="s">
        <v>86</v>
      </c>
      <c r="H204" s="150">
        <v>1</v>
      </c>
      <c r="I204" s="151"/>
      <c r="L204" s="146"/>
      <c r="M204" s="152"/>
      <c r="T204" s="153"/>
      <c r="AT204" s="148" t="s">
        <v>167</v>
      </c>
      <c r="AU204" s="148" t="s">
        <v>89</v>
      </c>
      <c r="AV204" s="12" t="s">
        <v>89</v>
      </c>
      <c r="AW204" s="12" t="s">
        <v>33</v>
      </c>
      <c r="AX204" s="12" t="s">
        <v>78</v>
      </c>
      <c r="AY204" s="148" t="s">
        <v>159</v>
      </c>
    </row>
    <row r="205" spans="2:65" s="13" customFormat="1" ht="10.5">
      <c r="B205" s="154"/>
      <c r="D205" s="147" t="s">
        <v>167</v>
      </c>
      <c r="E205" s="155" t="s">
        <v>1</v>
      </c>
      <c r="F205" s="156" t="s">
        <v>174</v>
      </c>
      <c r="H205" s="157">
        <v>1</v>
      </c>
      <c r="I205" s="158"/>
      <c r="L205" s="154"/>
      <c r="M205" s="159"/>
      <c r="T205" s="160"/>
      <c r="AT205" s="155" t="s">
        <v>167</v>
      </c>
      <c r="AU205" s="155" t="s">
        <v>89</v>
      </c>
      <c r="AV205" s="13" t="s">
        <v>165</v>
      </c>
      <c r="AW205" s="13" t="s">
        <v>33</v>
      </c>
      <c r="AX205" s="13" t="s">
        <v>86</v>
      </c>
      <c r="AY205" s="155" t="s">
        <v>159</v>
      </c>
    </row>
    <row r="206" spans="2:65" s="1" customFormat="1" ht="21.8" customHeight="1">
      <c r="B206" s="31"/>
      <c r="C206" s="132" t="s">
        <v>301</v>
      </c>
      <c r="D206" s="132" t="s">
        <v>161</v>
      </c>
      <c r="E206" s="133" t="s">
        <v>1295</v>
      </c>
      <c r="F206" s="134" t="s">
        <v>1296</v>
      </c>
      <c r="G206" s="135" t="s">
        <v>363</v>
      </c>
      <c r="H206" s="136">
        <v>1</v>
      </c>
      <c r="I206" s="137"/>
      <c r="J206" s="138">
        <f>ROUND(I206*H206,2)</f>
        <v>0</v>
      </c>
      <c r="K206" s="139"/>
      <c r="L206" s="31"/>
      <c r="M206" s="140" t="s">
        <v>1</v>
      </c>
      <c r="N206" s="141" t="s">
        <v>43</v>
      </c>
      <c r="P206" s="142">
        <f>O206*H206</f>
        <v>0</v>
      </c>
      <c r="Q206" s="142">
        <v>0</v>
      </c>
      <c r="R206" s="142">
        <f>Q206*H206</f>
        <v>0</v>
      </c>
      <c r="S206" s="142">
        <v>0</v>
      </c>
      <c r="T206" s="143">
        <f>S206*H206</f>
        <v>0</v>
      </c>
      <c r="AR206" s="144" t="s">
        <v>1285</v>
      </c>
      <c r="AT206" s="144" t="s">
        <v>161</v>
      </c>
      <c r="AU206" s="144" t="s">
        <v>89</v>
      </c>
      <c r="AY206" s="16" t="s">
        <v>159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6" t="s">
        <v>86</v>
      </c>
      <c r="BK206" s="145">
        <f>ROUND(I206*H206,2)</f>
        <v>0</v>
      </c>
      <c r="BL206" s="16" t="s">
        <v>1285</v>
      </c>
      <c r="BM206" s="144" t="s">
        <v>1297</v>
      </c>
    </row>
    <row r="207" spans="2:65" s="14" customFormat="1" ht="10.5">
      <c r="B207" s="177"/>
      <c r="D207" s="147" t="s">
        <v>167</v>
      </c>
      <c r="E207" s="178" t="s">
        <v>1</v>
      </c>
      <c r="F207" s="179" t="s">
        <v>1220</v>
      </c>
      <c r="H207" s="178" t="s">
        <v>1</v>
      </c>
      <c r="I207" s="180"/>
      <c r="L207" s="177"/>
      <c r="M207" s="181"/>
      <c r="T207" s="182"/>
      <c r="AT207" s="178" t="s">
        <v>167</v>
      </c>
      <c r="AU207" s="178" t="s">
        <v>89</v>
      </c>
      <c r="AV207" s="14" t="s">
        <v>86</v>
      </c>
      <c r="AW207" s="14" t="s">
        <v>33</v>
      </c>
      <c r="AX207" s="14" t="s">
        <v>78</v>
      </c>
      <c r="AY207" s="178" t="s">
        <v>159</v>
      </c>
    </row>
    <row r="208" spans="2:65" s="12" customFormat="1" ht="10.5">
      <c r="B208" s="146"/>
      <c r="D208" s="147" t="s">
        <v>167</v>
      </c>
      <c r="E208" s="148" t="s">
        <v>1</v>
      </c>
      <c r="F208" s="149" t="s">
        <v>86</v>
      </c>
      <c r="H208" s="150">
        <v>1</v>
      </c>
      <c r="I208" s="151"/>
      <c r="L208" s="146"/>
      <c r="M208" s="152"/>
      <c r="T208" s="153"/>
      <c r="AT208" s="148" t="s">
        <v>167</v>
      </c>
      <c r="AU208" s="148" t="s">
        <v>89</v>
      </c>
      <c r="AV208" s="12" t="s">
        <v>89</v>
      </c>
      <c r="AW208" s="12" t="s">
        <v>33</v>
      </c>
      <c r="AX208" s="12" t="s">
        <v>78</v>
      </c>
      <c r="AY208" s="148" t="s">
        <v>159</v>
      </c>
    </row>
    <row r="209" spans="2:65" s="13" customFormat="1" ht="10.5">
      <c r="B209" s="154"/>
      <c r="D209" s="147" t="s">
        <v>167</v>
      </c>
      <c r="E209" s="155" t="s">
        <v>1</v>
      </c>
      <c r="F209" s="156" t="s">
        <v>174</v>
      </c>
      <c r="H209" s="157">
        <v>1</v>
      </c>
      <c r="I209" s="158"/>
      <c r="L209" s="154"/>
      <c r="M209" s="159"/>
      <c r="T209" s="160"/>
      <c r="AT209" s="155" t="s">
        <v>167</v>
      </c>
      <c r="AU209" s="155" t="s">
        <v>89</v>
      </c>
      <c r="AV209" s="13" t="s">
        <v>165</v>
      </c>
      <c r="AW209" s="13" t="s">
        <v>33</v>
      </c>
      <c r="AX209" s="13" t="s">
        <v>86</v>
      </c>
      <c r="AY209" s="155" t="s">
        <v>159</v>
      </c>
    </row>
    <row r="210" spans="2:65" s="1" customFormat="1" ht="16.55" customHeight="1">
      <c r="B210" s="31"/>
      <c r="C210" s="132" t="s">
        <v>306</v>
      </c>
      <c r="D210" s="132" t="s">
        <v>161</v>
      </c>
      <c r="E210" s="133" t="s">
        <v>1298</v>
      </c>
      <c r="F210" s="134" t="s">
        <v>1299</v>
      </c>
      <c r="G210" s="135" t="s">
        <v>1300</v>
      </c>
      <c r="H210" s="136">
        <v>1</v>
      </c>
      <c r="I210" s="137"/>
      <c r="J210" s="138">
        <f>ROUND(I210*H210,2)</f>
        <v>0</v>
      </c>
      <c r="K210" s="139"/>
      <c r="L210" s="31"/>
      <c r="M210" s="140" t="s">
        <v>1</v>
      </c>
      <c r="N210" s="141" t="s">
        <v>43</v>
      </c>
      <c r="P210" s="142">
        <f>O210*H210</f>
        <v>0</v>
      </c>
      <c r="Q210" s="142">
        <v>0</v>
      </c>
      <c r="R210" s="142">
        <f>Q210*H210</f>
        <v>0</v>
      </c>
      <c r="S210" s="142">
        <v>0</v>
      </c>
      <c r="T210" s="143">
        <f>S210*H210</f>
        <v>0</v>
      </c>
      <c r="AR210" s="144" t="s">
        <v>1285</v>
      </c>
      <c r="AT210" s="144" t="s">
        <v>161</v>
      </c>
      <c r="AU210" s="144" t="s">
        <v>89</v>
      </c>
      <c r="AY210" s="16" t="s">
        <v>159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6" t="s">
        <v>86</v>
      </c>
      <c r="BK210" s="145">
        <f>ROUND(I210*H210,2)</f>
        <v>0</v>
      </c>
      <c r="BL210" s="16" t="s">
        <v>1285</v>
      </c>
      <c r="BM210" s="144" t="s">
        <v>1301</v>
      </c>
    </row>
    <row r="211" spans="2:65" s="14" customFormat="1" ht="10.5">
      <c r="B211" s="177"/>
      <c r="D211" s="147" t="s">
        <v>167</v>
      </c>
      <c r="E211" s="178" t="s">
        <v>1</v>
      </c>
      <c r="F211" s="179" t="s">
        <v>1302</v>
      </c>
      <c r="H211" s="178" t="s">
        <v>1</v>
      </c>
      <c r="I211" s="180"/>
      <c r="L211" s="177"/>
      <c r="M211" s="181"/>
      <c r="T211" s="182"/>
      <c r="AT211" s="178" t="s">
        <v>167</v>
      </c>
      <c r="AU211" s="178" t="s">
        <v>89</v>
      </c>
      <c r="AV211" s="14" t="s">
        <v>86</v>
      </c>
      <c r="AW211" s="14" t="s">
        <v>33</v>
      </c>
      <c r="AX211" s="14" t="s">
        <v>78</v>
      </c>
      <c r="AY211" s="178" t="s">
        <v>159</v>
      </c>
    </row>
    <row r="212" spans="2:65" s="12" customFormat="1" ht="10.5">
      <c r="B212" s="146"/>
      <c r="D212" s="147" t="s">
        <v>167</v>
      </c>
      <c r="E212" s="148" t="s">
        <v>1</v>
      </c>
      <c r="F212" s="149" t="s">
        <v>86</v>
      </c>
      <c r="H212" s="150">
        <v>1</v>
      </c>
      <c r="I212" s="151"/>
      <c r="L212" s="146"/>
      <c r="M212" s="152"/>
      <c r="T212" s="153"/>
      <c r="AT212" s="148" t="s">
        <v>167</v>
      </c>
      <c r="AU212" s="148" t="s">
        <v>89</v>
      </c>
      <c r="AV212" s="12" t="s">
        <v>89</v>
      </c>
      <c r="AW212" s="12" t="s">
        <v>33</v>
      </c>
      <c r="AX212" s="12" t="s">
        <v>78</v>
      </c>
      <c r="AY212" s="148" t="s">
        <v>159</v>
      </c>
    </row>
    <row r="213" spans="2:65" s="13" customFormat="1" ht="10.5">
      <c r="B213" s="154"/>
      <c r="D213" s="147" t="s">
        <v>167</v>
      </c>
      <c r="E213" s="155" t="s">
        <v>1</v>
      </c>
      <c r="F213" s="156" t="s">
        <v>174</v>
      </c>
      <c r="H213" s="157">
        <v>1</v>
      </c>
      <c r="I213" s="158"/>
      <c r="L213" s="154"/>
      <c r="M213" s="187"/>
      <c r="N213" s="188"/>
      <c r="O213" s="188"/>
      <c r="P213" s="188"/>
      <c r="Q213" s="188"/>
      <c r="R213" s="188"/>
      <c r="S213" s="188"/>
      <c r="T213" s="189"/>
      <c r="AT213" s="155" t="s">
        <v>167</v>
      </c>
      <c r="AU213" s="155" t="s">
        <v>89</v>
      </c>
      <c r="AV213" s="13" t="s">
        <v>165</v>
      </c>
      <c r="AW213" s="13" t="s">
        <v>33</v>
      </c>
      <c r="AX213" s="13" t="s">
        <v>86</v>
      </c>
      <c r="AY213" s="155" t="s">
        <v>159</v>
      </c>
    </row>
    <row r="214" spans="2:65" s="1" customFormat="1" ht="6.9" customHeight="1">
      <c r="B214" s="43"/>
      <c r="C214" s="44"/>
      <c r="D214" s="44"/>
      <c r="E214" s="44"/>
      <c r="F214" s="44"/>
      <c r="G214" s="44"/>
      <c r="H214" s="44"/>
      <c r="I214" s="44"/>
      <c r="J214" s="44"/>
      <c r="K214" s="44"/>
      <c r="L214" s="31"/>
    </row>
  </sheetData>
  <sheetProtection algorithmName="SHA-512" hashValue="zmfodL1cUwMLsOSFjcyiUAleW/bsZ03Z5/T9GX/4081DDWBq8CmER0fTNTUEYloqhlZ177Q5SchcaMfU0wqqxQ==" saltValue="nND7eIiiNkjIJytg6UdGIRP0exfs0EZd/KGXfIBege9F+cn0FgU79dX/x5/LV9pVsjGDHMHN1bgEnM9dr9L4mg==" spinCount="100000" sheet="1" objects="1" scenarios="1" formatColumns="0" formatRows="0" autoFilter="0"/>
  <autoFilter ref="C121:K213" xr:uid="{00000000-0009-0000-0000-000005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84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6" t="s">
        <v>104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125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8" t="str">
        <f>'Rekapitulace stavby'!K6</f>
        <v>Revitalizace veřejných ploch města Luby - ETAPA II</v>
      </c>
      <c r="F7" s="229"/>
      <c r="G7" s="229"/>
      <c r="H7" s="229"/>
      <c r="L7" s="19"/>
    </row>
    <row r="8" spans="2:46" s="1" customFormat="1" ht="11.95" customHeight="1">
      <c r="B8" s="31"/>
      <c r="D8" s="26" t="s">
        <v>126</v>
      </c>
      <c r="L8" s="31"/>
    </row>
    <row r="9" spans="2:46" s="1" customFormat="1" ht="29.95" customHeight="1">
      <c r="B9" s="31"/>
      <c r="E9" s="194" t="s">
        <v>1303</v>
      </c>
      <c r="F9" s="230"/>
      <c r="G9" s="230"/>
      <c r="H9" s="230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1" t="str">
        <f>'Rekapitulace stavby'!E14</f>
        <v>Vyplň údaj</v>
      </c>
      <c r="F18" s="200"/>
      <c r="G18" s="200"/>
      <c r="H18" s="200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5" t="s">
        <v>1</v>
      </c>
      <c r="F27" s="205"/>
      <c r="G27" s="205"/>
      <c r="H27" s="205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ROUND(J124,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ROUND((SUM(BE124:BE183)),  2)</f>
        <v>0</v>
      </c>
      <c r="I33" s="91">
        <v>0.21</v>
      </c>
      <c r="J33" s="90">
        <f>ROUND(((SUM(BE124:BE183))*I33),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ROUND((SUM(BF124:BF183)),  2)</f>
        <v>0</v>
      </c>
      <c r="I34" s="91">
        <v>0.15</v>
      </c>
      <c r="J34" s="90">
        <f>ROUND(((SUM(BF124:BF183))*I34),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ROUND((SUM(BG124:BG183)),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ROUND((SUM(BH124:BH183)),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ROUND((SUM(BI124:BI183)),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128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8" t="str">
        <f>E7</f>
        <v>Revitalizace veřejných ploch města Luby - ETAPA II</v>
      </c>
      <c r="F85" s="229"/>
      <c r="G85" s="229"/>
      <c r="H85" s="229"/>
      <c r="L85" s="31"/>
    </row>
    <row r="86" spans="2:47" s="1" customFormat="1" ht="11.95" customHeight="1">
      <c r="B86" s="31"/>
      <c r="C86" s="26" t="s">
        <v>126</v>
      </c>
      <c r="L86" s="31"/>
    </row>
    <row r="87" spans="2:47" s="1" customFormat="1" ht="29.95" customHeight="1">
      <c r="B87" s="31"/>
      <c r="E87" s="194" t="str">
        <f>E9</f>
        <v>SO 01-06 - Drobná architektura - Oplocení kontejnerů - Etapa II</v>
      </c>
      <c r="F87" s="230"/>
      <c r="G87" s="230"/>
      <c r="H87" s="230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129</v>
      </c>
      <c r="D94" s="92"/>
      <c r="E94" s="92"/>
      <c r="F94" s="92"/>
      <c r="G94" s="92"/>
      <c r="H94" s="92"/>
      <c r="I94" s="92"/>
      <c r="J94" s="101" t="s">
        <v>130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131</v>
      </c>
      <c r="J96" s="65">
        <f>J124</f>
        <v>0</v>
      </c>
      <c r="L96" s="31"/>
      <c r="AU96" s="16" t="s">
        <v>132</v>
      </c>
    </row>
    <row r="97" spans="2:12" s="8" customFormat="1" ht="24.9" customHeight="1">
      <c r="B97" s="103"/>
      <c r="D97" s="104" t="s">
        <v>133</v>
      </c>
      <c r="E97" s="105"/>
      <c r="F97" s="105"/>
      <c r="G97" s="105"/>
      <c r="H97" s="105"/>
      <c r="I97" s="105"/>
      <c r="J97" s="106">
        <f>J125</f>
        <v>0</v>
      </c>
      <c r="L97" s="103"/>
    </row>
    <row r="98" spans="2:12" s="9" customFormat="1" ht="20" customHeight="1">
      <c r="B98" s="107"/>
      <c r="D98" s="108" t="s">
        <v>134</v>
      </c>
      <c r="E98" s="109"/>
      <c r="F98" s="109"/>
      <c r="G98" s="109"/>
      <c r="H98" s="109"/>
      <c r="I98" s="109"/>
      <c r="J98" s="110">
        <f>J126</f>
        <v>0</v>
      </c>
      <c r="L98" s="107"/>
    </row>
    <row r="99" spans="2:12" s="9" customFormat="1" ht="20" customHeight="1">
      <c r="B99" s="107"/>
      <c r="D99" s="108" t="s">
        <v>135</v>
      </c>
      <c r="E99" s="109"/>
      <c r="F99" s="109"/>
      <c r="G99" s="109"/>
      <c r="H99" s="109"/>
      <c r="I99" s="109"/>
      <c r="J99" s="110">
        <f>J149</f>
        <v>0</v>
      </c>
      <c r="L99" s="107"/>
    </row>
    <row r="100" spans="2:12" s="9" customFormat="1" ht="20" customHeight="1">
      <c r="B100" s="107"/>
      <c r="D100" s="108" t="s">
        <v>488</v>
      </c>
      <c r="E100" s="109"/>
      <c r="F100" s="109"/>
      <c r="G100" s="109"/>
      <c r="H100" s="109"/>
      <c r="I100" s="109"/>
      <c r="J100" s="110">
        <f>J153</f>
        <v>0</v>
      </c>
      <c r="L100" s="107"/>
    </row>
    <row r="101" spans="2:12" s="8" customFormat="1" ht="24.9" customHeight="1">
      <c r="B101" s="103"/>
      <c r="D101" s="104" t="s">
        <v>140</v>
      </c>
      <c r="E101" s="105"/>
      <c r="F101" s="105"/>
      <c r="G101" s="105"/>
      <c r="H101" s="105"/>
      <c r="I101" s="105"/>
      <c r="J101" s="106">
        <f>J155</f>
        <v>0</v>
      </c>
      <c r="L101" s="103"/>
    </row>
    <row r="102" spans="2:12" s="9" customFormat="1" ht="20" customHeight="1">
      <c r="B102" s="107"/>
      <c r="D102" s="108" t="s">
        <v>1304</v>
      </c>
      <c r="E102" s="109"/>
      <c r="F102" s="109"/>
      <c r="G102" s="109"/>
      <c r="H102" s="109"/>
      <c r="I102" s="109"/>
      <c r="J102" s="110">
        <f>J156</f>
        <v>0</v>
      </c>
      <c r="L102" s="107"/>
    </row>
    <row r="103" spans="2:12" s="9" customFormat="1" ht="20" customHeight="1">
      <c r="B103" s="107"/>
      <c r="D103" s="108" t="s">
        <v>1305</v>
      </c>
      <c r="E103" s="109"/>
      <c r="F103" s="109"/>
      <c r="G103" s="109"/>
      <c r="H103" s="109"/>
      <c r="I103" s="109"/>
      <c r="J103" s="110">
        <f>J166</f>
        <v>0</v>
      </c>
      <c r="L103" s="107"/>
    </row>
    <row r="104" spans="2:12" s="9" customFormat="1" ht="20" customHeight="1">
      <c r="B104" s="107"/>
      <c r="D104" s="108" t="s">
        <v>1306</v>
      </c>
      <c r="E104" s="109"/>
      <c r="F104" s="109"/>
      <c r="G104" s="109"/>
      <c r="H104" s="109"/>
      <c r="I104" s="109"/>
      <c r="J104" s="110">
        <f>J177</f>
        <v>0</v>
      </c>
      <c r="L104" s="107"/>
    </row>
    <row r="105" spans="2:12" s="1" customFormat="1" ht="21.8" customHeight="1">
      <c r="B105" s="31"/>
      <c r="L105" s="31"/>
    </row>
    <row r="106" spans="2:12" s="1" customFormat="1" ht="6.9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1"/>
    </row>
    <row r="110" spans="2:12" s="1" customFormat="1" ht="6.9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1"/>
    </row>
    <row r="111" spans="2:12" s="1" customFormat="1" ht="24.9" customHeight="1">
      <c r="B111" s="31"/>
      <c r="C111" s="20" t="s">
        <v>144</v>
      </c>
      <c r="L111" s="31"/>
    </row>
    <row r="112" spans="2:12" s="1" customFormat="1" ht="6.9" customHeight="1">
      <c r="B112" s="31"/>
      <c r="L112" s="31"/>
    </row>
    <row r="113" spans="2:65" s="1" customFormat="1" ht="11.95" customHeight="1">
      <c r="B113" s="31"/>
      <c r="C113" s="26" t="s">
        <v>16</v>
      </c>
      <c r="L113" s="31"/>
    </row>
    <row r="114" spans="2:65" s="1" customFormat="1" ht="16.55" customHeight="1">
      <c r="B114" s="31"/>
      <c r="E114" s="228" t="str">
        <f>E7</f>
        <v>Revitalizace veřejných ploch města Luby - ETAPA II</v>
      </c>
      <c r="F114" s="229"/>
      <c r="G114" s="229"/>
      <c r="H114" s="229"/>
      <c r="L114" s="31"/>
    </row>
    <row r="115" spans="2:65" s="1" customFormat="1" ht="11.95" customHeight="1">
      <c r="B115" s="31"/>
      <c r="C115" s="26" t="s">
        <v>126</v>
      </c>
      <c r="L115" s="31"/>
    </row>
    <row r="116" spans="2:65" s="1" customFormat="1" ht="29.95" customHeight="1">
      <c r="B116" s="31"/>
      <c r="E116" s="194" t="str">
        <f>E9</f>
        <v>SO 01-06 - Drobná architektura - Oplocení kontejnerů - Etapa II</v>
      </c>
      <c r="F116" s="230"/>
      <c r="G116" s="230"/>
      <c r="H116" s="230"/>
      <c r="L116" s="31"/>
    </row>
    <row r="117" spans="2:65" s="1" customFormat="1" ht="6.9" customHeight="1">
      <c r="B117" s="31"/>
      <c r="L117" s="31"/>
    </row>
    <row r="118" spans="2:65" s="1" customFormat="1" ht="11.95" customHeight="1">
      <c r="B118" s="31"/>
      <c r="C118" s="26" t="s">
        <v>20</v>
      </c>
      <c r="F118" s="24" t="str">
        <f>F12</f>
        <v>Luby u Chebu</v>
      </c>
      <c r="I118" s="26" t="s">
        <v>22</v>
      </c>
      <c r="J118" s="51" t="str">
        <f>IF(J12="","",J12)</f>
        <v>Vyplň údaj</v>
      </c>
      <c r="L118" s="31"/>
    </row>
    <row r="119" spans="2:65" s="1" customFormat="1" ht="6.9" customHeight="1">
      <c r="B119" s="31"/>
      <c r="L119" s="31"/>
    </row>
    <row r="120" spans="2:65" s="1" customFormat="1" ht="15.25" customHeight="1">
      <c r="B120" s="31"/>
      <c r="C120" s="26" t="s">
        <v>23</v>
      </c>
      <c r="F120" s="24" t="str">
        <f>E15</f>
        <v>Město Luby</v>
      </c>
      <c r="I120" s="26" t="s">
        <v>30</v>
      </c>
      <c r="J120" s="29" t="str">
        <f>E21</f>
        <v>A69 - Architekti s.r.o.</v>
      </c>
      <c r="L120" s="31"/>
    </row>
    <row r="121" spans="2:65" s="1" customFormat="1" ht="15.25" customHeight="1">
      <c r="B121" s="31"/>
      <c r="C121" s="26" t="s">
        <v>28</v>
      </c>
      <c r="F121" s="24" t="str">
        <f>IF(E18="","",E18)</f>
        <v>Vyplň údaj</v>
      </c>
      <c r="I121" s="26" t="s">
        <v>34</v>
      </c>
      <c r="J121" s="29" t="str">
        <f>E24</f>
        <v>Ing. Pavel Šturc</v>
      </c>
      <c r="L121" s="31"/>
    </row>
    <row r="122" spans="2:65" s="1" customFormat="1" ht="10.35" customHeight="1">
      <c r="B122" s="31"/>
      <c r="L122" s="31"/>
    </row>
    <row r="123" spans="2:65" s="10" customFormat="1" ht="29.3" customHeight="1">
      <c r="B123" s="111"/>
      <c r="C123" s="112" t="s">
        <v>145</v>
      </c>
      <c r="D123" s="113" t="s">
        <v>63</v>
      </c>
      <c r="E123" s="113" t="s">
        <v>59</v>
      </c>
      <c r="F123" s="113" t="s">
        <v>60</v>
      </c>
      <c r="G123" s="113" t="s">
        <v>146</v>
      </c>
      <c r="H123" s="113" t="s">
        <v>147</v>
      </c>
      <c r="I123" s="113" t="s">
        <v>148</v>
      </c>
      <c r="J123" s="114" t="s">
        <v>130</v>
      </c>
      <c r="K123" s="115" t="s">
        <v>149</v>
      </c>
      <c r="L123" s="111"/>
      <c r="M123" s="58" t="s">
        <v>1</v>
      </c>
      <c r="N123" s="59" t="s">
        <v>42</v>
      </c>
      <c r="O123" s="59" t="s">
        <v>150</v>
      </c>
      <c r="P123" s="59" t="s">
        <v>151</v>
      </c>
      <c r="Q123" s="59" t="s">
        <v>152</v>
      </c>
      <c r="R123" s="59" t="s">
        <v>153</v>
      </c>
      <c r="S123" s="59" t="s">
        <v>154</v>
      </c>
      <c r="T123" s="60" t="s">
        <v>155</v>
      </c>
    </row>
    <row r="124" spans="2:65" s="1" customFormat="1" ht="22.75" customHeight="1">
      <c r="B124" s="31"/>
      <c r="C124" s="63" t="s">
        <v>156</v>
      </c>
      <c r="J124" s="116">
        <f>BK124</f>
        <v>0</v>
      </c>
      <c r="L124" s="31"/>
      <c r="M124" s="61"/>
      <c r="N124" s="52"/>
      <c r="O124" s="52"/>
      <c r="P124" s="117">
        <f>P125+P155</f>
        <v>0</v>
      </c>
      <c r="Q124" s="52"/>
      <c r="R124" s="117">
        <f>R125+R155</f>
        <v>2.2337895236200001</v>
      </c>
      <c r="S124" s="52"/>
      <c r="T124" s="118">
        <f>T125+T155</f>
        <v>0</v>
      </c>
      <c r="AT124" s="16" t="s">
        <v>77</v>
      </c>
      <c r="AU124" s="16" t="s">
        <v>132</v>
      </c>
      <c r="BK124" s="119">
        <f>BK125+BK155</f>
        <v>0</v>
      </c>
    </row>
    <row r="125" spans="2:65" s="11" customFormat="1" ht="25.85" customHeight="1">
      <c r="B125" s="120"/>
      <c r="D125" s="121" t="s">
        <v>77</v>
      </c>
      <c r="E125" s="122" t="s">
        <v>157</v>
      </c>
      <c r="F125" s="122" t="s">
        <v>158</v>
      </c>
      <c r="I125" s="123"/>
      <c r="J125" s="124">
        <f>BK125</f>
        <v>0</v>
      </c>
      <c r="L125" s="120"/>
      <c r="M125" s="125"/>
      <c r="P125" s="126">
        <f>P126+P149+P153</f>
        <v>0</v>
      </c>
      <c r="R125" s="126">
        <f>R126+R149+R153</f>
        <v>1.79850198606</v>
      </c>
      <c r="T125" s="127">
        <f>T126+T149+T153</f>
        <v>0</v>
      </c>
      <c r="AR125" s="121" t="s">
        <v>86</v>
      </c>
      <c r="AT125" s="128" t="s">
        <v>77</v>
      </c>
      <c r="AU125" s="128" t="s">
        <v>78</v>
      </c>
      <c r="AY125" s="121" t="s">
        <v>159</v>
      </c>
      <c r="BK125" s="129">
        <f>BK126+BK149+BK153</f>
        <v>0</v>
      </c>
    </row>
    <row r="126" spans="2:65" s="11" customFormat="1" ht="22.75" customHeight="1">
      <c r="B126" s="120"/>
      <c r="D126" s="121" t="s">
        <v>77</v>
      </c>
      <c r="E126" s="130" t="s">
        <v>86</v>
      </c>
      <c r="F126" s="130" t="s">
        <v>160</v>
      </c>
      <c r="I126" s="123"/>
      <c r="J126" s="131">
        <f>BK126</f>
        <v>0</v>
      </c>
      <c r="L126" s="120"/>
      <c r="M126" s="125"/>
      <c r="P126" s="126">
        <f>SUM(P127:P148)</f>
        <v>0</v>
      </c>
      <c r="R126" s="126">
        <f>SUM(R127:R148)</f>
        <v>0</v>
      </c>
      <c r="T126" s="127">
        <f>SUM(T127:T148)</f>
        <v>0</v>
      </c>
      <c r="AR126" s="121" t="s">
        <v>86</v>
      </c>
      <c r="AT126" s="128" t="s">
        <v>77</v>
      </c>
      <c r="AU126" s="128" t="s">
        <v>86</v>
      </c>
      <c r="AY126" s="121" t="s">
        <v>159</v>
      </c>
      <c r="BK126" s="129">
        <f>SUM(BK127:BK148)</f>
        <v>0</v>
      </c>
    </row>
    <row r="127" spans="2:65" s="1" customFormat="1" ht="21.8" customHeight="1">
      <c r="B127" s="31"/>
      <c r="C127" s="132" t="s">
        <v>86</v>
      </c>
      <c r="D127" s="132" t="s">
        <v>161</v>
      </c>
      <c r="E127" s="133" t="s">
        <v>1307</v>
      </c>
      <c r="F127" s="134" t="s">
        <v>1308</v>
      </c>
      <c r="G127" s="135" t="s">
        <v>164</v>
      </c>
      <c r="H127" s="136">
        <v>0.09</v>
      </c>
      <c r="I127" s="137"/>
      <c r="J127" s="138">
        <f>ROUND(I127*H127,2)</f>
        <v>0</v>
      </c>
      <c r="K127" s="139"/>
      <c r="L127" s="31"/>
      <c r="M127" s="140" t="s">
        <v>1</v>
      </c>
      <c r="N127" s="141" t="s">
        <v>43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165</v>
      </c>
      <c r="AT127" s="144" t="s">
        <v>161</v>
      </c>
      <c r="AU127" s="144" t="s">
        <v>89</v>
      </c>
      <c r="AY127" s="16" t="s">
        <v>159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6" t="s">
        <v>86</v>
      </c>
      <c r="BK127" s="145">
        <f>ROUND(I127*H127,2)</f>
        <v>0</v>
      </c>
      <c r="BL127" s="16" t="s">
        <v>165</v>
      </c>
      <c r="BM127" s="144" t="s">
        <v>1309</v>
      </c>
    </row>
    <row r="128" spans="2:65" s="12" customFormat="1" ht="10.5">
      <c r="B128" s="146"/>
      <c r="D128" s="147" t="s">
        <v>167</v>
      </c>
      <c r="E128" s="148" t="s">
        <v>1</v>
      </c>
      <c r="F128" s="149" t="s">
        <v>1310</v>
      </c>
      <c r="H128" s="150">
        <v>0.09</v>
      </c>
      <c r="I128" s="151"/>
      <c r="L128" s="146"/>
      <c r="M128" s="152"/>
      <c r="T128" s="153"/>
      <c r="AT128" s="148" t="s">
        <v>167</v>
      </c>
      <c r="AU128" s="148" t="s">
        <v>89</v>
      </c>
      <c r="AV128" s="12" t="s">
        <v>89</v>
      </c>
      <c r="AW128" s="12" t="s">
        <v>33</v>
      </c>
      <c r="AX128" s="12" t="s">
        <v>78</v>
      </c>
      <c r="AY128" s="148" t="s">
        <v>159</v>
      </c>
    </row>
    <row r="129" spans="2:65" s="13" customFormat="1" ht="10.5">
      <c r="B129" s="154"/>
      <c r="D129" s="147" t="s">
        <v>167</v>
      </c>
      <c r="E129" s="155" t="s">
        <v>1</v>
      </c>
      <c r="F129" s="156" t="s">
        <v>174</v>
      </c>
      <c r="H129" s="157">
        <v>0.09</v>
      </c>
      <c r="I129" s="158"/>
      <c r="L129" s="154"/>
      <c r="M129" s="159"/>
      <c r="T129" s="160"/>
      <c r="AT129" s="155" t="s">
        <v>167</v>
      </c>
      <c r="AU129" s="155" t="s">
        <v>89</v>
      </c>
      <c r="AV129" s="13" t="s">
        <v>165</v>
      </c>
      <c r="AW129" s="13" t="s">
        <v>33</v>
      </c>
      <c r="AX129" s="13" t="s">
        <v>86</v>
      </c>
      <c r="AY129" s="155" t="s">
        <v>159</v>
      </c>
    </row>
    <row r="130" spans="2:65" s="1" customFormat="1" ht="24.25" customHeight="1">
      <c r="B130" s="31"/>
      <c r="C130" s="132" t="s">
        <v>89</v>
      </c>
      <c r="D130" s="132" t="s">
        <v>161</v>
      </c>
      <c r="E130" s="133" t="s">
        <v>1311</v>
      </c>
      <c r="F130" s="134" t="s">
        <v>1312</v>
      </c>
      <c r="G130" s="135" t="s">
        <v>164</v>
      </c>
      <c r="H130" s="136">
        <v>0.81</v>
      </c>
      <c r="I130" s="137"/>
      <c r="J130" s="138">
        <f>ROUND(I130*H130,2)</f>
        <v>0</v>
      </c>
      <c r="K130" s="139"/>
      <c r="L130" s="31"/>
      <c r="M130" s="140" t="s">
        <v>1</v>
      </c>
      <c r="N130" s="141" t="s">
        <v>43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165</v>
      </c>
      <c r="AT130" s="144" t="s">
        <v>161</v>
      </c>
      <c r="AU130" s="144" t="s">
        <v>89</v>
      </c>
      <c r="AY130" s="16" t="s">
        <v>159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86</v>
      </c>
      <c r="BK130" s="145">
        <f>ROUND(I130*H130,2)</f>
        <v>0</v>
      </c>
      <c r="BL130" s="16" t="s">
        <v>165</v>
      </c>
      <c r="BM130" s="144" t="s">
        <v>1313</v>
      </c>
    </row>
    <row r="131" spans="2:65" s="12" customFormat="1" ht="10.5">
      <c r="B131" s="146"/>
      <c r="D131" s="147" t="s">
        <v>167</v>
      </c>
      <c r="E131" s="148" t="s">
        <v>1</v>
      </c>
      <c r="F131" s="149" t="s">
        <v>1314</v>
      </c>
      <c r="H131" s="150">
        <v>0.81</v>
      </c>
      <c r="I131" s="151"/>
      <c r="L131" s="146"/>
      <c r="M131" s="152"/>
      <c r="T131" s="153"/>
      <c r="AT131" s="148" t="s">
        <v>167</v>
      </c>
      <c r="AU131" s="148" t="s">
        <v>89</v>
      </c>
      <c r="AV131" s="12" t="s">
        <v>89</v>
      </c>
      <c r="AW131" s="12" t="s">
        <v>33</v>
      </c>
      <c r="AX131" s="12" t="s">
        <v>78</v>
      </c>
      <c r="AY131" s="148" t="s">
        <v>159</v>
      </c>
    </row>
    <row r="132" spans="2:65" s="13" customFormat="1" ht="10.5">
      <c r="B132" s="154"/>
      <c r="D132" s="147" t="s">
        <v>167</v>
      </c>
      <c r="E132" s="155" t="s">
        <v>1</v>
      </c>
      <c r="F132" s="156" t="s">
        <v>174</v>
      </c>
      <c r="H132" s="157">
        <v>0.81</v>
      </c>
      <c r="I132" s="158"/>
      <c r="L132" s="154"/>
      <c r="M132" s="159"/>
      <c r="T132" s="160"/>
      <c r="AT132" s="155" t="s">
        <v>167</v>
      </c>
      <c r="AU132" s="155" t="s">
        <v>89</v>
      </c>
      <c r="AV132" s="13" t="s">
        <v>165</v>
      </c>
      <c r="AW132" s="13" t="s">
        <v>33</v>
      </c>
      <c r="AX132" s="13" t="s">
        <v>86</v>
      </c>
      <c r="AY132" s="155" t="s">
        <v>159</v>
      </c>
    </row>
    <row r="133" spans="2:65" s="1" customFormat="1" ht="37.799999999999997" customHeight="1">
      <c r="B133" s="31"/>
      <c r="C133" s="132" t="s">
        <v>179</v>
      </c>
      <c r="D133" s="132" t="s">
        <v>161</v>
      </c>
      <c r="E133" s="133" t="s">
        <v>184</v>
      </c>
      <c r="F133" s="134" t="s">
        <v>511</v>
      </c>
      <c r="G133" s="135" t="s">
        <v>164</v>
      </c>
      <c r="H133" s="136">
        <v>0.76500000000000001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43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165</v>
      </c>
      <c r="AT133" s="144" t="s">
        <v>161</v>
      </c>
      <c r="AU133" s="144" t="s">
        <v>89</v>
      </c>
      <c r="AY133" s="16" t="s">
        <v>159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86</v>
      </c>
      <c r="BK133" s="145">
        <f>ROUND(I133*H133,2)</f>
        <v>0</v>
      </c>
      <c r="BL133" s="16" t="s">
        <v>165</v>
      </c>
      <c r="BM133" s="144" t="s">
        <v>1315</v>
      </c>
    </row>
    <row r="134" spans="2:65" s="12" customFormat="1" ht="10.5">
      <c r="B134" s="146"/>
      <c r="D134" s="147" t="s">
        <v>167</v>
      </c>
      <c r="E134" s="148" t="s">
        <v>1</v>
      </c>
      <c r="F134" s="149" t="s">
        <v>1316</v>
      </c>
      <c r="H134" s="150">
        <v>0.09</v>
      </c>
      <c r="I134" s="151"/>
      <c r="L134" s="146"/>
      <c r="M134" s="152"/>
      <c r="T134" s="153"/>
      <c r="AT134" s="148" t="s">
        <v>167</v>
      </c>
      <c r="AU134" s="148" t="s">
        <v>89</v>
      </c>
      <c r="AV134" s="12" t="s">
        <v>89</v>
      </c>
      <c r="AW134" s="12" t="s">
        <v>33</v>
      </c>
      <c r="AX134" s="12" t="s">
        <v>78</v>
      </c>
      <c r="AY134" s="148" t="s">
        <v>159</v>
      </c>
    </row>
    <row r="135" spans="2:65" s="12" customFormat="1" ht="10.5">
      <c r="B135" s="146"/>
      <c r="D135" s="147" t="s">
        <v>167</v>
      </c>
      <c r="E135" s="148" t="s">
        <v>1</v>
      </c>
      <c r="F135" s="149" t="s">
        <v>1317</v>
      </c>
      <c r="H135" s="150">
        <v>0.81</v>
      </c>
      <c r="I135" s="151"/>
      <c r="L135" s="146"/>
      <c r="M135" s="152"/>
      <c r="T135" s="153"/>
      <c r="AT135" s="148" t="s">
        <v>167</v>
      </c>
      <c r="AU135" s="148" t="s">
        <v>89</v>
      </c>
      <c r="AV135" s="12" t="s">
        <v>89</v>
      </c>
      <c r="AW135" s="12" t="s">
        <v>33</v>
      </c>
      <c r="AX135" s="12" t="s">
        <v>78</v>
      </c>
      <c r="AY135" s="148" t="s">
        <v>159</v>
      </c>
    </row>
    <row r="136" spans="2:65" s="12" customFormat="1" ht="10.5">
      <c r="B136" s="146"/>
      <c r="D136" s="147" t="s">
        <v>167</v>
      </c>
      <c r="E136" s="148" t="s">
        <v>1</v>
      </c>
      <c r="F136" s="149" t="s">
        <v>1318</v>
      </c>
      <c r="H136" s="150">
        <v>-0.13500000000000001</v>
      </c>
      <c r="I136" s="151"/>
      <c r="L136" s="146"/>
      <c r="M136" s="152"/>
      <c r="T136" s="153"/>
      <c r="AT136" s="148" t="s">
        <v>167</v>
      </c>
      <c r="AU136" s="148" t="s">
        <v>89</v>
      </c>
      <c r="AV136" s="12" t="s">
        <v>89</v>
      </c>
      <c r="AW136" s="12" t="s">
        <v>33</v>
      </c>
      <c r="AX136" s="12" t="s">
        <v>78</v>
      </c>
      <c r="AY136" s="148" t="s">
        <v>159</v>
      </c>
    </row>
    <row r="137" spans="2:65" s="13" customFormat="1" ht="10.5">
      <c r="B137" s="154"/>
      <c r="D137" s="147" t="s">
        <v>167</v>
      </c>
      <c r="E137" s="155" t="s">
        <v>1</v>
      </c>
      <c r="F137" s="156" t="s">
        <v>174</v>
      </c>
      <c r="H137" s="157">
        <v>0.76500000000000001</v>
      </c>
      <c r="I137" s="158"/>
      <c r="L137" s="154"/>
      <c r="M137" s="159"/>
      <c r="T137" s="160"/>
      <c r="AT137" s="155" t="s">
        <v>167</v>
      </c>
      <c r="AU137" s="155" t="s">
        <v>89</v>
      </c>
      <c r="AV137" s="13" t="s">
        <v>165</v>
      </c>
      <c r="AW137" s="13" t="s">
        <v>33</v>
      </c>
      <c r="AX137" s="13" t="s">
        <v>86</v>
      </c>
      <c r="AY137" s="155" t="s">
        <v>159</v>
      </c>
    </row>
    <row r="138" spans="2:65" s="1" customFormat="1" ht="37.799999999999997" customHeight="1">
      <c r="B138" s="31"/>
      <c r="C138" s="132" t="s">
        <v>165</v>
      </c>
      <c r="D138" s="132" t="s">
        <v>161</v>
      </c>
      <c r="E138" s="133" t="s">
        <v>189</v>
      </c>
      <c r="F138" s="134" t="s">
        <v>1319</v>
      </c>
      <c r="G138" s="135" t="s">
        <v>164</v>
      </c>
      <c r="H138" s="136">
        <v>8.4149999999999991</v>
      </c>
      <c r="I138" s="137"/>
      <c r="J138" s="138">
        <f>ROUND(I138*H138,2)</f>
        <v>0</v>
      </c>
      <c r="K138" s="139"/>
      <c r="L138" s="31"/>
      <c r="M138" s="140" t="s">
        <v>1</v>
      </c>
      <c r="N138" s="141" t="s">
        <v>43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165</v>
      </c>
      <c r="AT138" s="144" t="s">
        <v>161</v>
      </c>
      <c r="AU138" s="144" t="s">
        <v>89</v>
      </c>
      <c r="AY138" s="16" t="s">
        <v>159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86</v>
      </c>
      <c r="BK138" s="145">
        <f>ROUND(I138*H138,2)</f>
        <v>0</v>
      </c>
      <c r="BL138" s="16" t="s">
        <v>165</v>
      </c>
      <c r="BM138" s="144" t="s">
        <v>1320</v>
      </c>
    </row>
    <row r="139" spans="2:65" s="12" customFormat="1" ht="10.5">
      <c r="B139" s="146"/>
      <c r="D139" s="147" t="s">
        <v>167</v>
      </c>
      <c r="E139" s="148" t="s">
        <v>1</v>
      </c>
      <c r="F139" s="149" t="s">
        <v>1316</v>
      </c>
      <c r="H139" s="150">
        <v>0.09</v>
      </c>
      <c r="I139" s="151"/>
      <c r="L139" s="146"/>
      <c r="M139" s="152"/>
      <c r="T139" s="153"/>
      <c r="AT139" s="148" t="s">
        <v>167</v>
      </c>
      <c r="AU139" s="148" t="s">
        <v>89</v>
      </c>
      <c r="AV139" s="12" t="s">
        <v>89</v>
      </c>
      <c r="AW139" s="12" t="s">
        <v>33</v>
      </c>
      <c r="AX139" s="12" t="s">
        <v>78</v>
      </c>
      <c r="AY139" s="148" t="s">
        <v>159</v>
      </c>
    </row>
    <row r="140" spans="2:65" s="12" customFormat="1" ht="10.5">
      <c r="B140" s="146"/>
      <c r="D140" s="147" t="s">
        <v>167</v>
      </c>
      <c r="E140" s="148" t="s">
        <v>1</v>
      </c>
      <c r="F140" s="149" t="s">
        <v>1317</v>
      </c>
      <c r="H140" s="150">
        <v>0.81</v>
      </c>
      <c r="I140" s="151"/>
      <c r="L140" s="146"/>
      <c r="M140" s="152"/>
      <c r="T140" s="153"/>
      <c r="AT140" s="148" t="s">
        <v>167</v>
      </c>
      <c r="AU140" s="148" t="s">
        <v>89</v>
      </c>
      <c r="AV140" s="12" t="s">
        <v>89</v>
      </c>
      <c r="AW140" s="12" t="s">
        <v>33</v>
      </c>
      <c r="AX140" s="12" t="s">
        <v>78</v>
      </c>
      <c r="AY140" s="148" t="s">
        <v>159</v>
      </c>
    </row>
    <row r="141" spans="2:65" s="12" customFormat="1" ht="10.5">
      <c r="B141" s="146"/>
      <c r="D141" s="147" t="s">
        <v>167</v>
      </c>
      <c r="E141" s="148" t="s">
        <v>1</v>
      </c>
      <c r="F141" s="149" t="s">
        <v>1318</v>
      </c>
      <c r="H141" s="150">
        <v>-0.13500000000000001</v>
      </c>
      <c r="I141" s="151"/>
      <c r="L141" s="146"/>
      <c r="M141" s="152"/>
      <c r="T141" s="153"/>
      <c r="AT141" s="148" t="s">
        <v>167</v>
      </c>
      <c r="AU141" s="148" t="s">
        <v>89</v>
      </c>
      <c r="AV141" s="12" t="s">
        <v>89</v>
      </c>
      <c r="AW141" s="12" t="s">
        <v>33</v>
      </c>
      <c r="AX141" s="12" t="s">
        <v>78</v>
      </c>
      <c r="AY141" s="148" t="s">
        <v>159</v>
      </c>
    </row>
    <row r="142" spans="2:65" s="13" customFormat="1" ht="10.5">
      <c r="B142" s="154"/>
      <c r="D142" s="147" t="s">
        <v>167</v>
      </c>
      <c r="E142" s="155" t="s">
        <v>1</v>
      </c>
      <c r="F142" s="156" t="s">
        <v>174</v>
      </c>
      <c r="H142" s="157">
        <v>0.76500000000000001</v>
      </c>
      <c r="I142" s="158"/>
      <c r="L142" s="154"/>
      <c r="M142" s="159"/>
      <c r="T142" s="160"/>
      <c r="AT142" s="155" t="s">
        <v>167</v>
      </c>
      <c r="AU142" s="155" t="s">
        <v>89</v>
      </c>
      <c r="AV142" s="13" t="s">
        <v>165</v>
      </c>
      <c r="AW142" s="13" t="s">
        <v>33</v>
      </c>
      <c r="AX142" s="13" t="s">
        <v>86</v>
      </c>
      <c r="AY142" s="155" t="s">
        <v>159</v>
      </c>
    </row>
    <row r="143" spans="2:65" s="12" customFormat="1" ht="10.5">
      <c r="B143" s="146"/>
      <c r="D143" s="147" t="s">
        <v>167</v>
      </c>
      <c r="F143" s="149" t="s">
        <v>1321</v>
      </c>
      <c r="H143" s="150">
        <v>8.4149999999999991</v>
      </c>
      <c r="I143" s="151"/>
      <c r="L143" s="146"/>
      <c r="M143" s="152"/>
      <c r="T143" s="153"/>
      <c r="AT143" s="148" t="s">
        <v>167</v>
      </c>
      <c r="AU143" s="148" t="s">
        <v>89</v>
      </c>
      <c r="AV143" s="12" t="s">
        <v>89</v>
      </c>
      <c r="AW143" s="12" t="s">
        <v>4</v>
      </c>
      <c r="AX143" s="12" t="s">
        <v>86</v>
      </c>
      <c r="AY143" s="148" t="s">
        <v>159</v>
      </c>
    </row>
    <row r="144" spans="2:65" s="1" customFormat="1" ht="16.55" customHeight="1">
      <c r="B144" s="31"/>
      <c r="C144" s="132" t="s">
        <v>188</v>
      </c>
      <c r="D144" s="132" t="s">
        <v>161</v>
      </c>
      <c r="E144" s="133" t="s">
        <v>1322</v>
      </c>
      <c r="F144" s="134" t="s">
        <v>1323</v>
      </c>
      <c r="G144" s="135" t="s">
        <v>164</v>
      </c>
      <c r="H144" s="136">
        <v>0.76500000000000001</v>
      </c>
      <c r="I144" s="137"/>
      <c r="J144" s="138">
        <f>ROUND(I144*H144,2)</f>
        <v>0</v>
      </c>
      <c r="K144" s="139"/>
      <c r="L144" s="31"/>
      <c r="M144" s="140" t="s">
        <v>1</v>
      </c>
      <c r="N144" s="141" t="s">
        <v>43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165</v>
      </c>
      <c r="AT144" s="144" t="s">
        <v>161</v>
      </c>
      <c r="AU144" s="144" t="s">
        <v>89</v>
      </c>
      <c r="AY144" s="16" t="s">
        <v>159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6" t="s">
        <v>86</v>
      </c>
      <c r="BK144" s="145">
        <f>ROUND(I144*H144,2)</f>
        <v>0</v>
      </c>
      <c r="BL144" s="16" t="s">
        <v>165</v>
      </c>
      <c r="BM144" s="144" t="s">
        <v>1324</v>
      </c>
    </row>
    <row r="145" spans="2:65" s="1" customFormat="1" ht="33.049999999999997" customHeight="1">
      <c r="B145" s="31"/>
      <c r="C145" s="132" t="s">
        <v>193</v>
      </c>
      <c r="D145" s="132" t="s">
        <v>161</v>
      </c>
      <c r="E145" s="133" t="s">
        <v>519</v>
      </c>
      <c r="F145" s="134" t="s">
        <v>520</v>
      </c>
      <c r="G145" s="135" t="s">
        <v>213</v>
      </c>
      <c r="H145" s="136">
        <v>1.454</v>
      </c>
      <c r="I145" s="137"/>
      <c r="J145" s="138">
        <f>ROUND(I145*H145,2)</f>
        <v>0</v>
      </c>
      <c r="K145" s="139"/>
      <c r="L145" s="31"/>
      <c r="M145" s="140" t="s">
        <v>1</v>
      </c>
      <c r="N145" s="141" t="s">
        <v>43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165</v>
      </c>
      <c r="AT145" s="144" t="s">
        <v>161</v>
      </c>
      <c r="AU145" s="144" t="s">
        <v>89</v>
      </c>
      <c r="AY145" s="16" t="s">
        <v>159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86</v>
      </c>
      <c r="BK145" s="145">
        <f>ROUND(I145*H145,2)</f>
        <v>0</v>
      </c>
      <c r="BL145" s="16" t="s">
        <v>165</v>
      </c>
      <c r="BM145" s="144" t="s">
        <v>1325</v>
      </c>
    </row>
    <row r="146" spans="2:65" s="12" customFormat="1" ht="10.5">
      <c r="B146" s="146"/>
      <c r="D146" s="147" t="s">
        <v>167</v>
      </c>
      <c r="F146" s="149" t="s">
        <v>1326</v>
      </c>
      <c r="H146" s="150">
        <v>1.454</v>
      </c>
      <c r="I146" s="151"/>
      <c r="L146" s="146"/>
      <c r="M146" s="152"/>
      <c r="T146" s="153"/>
      <c r="AT146" s="148" t="s">
        <v>167</v>
      </c>
      <c r="AU146" s="148" t="s">
        <v>89</v>
      </c>
      <c r="AV146" s="12" t="s">
        <v>89</v>
      </c>
      <c r="AW146" s="12" t="s">
        <v>4</v>
      </c>
      <c r="AX146" s="12" t="s">
        <v>86</v>
      </c>
      <c r="AY146" s="148" t="s">
        <v>159</v>
      </c>
    </row>
    <row r="147" spans="2:65" s="1" customFormat="1" ht="24.25" customHeight="1">
      <c r="B147" s="31"/>
      <c r="C147" s="132" t="s">
        <v>198</v>
      </c>
      <c r="D147" s="132" t="s">
        <v>161</v>
      </c>
      <c r="E147" s="133" t="s">
        <v>1327</v>
      </c>
      <c r="F147" s="134" t="s">
        <v>1328</v>
      </c>
      <c r="G147" s="135" t="s">
        <v>164</v>
      </c>
      <c r="H147" s="136">
        <v>0.13500000000000001</v>
      </c>
      <c r="I147" s="137"/>
      <c r="J147" s="138">
        <f>ROUND(I147*H147,2)</f>
        <v>0</v>
      </c>
      <c r="K147" s="139"/>
      <c r="L147" s="31"/>
      <c r="M147" s="140" t="s">
        <v>1</v>
      </c>
      <c r="N147" s="141" t="s">
        <v>43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165</v>
      </c>
      <c r="AT147" s="144" t="s">
        <v>161</v>
      </c>
      <c r="AU147" s="144" t="s">
        <v>89</v>
      </c>
      <c r="AY147" s="16" t="s">
        <v>159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6" t="s">
        <v>86</v>
      </c>
      <c r="BK147" s="145">
        <f>ROUND(I147*H147,2)</f>
        <v>0</v>
      </c>
      <c r="BL147" s="16" t="s">
        <v>165</v>
      </c>
      <c r="BM147" s="144" t="s">
        <v>1329</v>
      </c>
    </row>
    <row r="148" spans="2:65" s="12" customFormat="1" ht="10.5">
      <c r="B148" s="146"/>
      <c r="D148" s="147" t="s">
        <v>167</v>
      </c>
      <c r="E148" s="148" t="s">
        <v>1</v>
      </c>
      <c r="F148" s="149" t="s">
        <v>1330</v>
      </c>
      <c r="H148" s="150">
        <v>0.13500000000000001</v>
      </c>
      <c r="I148" s="151"/>
      <c r="L148" s="146"/>
      <c r="M148" s="152"/>
      <c r="T148" s="153"/>
      <c r="AT148" s="148" t="s">
        <v>167</v>
      </c>
      <c r="AU148" s="148" t="s">
        <v>89</v>
      </c>
      <c r="AV148" s="12" t="s">
        <v>89</v>
      </c>
      <c r="AW148" s="12" t="s">
        <v>33</v>
      </c>
      <c r="AX148" s="12" t="s">
        <v>86</v>
      </c>
      <c r="AY148" s="148" t="s">
        <v>159</v>
      </c>
    </row>
    <row r="149" spans="2:65" s="11" customFormat="1" ht="22.75" customHeight="1">
      <c r="B149" s="120"/>
      <c r="D149" s="121" t="s">
        <v>77</v>
      </c>
      <c r="E149" s="130" t="s">
        <v>89</v>
      </c>
      <c r="F149" s="130" t="s">
        <v>237</v>
      </c>
      <c r="I149" s="123"/>
      <c r="J149" s="131">
        <f>BK149</f>
        <v>0</v>
      </c>
      <c r="L149" s="120"/>
      <c r="M149" s="125"/>
      <c r="P149" s="126">
        <f>SUM(P150:P152)</f>
        <v>0</v>
      </c>
      <c r="R149" s="126">
        <f>SUM(R150:R152)</f>
        <v>1.7602819860600001</v>
      </c>
      <c r="T149" s="127">
        <f>SUM(T150:T152)</f>
        <v>0</v>
      </c>
      <c r="AR149" s="121" t="s">
        <v>86</v>
      </c>
      <c r="AT149" s="128" t="s">
        <v>77</v>
      </c>
      <c r="AU149" s="128" t="s">
        <v>86</v>
      </c>
      <c r="AY149" s="121" t="s">
        <v>159</v>
      </c>
      <c r="BK149" s="129">
        <f>SUM(BK150:BK152)</f>
        <v>0</v>
      </c>
    </row>
    <row r="150" spans="2:65" s="1" customFormat="1" ht="24.25" customHeight="1">
      <c r="B150" s="31"/>
      <c r="C150" s="132" t="s">
        <v>203</v>
      </c>
      <c r="D150" s="132" t="s">
        <v>161</v>
      </c>
      <c r="E150" s="133" t="s">
        <v>1331</v>
      </c>
      <c r="F150" s="134" t="s">
        <v>1332</v>
      </c>
      <c r="G150" s="135" t="s">
        <v>164</v>
      </c>
      <c r="H150" s="136">
        <v>0.76500000000000001</v>
      </c>
      <c r="I150" s="137"/>
      <c r="J150" s="138">
        <f>ROUND(I150*H150,2)</f>
        <v>0</v>
      </c>
      <c r="K150" s="139"/>
      <c r="L150" s="31"/>
      <c r="M150" s="140" t="s">
        <v>1</v>
      </c>
      <c r="N150" s="141" t="s">
        <v>43</v>
      </c>
      <c r="P150" s="142">
        <f>O150*H150</f>
        <v>0</v>
      </c>
      <c r="Q150" s="142">
        <v>2.3010222040000001</v>
      </c>
      <c r="R150" s="142">
        <f>Q150*H150</f>
        <v>1.7602819860600001</v>
      </c>
      <c r="S150" s="142">
        <v>0</v>
      </c>
      <c r="T150" s="143">
        <f>S150*H150</f>
        <v>0</v>
      </c>
      <c r="AR150" s="144" t="s">
        <v>165</v>
      </c>
      <c r="AT150" s="144" t="s">
        <v>161</v>
      </c>
      <c r="AU150" s="144" t="s">
        <v>89</v>
      </c>
      <c r="AY150" s="16" t="s">
        <v>159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86</v>
      </c>
      <c r="BK150" s="145">
        <f>ROUND(I150*H150,2)</f>
        <v>0</v>
      </c>
      <c r="BL150" s="16" t="s">
        <v>165</v>
      </c>
      <c r="BM150" s="144" t="s">
        <v>1333</v>
      </c>
    </row>
    <row r="151" spans="2:65" s="12" customFormat="1" ht="10.5">
      <c r="B151" s="146"/>
      <c r="D151" s="147" t="s">
        <v>167</v>
      </c>
      <c r="E151" s="148" t="s">
        <v>1</v>
      </c>
      <c r="F151" s="149" t="s">
        <v>1334</v>
      </c>
      <c r="H151" s="150">
        <v>0.76500000000000001</v>
      </c>
      <c r="I151" s="151"/>
      <c r="L151" s="146"/>
      <c r="M151" s="152"/>
      <c r="T151" s="153"/>
      <c r="AT151" s="148" t="s">
        <v>167</v>
      </c>
      <c r="AU151" s="148" t="s">
        <v>89</v>
      </c>
      <c r="AV151" s="12" t="s">
        <v>89</v>
      </c>
      <c r="AW151" s="12" t="s">
        <v>33</v>
      </c>
      <c r="AX151" s="12" t="s">
        <v>78</v>
      </c>
      <c r="AY151" s="148" t="s">
        <v>159</v>
      </c>
    </row>
    <row r="152" spans="2:65" s="13" customFormat="1" ht="10.5">
      <c r="B152" s="154"/>
      <c r="D152" s="147" t="s">
        <v>167</v>
      </c>
      <c r="E152" s="155" t="s">
        <v>1</v>
      </c>
      <c r="F152" s="156" t="s">
        <v>174</v>
      </c>
      <c r="H152" s="157">
        <v>0.76500000000000001</v>
      </c>
      <c r="I152" s="158"/>
      <c r="L152" s="154"/>
      <c r="M152" s="159"/>
      <c r="T152" s="160"/>
      <c r="AT152" s="155" t="s">
        <v>167</v>
      </c>
      <c r="AU152" s="155" t="s">
        <v>89</v>
      </c>
      <c r="AV152" s="13" t="s">
        <v>165</v>
      </c>
      <c r="AW152" s="13" t="s">
        <v>33</v>
      </c>
      <c r="AX152" s="13" t="s">
        <v>86</v>
      </c>
      <c r="AY152" s="155" t="s">
        <v>159</v>
      </c>
    </row>
    <row r="153" spans="2:65" s="11" customFormat="1" ht="22.75" customHeight="1">
      <c r="B153" s="120"/>
      <c r="D153" s="121" t="s">
        <v>77</v>
      </c>
      <c r="E153" s="130" t="s">
        <v>193</v>
      </c>
      <c r="F153" s="130" t="s">
        <v>655</v>
      </c>
      <c r="I153" s="123"/>
      <c r="J153" s="131">
        <f>BK153</f>
        <v>0</v>
      </c>
      <c r="L153" s="120"/>
      <c r="M153" s="125"/>
      <c r="P153" s="126">
        <f>P154</f>
        <v>0</v>
      </c>
      <c r="R153" s="126">
        <f>R154</f>
        <v>3.8219999999999997E-2</v>
      </c>
      <c r="T153" s="127">
        <f>T154</f>
        <v>0</v>
      </c>
      <c r="AR153" s="121" t="s">
        <v>86</v>
      </c>
      <c r="AT153" s="128" t="s">
        <v>77</v>
      </c>
      <c r="AU153" s="128" t="s">
        <v>86</v>
      </c>
      <c r="AY153" s="121" t="s">
        <v>159</v>
      </c>
      <c r="BK153" s="129">
        <f>BK154</f>
        <v>0</v>
      </c>
    </row>
    <row r="154" spans="2:65" s="1" customFormat="1" ht="24.25" customHeight="1">
      <c r="B154" s="31"/>
      <c r="C154" s="132" t="s">
        <v>209</v>
      </c>
      <c r="D154" s="132" t="s">
        <v>161</v>
      </c>
      <c r="E154" s="133" t="s">
        <v>1335</v>
      </c>
      <c r="F154" s="134" t="s">
        <v>1336</v>
      </c>
      <c r="G154" s="135" t="s">
        <v>229</v>
      </c>
      <c r="H154" s="136">
        <v>273</v>
      </c>
      <c r="I154" s="137"/>
      <c r="J154" s="138">
        <f>ROUND(I154*H154,2)</f>
        <v>0</v>
      </c>
      <c r="K154" s="139"/>
      <c r="L154" s="31"/>
      <c r="M154" s="140" t="s">
        <v>1</v>
      </c>
      <c r="N154" s="141" t="s">
        <v>43</v>
      </c>
      <c r="P154" s="142">
        <f>O154*H154</f>
        <v>0</v>
      </c>
      <c r="Q154" s="142">
        <v>1.3999999999999999E-4</v>
      </c>
      <c r="R154" s="142">
        <f>Q154*H154</f>
        <v>3.8219999999999997E-2</v>
      </c>
      <c r="S154" s="142">
        <v>0</v>
      </c>
      <c r="T154" s="143">
        <f>S154*H154</f>
        <v>0</v>
      </c>
      <c r="AR154" s="144" t="s">
        <v>165</v>
      </c>
      <c r="AT154" s="144" t="s">
        <v>161</v>
      </c>
      <c r="AU154" s="144" t="s">
        <v>89</v>
      </c>
      <c r="AY154" s="16" t="s">
        <v>159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6" t="s">
        <v>86</v>
      </c>
      <c r="BK154" s="145">
        <f>ROUND(I154*H154,2)</f>
        <v>0</v>
      </c>
      <c r="BL154" s="16" t="s">
        <v>165</v>
      </c>
      <c r="BM154" s="144" t="s">
        <v>1337</v>
      </c>
    </row>
    <row r="155" spans="2:65" s="11" customFormat="1" ht="25.85" customHeight="1">
      <c r="B155" s="120"/>
      <c r="D155" s="121" t="s">
        <v>77</v>
      </c>
      <c r="E155" s="122" t="s">
        <v>461</v>
      </c>
      <c r="F155" s="122" t="s">
        <v>462</v>
      </c>
      <c r="I155" s="123"/>
      <c r="J155" s="124">
        <f>BK155</f>
        <v>0</v>
      </c>
      <c r="L155" s="120"/>
      <c r="M155" s="125"/>
      <c r="P155" s="126">
        <f>P156+P166+P177</f>
        <v>0</v>
      </c>
      <c r="R155" s="126">
        <f>R156+R166+R177</f>
        <v>0.43528753755999999</v>
      </c>
      <c r="T155" s="127">
        <f>T156+T166+T177</f>
        <v>0</v>
      </c>
      <c r="AR155" s="121" t="s">
        <v>89</v>
      </c>
      <c r="AT155" s="128" t="s">
        <v>77</v>
      </c>
      <c r="AU155" s="128" t="s">
        <v>78</v>
      </c>
      <c r="AY155" s="121" t="s">
        <v>159</v>
      </c>
      <c r="BK155" s="129">
        <f>BK156+BK166+BK177</f>
        <v>0</v>
      </c>
    </row>
    <row r="156" spans="2:65" s="11" customFormat="1" ht="22.75" customHeight="1">
      <c r="B156" s="120"/>
      <c r="D156" s="121" t="s">
        <v>77</v>
      </c>
      <c r="E156" s="130" t="s">
        <v>1338</v>
      </c>
      <c r="F156" s="130" t="s">
        <v>1339</v>
      </c>
      <c r="I156" s="123"/>
      <c r="J156" s="131">
        <f>BK156</f>
        <v>0</v>
      </c>
      <c r="L156" s="120"/>
      <c r="M156" s="125"/>
      <c r="P156" s="126">
        <f>SUM(P157:P165)</f>
        <v>0</v>
      </c>
      <c r="R156" s="126">
        <f>SUM(R157:R165)</f>
        <v>0.13708786455999999</v>
      </c>
      <c r="T156" s="127">
        <f>SUM(T157:T165)</f>
        <v>0</v>
      </c>
      <c r="AR156" s="121" t="s">
        <v>89</v>
      </c>
      <c r="AT156" s="128" t="s">
        <v>77</v>
      </c>
      <c r="AU156" s="128" t="s">
        <v>86</v>
      </c>
      <c r="AY156" s="121" t="s">
        <v>159</v>
      </c>
      <c r="BK156" s="129">
        <f>SUM(BK157:BK165)</f>
        <v>0</v>
      </c>
    </row>
    <row r="157" spans="2:65" s="1" customFormat="1" ht="44.2" customHeight="1">
      <c r="B157" s="31"/>
      <c r="C157" s="132" t="s">
        <v>216</v>
      </c>
      <c r="D157" s="132" t="s">
        <v>161</v>
      </c>
      <c r="E157" s="133" t="s">
        <v>1340</v>
      </c>
      <c r="F157" s="134" t="s">
        <v>1341</v>
      </c>
      <c r="G157" s="135" t="s">
        <v>164</v>
      </c>
      <c r="H157" s="136">
        <v>0.24099999999999999</v>
      </c>
      <c r="I157" s="137"/>
      <c r="J157" s="138">
        <f>ROUND(I157*H157,2)</f>
        <v>0</v>
      </c>
      <c r="K157" s="139"/>
      <c r="L157" s="31"/>
      <c r="M157" s="140" t="s">
        <v>1</v>
      </c>
      <c r="N157" s="141" t="s">
        <v>43</v>
      </c>
      <c r="P157" s="142">
        <f>O157*H157</f>
        <v>0</v>
      </c>
      <c r="Q157" s="142">
        <v>1.89E-3</v>
      </c>
      <c r="R157" s="142">
        <f>Q157*H157</f>
        <v>4.5548999999999996E-4</v>
      </c>
      <c r="S157" s="142">
        <v>0</v>
      </c>
      <c r="T157" s="143">
        <f>S157*H157</f>
        <v>0</v>
      </c>
      <c r="AR157" s="144" t="s">
        <v>246</v>
      </c>
      <c r="AT157" s="144" t="s">
        <v>161</v>
      </c>
      <c r="AU157" s="144" t="s">
        <v>89</v>
      </c>
      <c r="AY157" s="16" t="s">
        <v>159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86</v>
      </c>
      <c r="BK157" s="145">
        <f>ROUND(I157*H157,2)</f>
        <v>0</v>
      </c>
      <c r="BL157" s="16" t="s">
        <v>246</v>
      </c>
      <c r="BM157" s="144" t="s">
        <v>1342</v>
      </c>
    </row>
    <row r="158" spans="2:65" s="1" customFormat="1" ht="24.25" customHeight="1">
      <c r="B158" s="31"/>
      <c r="C158" s="132" t="s">
        <v>222</v>
      </c>
      <c r="D158" s="132" t="s">
        <v>161</v>
      </c>
      <c r="E158" s="133" t="s">
        <v>1343</v>
      </c>
      <c r="F158" s="134" t="s">
        <v>1344</v>
      </c>
      <c r="G158" s="135" t="s">
        <v>219</v>
      </c>
      <c r="H158" s="136">
        <v>22.44</v>
      </c>
      <c r="I158" s="137"/>
      <c r="J158" s="138">
        <f>ROUND(I158*H158,2)</f>
        <v>0</v>
      </c>
      <c r="K158" s="139"/>
      <c r="L158" s="31"/>
      <c r="M158" s="140" t="s">
        <v>1</v>
      </c>
      <c r="N158" s="141" t="s">
        <v>43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246</v>
      </c>
      <c r="AT158" s="144" t="s">
        <v>161</v>
      </c>
      <c r="AU158" s="144" t="s">
        <v>89</v>
      </c>
      <c r="AY158" s="16" t="s">
        <v>159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86</v>
      </c>
      <c r="BK158" s="145">
        <f>ROUND(I158*H158,2)</f>
        <v>0</v>
      </c>
      <c r="BL158" s="16" t="s">
        <v>246</v>
      </c>
      <c r="BM158" s="144" t="s">
        <v>1345</v>
      </c>
    </row>
    <row r="159" spans="2:65" s="12" customFormat="1" ht="10.5">
      <c r="B159" s="146"/>
      <c r="D159" s="147" t="s">
        <v>167</v>
      </c>
      <c r="E159" s="148" t="s">
        <v>1</v>
      </c>
      <c r="F159" s="149" t="s">
        <v>1346</v>
      </c>
      <c r="H159" s="150">
        <v>22.44</v>
      </c>
      <c r="I159" s="151"/>
      <c r="L159" s="146"/>
      <c r="M159" s="152"/>
      <c r="T159" s="153"/>
      <c r="AT159" s="148" t="s">
        <v>167</v>
      </c>
      <c r="AU159" s="148" t="s">
        <v>89</v>
      </c>
      <c r="AV159" s="12" t="s">
        <v>89</v>
      </c>
      <c r="AW159" s="12" t="s">
        <v>33</v>
      </c>
      <c r="AX159" s="12" t="s">
        <v>78</v>
      </c>
      <c r="AY159" s="148" t="s">
        <v>159</v>
      </c>
    </row>
    <row r="160" spans="2:65" s="13" customFormat="1" ht="10.5">
      <c r="B160" s="154"/>
      <c r="D160" s="147" t="s">
        <v>167</v>
      </c>
      <c r="E160" s="155" t="s">
        <v>1</v>
      </c>
      <c r="F160" s="156" t="s">
        <v>174</v>
      </c>
      <c r="H160" s="157">
        <v>22.44</v>
      </c>
      <c r="I160" s="158"/>
      <c r="L160" s="154"/>
      <c r="M160" s="159"/>
      <c r="T160" s="160"/>
      <c r="AT160" s="155" t="s">
        <v>167</v>
      </c>
      <c r="AU160" s="155" t="s">
        <v>89</v>
      </c>
      <c r="AV160" s="13" t="s">
        <v>165</v>
      </c>
      <c r="AW160" s="13" t="s">
        <v>33</v>
      </c>
      <c r="AX160" s="13" t="s">
        <v>86</v>
      </c>
      <c r="AY160" s="155" t="s">
        <v>159</v>
      </c>
    </row>
    <row r="161" spans="2:65" s="1" customFormat="1" ht="24.25" customHeight="1">
      <c r="B161" s="31"/>
      <c r="C161" s="161" t="s">
        <v>226</v>
      </c>
      <c r="D161" s="161" t="s">
        <v>210</v>
      </c>
      <c r="E161" s="162" t="s">
        <v>1347</v>
      </c>
      <c r="F161" s="163" t="s">
        <v>1348</v>
      </c>
      <c r="G161" s="164" t="s">
        <v>164</v>
      </c>
      <c r="H161" s="165">
        <v>0.24099999999999999</v>
      </c>
      <c r="I161" s="166"/>
      <c r="J161" s="167">
        <f>ROUND(I161*H161,2)</f>
        <v>0</v>
      </c>
      <c r="K161" s="168"/>
      <c r="L161" s="169"/>
      <c r="M161" s="170" t="s">
        <v>1</v>
      </c>
      <c r="N161" s="171" t="s">
        <v>43</v>
      </c>
      <c r="P161" s="142">
        <f>O161*H161</f>
        <v>0</v>
      </c>
      <c r="Q161" s="142">
        <v>0.55000000000000004</v>
      </c>
      <c r="R161" s="142">
        <f>Q161*H161</f>
        <v>0.13255</v>
      </c>
      <c r="S161" s="142">
        <v>0</v>
      </c>
      <c r="T161" s="143">
        <f>S161*H161</f>
        <v>0</v>
      </c>
      <c r="AR161" s="144" t="s">
        <v>345</v>
      </c>
      <c r="AT161" s="144" t="s">
        <v>210</v>
      </c>
      <c r="AU161" s="144" t="s">
        <v>89</v>
      </c>
      <c r="AY161" s="16" t="s">
        <v>159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6" t="s">
        <v>86</v>
      </c>
      <c r="BK161" s="145">
        <f>ROUND(I161*H161,2)</f>
        <v>0</v>
      </c>
      <c r="BL161" s="16" t="s">
        <v>246</v>
      </c>
      <c r="BM161" s="144" t="s">
        <v>1349</v>
      </c>
    </row>
    <row r="162" spans="2:65" s="12" customFormat="1" ht="10.5">
      <c r="B162" s="146"/>
      <c r="D162" s="147" t="s">
        <v>167</v>
      </c>
      <c r="E162" s="148" t="s">
        <v>1</v>
      </c>
      <c r="F162" s="149" t="s">
        <v>1350</v>
      </c>
      <c r="H162" s="150">
        <v>0.24099999999999999</v>
      </c>
      <c r="I162" s="151"/>
      <c r="L162" s="146"/>
      <c r="M162" s="152"/>
      <c r="T162" s="153"/>
      <c r="AT162" s="148" t="s">
        <v>167</v>
      </c>
      <c r="AU162" s="148" t="s">
        <v>89</v>
      </c>
      <c r="AV162" s="12" t="s">
        <v>89</v>
      </c>
      <c r="AW162" s="12" t="s">
        <v>33</v>
      </c>
      <c r="AX162" s="12" t="s">
        <v>86</v>
      </c>
      <c r="AY162" s="148" t="s">
        <v>159</v>
      </c>
    </row>
    <row r="163" spans="2:65" s="1" customFormat="1" ht="24.25" customHeight="1">
      <c r="B163" s="31"/>
      <c r="C163" s="132" t="s">
        <v>232</v>
      </c>
      <c r="D163" s="132" t="s">
        <v>161</v>
      </c>
      <c r="E163" s="133" t="s">
        <v>1351</v>
      </c>
      <c r="F163" s="134" t="s">
        <v>1352</v>
      </c>
      <c r="G163" s="135" t="s">
        <v>219</v>
      </c>
      <c r="H163" s="136">
        <v>22.44</v>
      </c>
      <c r="I163" s="137"/>
      <c r="J163" s="138">
        <f>ROUND(I163*H163,2)</f>
        <v>0</v>
      </c>
      <c r="K163" s="139"/>
      <c r="L163" s="31"/>
      <c r="M163" s="140" t="s">
        <v>1</v>
      </c>
      <c r="N163" s="141" t="s">
        <v>43</v>
      </c>
      <c r="P163" s="142">
        <f>O163*H163</f>
        <v>0</v>
      </c>
      <c r="Q163" s="142">
        <v>1.81924E-4</v>
      </c>
      <c r="R163" s="142">
        <f>Q163*H163</f>
        <v>4.0823745600000001E-3</v>
      </c>
      <c r="S163" s="142">
        <v>0</v>
      </c>
      <c r="T163" s="143">
        <f>S163*H163</f>
        <v>0</v>
      </c>
      <c r="AR163" s="144" t="s">
        <v>246</v>
      </c>
      <c r="AT163" s="144" t="s">
        <v>161</v>
      </c>
      <c r="AU163" s="144" t="s">
        <v>89</v>
      </c>
      <c r="AY163" s="16" t="s">
        <v>159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86</v>
      </c>
      <c r="BK163" s="145">
        <f>ROUND(I163*H163,2)</f>
        <v>0</v>
      </c>
      <c r="BL163" s="16" t="s">
        <v>246</v>
      </c>
      <c r="BM163" s="144" t="s">
        <v>1353</v>
      </c>
    </row>
    <row r="164" spans="2:65" s="12" customFormat="1" ht="10.5">
      <c r="B164" s="146"/>
      <c r="D164" s="147" t="s">
        <v>167</v>
      </c>
      <c r="E164" s="148" t="s">
        <v>1</v>
      </c>
      <c r="F164" s="149" t="s">
        <v>1346</v>
      </c>
      <c r="H164" s="150">
        <v>22.44</v>
      </c>
      <c r="I164" s="151"/>
      <c r="L164" s="146"/>
      <c r="M164" s="152"/>
      <c r="T164" s="153"/>
      <c r="AT164" s="148" t="s">
        <v>167</v>
      </c>
      <c r="AU164" s="148" t="s">
        <v>89</v>
      </c>
      <c r="AV164" s="12" t="s">
        <v>89</v>
      </c>
      <c r="AW164" s="12" t="s">
        <v>33</v>
      </c>
      <c r="AX164" s="12" t="s">
        <v>78</v>
      </c>
      <c r="AY164" s="148" t="s">
        <v>159</v>
      </c>
    </row>
    <row r="165" spans="2:65" s="13" customFormat="1" ht="10.5">
      <c r="B165" s="154"/>
      <c r="D165" s="147" t="s">
        <v>167</v>
      </c>
      <c r="E165" s="155" t="s">
        <v>1</v>
      </c>
      <c r="F165" s="156" t="s">
        <v>174</v>
      </c>
      <c r="H165" s="157">
        <v>22.44</v>
      </c>
      <c r="I165" s="158"/>
      <c r="L165" s="154"/>
      <c r="M165" s="159"/>
      <c r="T165" s="160"/>
      <c r="AT165" s="155" t="s">
        <v>167</v>
      </c>
      <c r="AU165" s="155" t="s">
        <v>89</v>
      </c>
      <c r="AV165" s="13" t="s">
        <v>165</v>
      </c>
      <c r="AW165" s="13" t="s">
        <v>33</v>
      </c>
      <c r="AX165" s="13" t="s">
        <v>86</v>
      </c>
      <c r="AY165" s="155" t="s">
        <v>159</v>
      </c>
    </row>
    <row r="166" spans="2:65" s="11" customFormat="1" ht="22.75" customHeight="1">
      <c r="B166" s="120"/>
      <c r="D166" s="121" t="s">
        <v>77</v>
      </c>
      <c r="E166" s="130" t="s">
        <v>676</v>
      </c>
      <c r="F166" s="130" t="s">
        <v>677</v>
      </c>
      <c r="I166" s="123"/>
      <c r="J166" s="131">
        <f>BK166</f>
        <v>0</v>
      </c>
      <c r="L166" s="120"/>
      <c r="M166" s="125"/>
      <c r="P166" s="126">
        <f>SUM(P167:P176)</f>
        <v>0</v>
      </c>
      <c r="R166" s="126">
        <f>SUM(R167:R176)</f>
        <v>0.28890907500000002</v>
      </c>
      <c r="T166" s="127">
        <f>SUM(T167:T176)</f>
        <v>0</v>
      </c>
      <c r="AR166" s="121" t="s">
        <v>89</v>
      </c>
      <c r="AT166" s="128" t="s">
        <v>77</v>
      </c>
      <c r="AU166" s="128" t="s">
        <v>86</v>
      </c>
      <c r="AY166" s="121" t="s">
        <v>159</v>
      </c>
      <c r="BK166" s="129">
        <f>SUM(BK167:BK176)</f>
        <v>0</v>
      </c>
    </row>
    <row r="167" spans="2:65" s="1" customFormat="1" ht="24.25" customHeight="1">
      <c r="B167" s="31"/>
      <c r="C167" s="132" t="s">
        <v>238</v>
      </c>
      <c r="D167" s="132" t="s">
        <v>161</v>
      </c>
      <c r="E167" s="133" t="s">
        <v>1354</v>
      </c>
      <c r="F167" s="134" t="s">
        <v>1355</v>
      </c>
      <c r="G167" s="135" t="s">
        <v>229</v>
      </c>
      <c r="H167" s="136">
        <v>273</v>
      </c>
      <c r="I167" s="137"/>
      <c r="J167" s="138">
        <f>ROUND(I167*H167,2)</f>
        <v>0</v>
      </c>
      <c r="K167" s="139"/>
      <c r="L167" s="31"/>
      <c r="M167" s="140" t="s">
        <v>1</v>
      </c>
      <c r="N167" s="141" t="s">
        <v>43</v>
      </c>
      <c r="P167" s="142">
        <f>O167*H167</f>
        <v>0</v>
      </c>
      <c r="Q167" s="142">
        <v>5.8275E-5</v>
      </c>
      <c r="R167" s="142">
        <f>Q167*H167</f>
        <v>1.5909075000000002E-2</v>
      </c>
      <c r="S167" s="142">
        <v>0</v>
      </c>
      <c r="T167" s="143">
        <f>S167*H167</f>
        <v>0</v>
      </c>
      <c r="AR167" s="144" t="s">
        <v>246</v>
      </c>
      <c r="AT167" s="144" t="s">
        <v>161</v>
      </c>
      <c r="AU167" s="144" t="s">
        <v>89</v>
      </c>
      <c r="AY167" s="16" t="s">
        <v>159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6" t="s">
        <v>86</v>
      </c>
      <c r="BK167" s="145">
        <f>ROUND(I167*H167,2)</f>
        <v>0</v>
      </c>
      <c r="BL167" s="16" t="s">
        <v>246</v>
      </c>
      <c r="BM167" s="144" t="s">
        <v>1356</v>
      </c>
    </row>
    <row r="168" spans="2:65" s="12" customFormat="1" ht="10.5">
      <c r="B168" s="146"/>
      <c r="D168" s="147" t="s">
        <v>167</v>
      </c>
      <c r="E168" s="148" t="s">
        <v>1</v>
      </c>
      <c r="F168" s="149" t="s">
        <v>1357</v>
      </c>
      <c r="H168" s="150">
        <v>273</v>
      </c>
      <c r="I168" s="151"/>
      <c r="L168" s="146"/>
      <c r="M168" s="152"/>
      <c r="T168" s="153"/>
      <c r="AT168" s="148" t="s">
        <v>167</v>
      </c>
      <c r="AU168" s="148" t="s">
        <v>89</v>
      </c>
      <c r="AV168" s="12" t="s">
        <v>89</v>
      </c>
      <c r="AW168" s="12" t="s">
        <v>33</v>
      </c>
      <c r="AX168" s="12" t="s">
        <v>78</v>
      </c>
      <c r="AY168" s="148" t="s">
        <v>159</v>
      </c>
    </row>
    <row r="169" spans="2:65" s="13" customFormat="1" ht="10.5">
      <c r="B169" s="154"/>
      <c r="D169" s="147" t="s">
        <v>167</v>
      </c>
      <c r="E169" s="155" t="s">
        <v>1</v>
      </c>
      <c r="F169" s="156" t="s">
        <v>174</v>
      </c>
      <c r="H169" s="157">
        <v>273</v>
      </c>
      <c r="I169" s="158"/>
      <c r="L169" s="154"/>
      <c r="M169" s="159"/>
      <c r="T169" s="160"/>
      <c r="AT169" s="155" t="s">
        <v>167</v>
      </c>
      <c r="AU169" s="155" t="s">
        <v>89</v>
      </c>
      <c r="AV169" s="13" t="s">
        <v>165</v>
      </c>
      <c r="AW169" s="13" t="s">
        <v>33</v>
      </c>
      <c r="AX169" s="13" t="s">
        <v>86</v>
      </c>
      <c r="AY169" s="155" t="s">
        <v>159</v>
      </c>
    </row>
    <row r="170" spans="2:65" s="1" customFormat="1" ht="16.55" customHeight="1">
      <c r="B170" s="31"/>
      <c r="C170" s="161" t="s">
        <v>8</v>
      </c>
      <c r="D170" s="161" t="s">
        <v>210</v>
      </c>
      <c r="E170" s="162" t="s">
        <v>1358</v>
      </c>
      <c r="F170" s="163" t="s">
        <v>1359</v>
      </c>
      <c r="G170" s="164" t="s">
        <v>213</v>
      </c>
      <c r="H170" s="165">
        <v>0.27300000000000002</v>
      </c>
      <c r="I170" s="166"/>
      <c r="J170" s="167">
        <f>ROUND(I170*H170,2)</f>
        <v>0</v>
      </c>
      <c r="K170" s="168"/>
      <c r="L170" s="169"/>
      <c r="M170" s="170" t="s">
        <v>1</v>
      </c>
      <c r="N170" s="171" t="s">
        <v>43</v>
      </c>
      <c r="P170" s="142">
        <f>O170*H170</f>
        <v>0</v>
      </c>
      <c r="Q170" s="142">
        <v>1</v>
      </c>
      <c r="R170" s="142">
        <f>Q170*H170</f>
        <v>0.27300000000000002</v>
      </c>
      <c r="S170" s="142">
        <v>0</v>
      </c>
      <c r="T170" s="143">
        <f>S170*H170</f>
        <v>0</v>
      </c>
      <c r="AR170" s="144" t="s">
        <v>345</v>
      </c>
      <c r="AT170" s="144" t="s">
        <v>210</v>
      </c>
      <c r="AU170" s="144" t="s">
        <v>89</v>
      </c>
      <c r="AY170" s="16" t="s">
        <v>159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6" t="s">
        <v>86</v>
      </c>
      <c r="BK170" s="145">
        <f>ROUND(I170*H170,2)</f>
        <v>0</v>
      </c>
      <c r="BL170" s="16" t="s">
        <v>246</v>
      </c>
      <c r="BM170" s="144" t="s">
        <v>1360</v>
      </c>
    </row>
    <row r="171" spans="2:65" s="12" customFormat="1" ht="10.5">
      <c r="B171" s="146"/>
      <c r="D171" s="147" t="s">
        <v>167</v>
      </c>
      <c r="E171" s="148" t="s">
        <v>1</v>
      </c>
      <c r="F171" s="149" t="s">
        <v>1361</v>
      </c>
      <c r="H171" s="150">
        <v>0.14599999999999999</v>
      </c>
      <c r="I171" s="151"/>
      <c r="L171" s="146"/>
      <c r="M171" s="152"/>
      <c r="T171" s="153"/>
      <c r="AT171" s="148" t="s">
        <v>167</v>
      </c>
      <c r="AU171" s="148" t="s">
        <v>89</v>
      </c>
      <c r="AV171" s="12" t="s">
        <v>89</v>
      </c>
      <c r="AW171" s="12" t="s">
        <v>33</v>
      </c>
      <c r="AX171" s="12" t="s">
        <v>78</v>
      </c>
      <c r="AY171" s="148" t="s">
        <v>159</v>
      </c>
    </row>
    <row r="172" spans="2:65" s="12" customFormat="1" ht="10.5">
      <c r="B172" s="146"/>
      <c r="D172" s="147" t="s">
        <v>167</v>
      </c>
      <c r="E172" s="148" t="s">
        <v>1</v>
      </c>
      <c r="F172" s="149" t="s">
        <v>1362</v>
      </c>
      <c r="H172" s="150">
        <v>4.4999999999999998E-2</v>
      </c>
      <c r="I172" s="151"/>
      <c r="L172" s="146"/>
      <c r="M172" s="152"/>
      <c r="T172" s="153"/>
      <c r="AT172" s="148" t="s">
        <v>167</v>
      </c>
      <c r="AU172" s="148" t="s">
        <v>89</v>
      </c>
      <c r="AV172" s="12" t="s">
        <v>89</v>
      </c>
      <c r="AW172" s="12" t="s">
        <v>33</v>
      </c>
      <c r="AX172" s="12" t="s">
        <v>78</v>
      </c>
      <c r="AY172" s="148" t="s">
        <v>159</v>
      </c>
    </row>
    <row r="173" spans="2:65" s="12" customFormat="1" ht="10.5">
      <c r="B173" s="146"/>
      <c r="D173" s="147" t="s">
        <v>167</v>
      </c>
      <c r="E173" s="148" t="s">
        <v>1</v>
      </c>
      <c r="F173" s="149" t="s">
        <v>1363</v>
      </c>
      <c r="H173" s="150">
        <v>4.2000000000000003E-2</v>
      </c>
      <c r="I173" s="151"/>
      <c r="L173" s="146"/>
      <c r="M173" s="152"/>
      <c r="T173" s="153"/>
      <c r="AT173" s="148" t="s">
        <v>167</v>
      </c>
      <c r="AU173" s="148" t="s">
        <v>89</v>
      </c>
      <c r="AV173" s="12" t="s">
        <v>89</v>
      </c>
      <c r="AW173" s="12" t="s">
        <v>33</v>
      </c>
      <c r="AX173" s="12" t="s">
        <v>78</v>
      </c>
      <c r="AY173" s="148" t="s">
        <v>159</v>
      </c>
    </row>
    <row r="174" spans="2:65" s="12" customFormat="1" ht="10.5">
      <c r="B174" s="146"/>
      <c r="D174" s="147" t="s">
        <v>167</v>
      </c>
      <c r="E174" s="148" t="s">
        <v>1</v>
      </c>
      <c r="F174" s="149" t="s">
        <v>1364</v>
      </c>
      <c r="H174" s="150">
        <v>0.04</v>
      </c>
      <c r="I174" s="151"/>
      <c r="L174" s="146"/>
      <c r="M174" s="152"/>
      <c r="T174" s="153"/>
      <c r="AT174" s="148" t="s">
        <v>167</v>
      </c>
      <c r="AU174" s="148" t="s">
        <v>89</v>
      </c>
      <c r="AV174" s="12" t="s">
        <v>89</v>
      </c>
      <c r="AW174" s="12" t="s">
        <v>33</v>
      </c>
      <c r="AX174" s="12" t="s">
        <v>78</v>
      </c>
      <c r="AY174" s="148" t="s">
        <v>159</v>
      </c>
    </row>
    <row r="175" spans="2:65" s="13" customFormat="1" ht="10.5">
      <c r="B175" s="154"/>
      <c r="D175" s="147" t="s">
        <v>167</v>
      </c>
      <c r="E175" s="155" t="s">
        <v>1</v>
      </c>
      <c r="F175" s="156" t="s">
        <v>174</v>
      </c>
      <c r="H175" s="157">
        <v>0.27300000000000002</v>
      </c>
      <c r="I175" s="158"/>
      <c r="L175" s="154"/>
      <c r="M175" s="159"/>
      <c r="T175" s="160"/>
      <c r="AT175" s="155" t="s">
        <v>167</v>
      </c>
      <c r="AU175" s="155" t="s">
        <v>89</v>
      </c>
      <c r="AV175" s="13" t="s">
        <v>165</v>
      </c>
      <c r="AW175" s="13" t="s">
        <v>33</v>
      </c>
      <c r="AX175" s="13" t="s">
        <v>86</v>
      </c>
      <c r="AY175" s="155" t="s">
        <v>159</v>
      </c>
    </row>
    <row r="176" spans="2:65" s="1" customFormat="1" ht="24.25" customHeight="1">
      <c r="B176" s="31"/>
      <c r="C176" s="132" t="s">
        <v>246</v>
      </c>
      <c r="D176" s="132" t="s">
        <v>161</v>
      </c>
      <c r="E176" s="133" t="s">
        <v>723</v>
      </c>
      <c r="F176" s="134" t="s">
        <v>724</v>
      </c>
      <c r="G176" s="135" t="s">
        <v>213</v>
      </c>
      <c r="H176" s="136">
        <v>0.28899999999999998</v>
      </c>
      <c r="I176" s="137"/>
      <c r="J176" s="138">
        <f>ROUND(I176*H176,2)</f>
        <v>0</v>
      </c>
      <c r="K176" s="139"/>
      <c r="L176" s="31"/>
      <c r="M176" s="140" t="s">
        <v>1</v>
      </c>
      <c r="N176" s="141" t="s">
        <v>43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246</v>
      </c>
      <c r="AT176" s="144" t="s">
        <v>161</v>
      </c>
      <c r="AU176" s="144" t="s">
        <v>89</v>
      </c>
      <c r="AY176" s="16" t="s">
        <v>159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6" t="s">
        <v>86</v>
      </c>
      <c r="BK176" s="145">
        <f>ROUND(I176*H176,2)</f>
        <v>0</v>
      </c>
      <c r="BL176" s="16" t="s">
        <v>246</v>
      </c>
      <c r="BM176" s="144" t="s">
        <v>1365</v>
      </c>
    </row>
    <row r="177" spans="2:65" s="11" customFormat="1" ht="22.75" customHeight="1">
      <c r="B177" s="120"/>
      <c r="D177" s="121" t="s">
        <v>77</v>
      </c>
      <c r="E177" s="130" t="s">
        <v>1366</v>
      </c>
      <c r="F177" s="130" t="s">
        <v>1367</v>
      </c>
      <c r="I177" s="123"/>
      <c r="J177" s="131">
        <f>BK177</f>
        <v>0</v>
      </c>
      <c r="L177" s="120"/>
      <c r="M177" s="125"/>
      <c r="P177" s="126">
        <f>SUM(P178:P183)</f>
        <v>0</v>
      </c>
      <c r="R177" s="126">
        <f>SUM(R178:R183)</f>
        <v>9.2905980000000006E-3</v>
      </c>
      <c r="T177" s="127">
        <f>SUM(T178:T183)</f>
        <v>0</v>
      </c>
      <c r="AR177" s="121" t="s">
        <v>89</v>
      </c>
      <c r="AT177" s="128" t="s">
        <v>77</v>
      </c>
      <c r="AU177" s="128" t="s">
        <v>86</v>
      </c>
      <c r="AY177" s="121" t="s">
        <v>159</v>
      </c>
      <c r="BK177" s="129">
        <f>SUM(BK178:BK183)</f>
        <v>0</v>
      </c>
    </row>
    <row r="178" spans="2:65" s="1" customFormat="1" ht="24.25" customHeight="1">
      <c r="B178" s="31"/>
      <c r="C178" s="132" t="s">
        <v>253</v>
      </c>
      <c r="D178" s="132" t="s">
        <v>161</v>
      </c>
      <c r="E178" s="133" t="s">
        <v>1368</v>
      </c>
      <c r="F178" s="134" t="s">
        <v>1369</v>
      </c>
      <c r="G178" s="135" t="s">
        <v>219</v>
      </c>
      <c r="H178" s="136">
        <v>19.14</v>
      </c>
      <c r="I178" s="137"/>
      <c r="J178" s="138">
        <f>ROUND(I178*H178,2)</f>
        <v>0</v>
      </c>
      <c r="K178" s="139"/>
      <c r="L178" s="31"/>
      <c r="M178" s="140" t="s">
        <v>1</v>
      </c>
      <c r="N178" s="141" t="s">
        <v>43</v>
      </c>
      <c r="P178" s="142">
        <f>O178*H178</f>
        <v>0</v>
      </c>
      <c r="Q178" s="142">
        <v>2.475E-4</v>
      </c>
      <c r="R178" s="142">
        <f>Q178*H178</f>
        <v>4.7371499999999999E-3</v>
      </c>
      <c r="S178" s="142">
        <v>0</v>
      </c>
      <c r="T178" s="143">
        <f>S178*H178</f>
        <v>0</v>
      </c>
      <c r="AR178" s="144" t="s">
        <v>246</v>
      </c>
      <c r="AT178" s="144" t="s">
        <v>161</v>
      </c>
      <c r="AU178" s="144" t="s">
        <v>89</v>
      </c>
      <c r="AY178" s="16" t="s">
        <v>159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86</v>
      </c>
      <c r="BK178" s="145">
        <f>ROUND(I178*H178,2)</f>
        <v>0</v>
      </c>
      <c r="BL178" s="16" t="s">
        <v>246</v>
      </c>
      <c r="BM178" s="144" t="s">
        <v>1370</v>
      </c>
    </row>
    <row r="179" spans="2:65" s="12" customFormat="1" ht="10.5">
      <c r="B179" s="146"/>
      <c r="D179" s="147" t="s">
        <v>167</v>
      </c>
      <c r="E179" s="148" t="s">
        <v>1</v>
      </c>
      <c r="F179" s="149" t="s">
        <v>1371</v>
      </c>
      <c r="H179" s="150">
        <v>19.14</v>
      </c>
      <c r="I179" s="151"/>
      <c r="L179" s="146"/>
      <c r="M179" s="152"/>
      <c r="T179" s="153"/>
      <c r="AT179" s="148" t="s">
        <v>167</v>
      </c>
      <c r="AU179" s="148" t="s">
        <v>89</v>
      </c>
      <c r="AV179" s="12" t="s">
        <v>89</v>
      </c>
      <c r="AW179" s="12" t="s">
        <v>33</v>
      </c>
      <c r="AX179" s="12" t="s">
        <v>86</v>
      </c>
      <c r="AY179" s="148" t="s">
        <v>159</v>
      </c>
    </row>
    <row r="180" spans="2:65" s="1" customFormat="1" ht="24.25" customHeight="1">
      <c r="B180" s="31"/>
      <c r="C180" s="132" t="s">
        <v>258</v>
      </c>
      <c r="D180" s="132" t="s">
        <v>161</v>
      </c>
      <c r="E180" s="133" t="s">
        <v>1372</v>
      </c>
      <c r="F180" s="134" t="s">
        <v>1373</v>
      </c>
      <c r="G180" s="135" t="s">
        <v>219</v>
      </c>
      <c r="H180" s="136">
        <v>11.68</v>
      </c>
      <c r="I180" s="137"/>
      <c r="J180" s="138">
        <f>ROUND(I180*H180,2)</f>
        <v>0</v>
      </c>
      <c r="K180" s="139"/>
      <c r="L180" s="31"/>
      <c r="M180" s="140" t="s">
        <v>1</v>
      </c>
      <c r="N180" s="141" t="s">
        <v>43</v>
      </c>
      <c r="P180" s="142">
        <f>O180*H180</f>
        <v>0</v>
      </c>
      <c r="Q180" s="142">
        <v>1.4375E-4</v>
      </c>
      <c r="R180" s="142">
        <f>Q180*H180</f>
        <v>1.6789999999999999E-3</v>
      </c>
      <c r="S180" s="142">
        <v>0</v>
      </c>
      <c r="T180" s="143">
        <f>S180*H180</f>
        <v>0</v>
      </c>
      <c r="AR180" s="144" t="s">
        <v>246</v>
      </c>
      <c r="AT180" s="144" t="s">
        <v>161</v>
      </c>
      <c r="AU180" s="144" t="s">
        <v>89</v>
      </c>
      <c r="AY180" s="16" t="s">
        <v>159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6" t="s">
        <v>86</v>
      </c>
      <c r="BK180" s="145">
        <f>ROUND(I180*H180,2)</f>
        <v>0</v>
      </c>
      <c r="BL180" s="16" t="s">
        <v>246</v>
      </c>
      <c r="BM180" s="144" t="s">
        <v>1374</v>
      </c>
    </row>
    <row r="181" spans="2:65" s="12" customFormat="1" ht="10.5">
      <c r="B181" s="146"/>
      <c r="D181" s="147" t="s">
        <v>167</v>
      </c>
      <c r="E181" s="148" t="s">
        <v>1</v>
      </c>
      <c r="F181" s="149" t="s">
        <v>1375</v>
      </c>
      <c r="H181" s="150">
        <v>11.68</v>
      </c>
      <c r="I181" s="151"/>
      <c r="L181" s="146"/>
      <c r="M181" s="152"/>
      <c r="T181" s="153"/>
      <c r="AT181" s="148" t="s">
        <v>167</v>
      </c>
      <c r="AU181" s="148" t="s">
        <v>89</v>
      </c>
      <c r="AV181" s="12" t="s">
        <v>89</v>
      </c>
      <c r="AW181" s="12" t="s">
        <v>33</v>
      </c>
      <c r="AX181" s="12" t="s">
        <v>86</v>
      </c>
      <c r="AY181" s="148" t="s">
        <v>159</v>
      </c>
    </row>
    <row r="182" spans="2:65" s="1" customFormat="1" ht="24.25" customHeight="1">
      <c r="B182" s="31"/>
      <c r="C182" s="132" t="s">
        <v>270</v>
      </c>
      <c r="D182" s="132" t="s">
        <v>161</v>
      </c>
      <c r="E182" s="133" t="s">
        <v>1376</v>
      </c>
      <c r="F182" s="134" t="s">
        <v>1377</v>
      </c>
      <c r="G182" s="135" t="s">
        <v>219</v>
      </c>
      <c r="H182" s="136">
        <v>11.68</v>
      </c>
      <c r="I182" s="137"/>
      <c r="J182" s="138">
        <f>ROUND(I182*H182,2)</f>
        <v>0</v>
      </c>
      <c r="K182" s="139"/>
      <c r="L182" s="31"/>
      <c r="M182" s="140" t="s">
        <v>1</v>
      </c>
      <c r="N182" s="141" t="s">
        <v>43</v>
      </c>
      <c r="P182" s="142">
        <f>O182*H182</f>
        <v>0</v>
      </c>
      <c r="Q182" s="142">
        <v>1.2305000000000001E-4</v>
      </c>
      <c r="R182" s="142">
        <f>Q182*H182</f>
        <v>1.437224E-3</v>
      </c>
      <c r="S182" s="142">
        <v>0</v>
      </c>
      <c r="T182" s="143">
        <f>S182*H182</f>
        <v>0</v>
      </c>
      <c r="AR182" s="144" t="s">
        <v>246</v>
      </c>
      <c r="AT182" s="144" t="s">
        <v>161</v>
      </c>
      <c r="AU182" s="144" t="s">
        <v>89</v>
      </c>
      <c r="AY182" s="16" t="s">
        <v>159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6" t="s">
        <v>86</v>
      </c>
      <c r="BK182" s="145">
        <f>ROUND(I182*H182,2)</f>
        <v>0</v>
      </c>
      <c r="BL182" s="16" t="s">
        <v>246</v>
      </c>
      <c r="BM182" s="144" t="s">
        <v>1378</v>
      </c>
    </row>
    <row r="183" spans="2:65" s="1" customFormat="1" ht="24.25" customHeight="1">
      <c r="B183" s="31"/>
      <c r="C183" s="132" t="s">
        <v>275</v>
      </c>
      <c r="D183" s="132" t="s">
        <v>161</v>
      </c>
      <c r="E183" s="133" t="s">
        <v>1379</v>
      </c>
      <c r="F183" s="134" t="s">
        <v>1380</v>
      </c>
      <c r="G183" s="135" t="s">
        <v>219</v>
      </c>
      <c r="H183" s="136">
        <v>11.68</v>
      </c>
      <c r="I183" s="137"/>
      <c r="J183" s="138">
        <f>ROUND(I183*H183,2)</f>
        <v>0</v>
      </c>
      <c r="K183" s="139"/>
      <c r="L183" s="31"/>
      <c r="M183" s="172" t="s">
        <v>1</v>
      </c>
      <c r="N183" s="173" t="s">
        <v>43</v>
      </c>
      <c r="O183" s="174"/>
      <c r="P183" s="175">
        <f>O183*H183</f>
        <v>0</v>
      </c>
      <c r="Q183" s="175">
        <v>1.2305000000000001E-4</v>
      </c>
      <c r="R183" s="175">
        <f>Q183*H183</f>
        <v>1.437224E-3</v>
      </c>
      <c r="S183" s="175">
        <v>0</v>
      </c>
      <c r="T183" s="176">
        <f>S183*H183</f>
        <v>0</v>
      </c>
      <c r="AR183" s="144" t="s">
        <v>246</v>
      </c>
      <c r="AT183" s="144" t="s">
        <v>161</v>
      </c>
      <c r="AU183" s="144" t="s">
        <v>89</v>
      </c>
      <c r="AY183" s="16" t="s">
        <v>159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6" t="s">
        <v>86</v>
      </c>
      <c r="BK183" s="145">
        <f>ROUND(I183*H183,2)</f>
        <v>0</v>
      </c>
      <c r="BL183" s="16" t="s">
        <v>246</v>
      </c>
      <c r="BM183" s="144" t="s">
        <v>1381</v>
      </c>
    </row>
    <row r="184" spans="2:65" s="1" customFormat="1" ht="6.9" customHeight="1"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31"/>
    </row>
  </sheetData>
  <sheetProtection algorithmName="SHA-512" hashValue="sgnWBfXQU8Im1IKeUW4p7GwCxbsPo1wYs7l6uT+ZFFx9W/KPvXuUKJkakIInTUaxIoi1iCJQOmRmWVl6P1wKTQ==" saltValue="FlWgSqmK9Ji8Qb5OJNSZZZeUc5FDS3RCtHTagzigB9wqv6BVfpQ5K8ShAnPo2T/igHVKTQQR9i4po9rBYOv2YQ==" spinCount="100000" sheet="1" objects="1" scenarios="1" formatColumns="0" formatRows="0" autoFilter="0"/>
  <autoFilter ref="C123:K183" xr:uid="{00000000-0009-0000-0000-000006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82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6" t="s">
        <v>106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125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8" t="str">
        <f>'Rekapitulace stavby'!K6</f>
        <v>Revitalizace veřejných ploch města Luby - ETAPA II</v>
      </c>
      <c r="F7" s="229"/>
      <c r="G7" s="229"/>
      <c r="H7" s="229"/>
      <c r="L7" s="19"/>
    </row>
    <row r="8" spans="2:46" s="1" customFormat="1" ht="11.95" customHeight="1">
      <c r="B8" s="31"/>
      <c r="D8" s="26" t="s">
        <v>126</v>
      </c>
      <c r="L8" s="31"/>
    </row>
    <row r="9" spans="2:46" s="1" customFormat="1" ht="29.95" customHeight="1">
      <c r="B9" s="31"/>
      <c r="E9" s="194" t="s">
        <v>1382</v>
      </c>
      <c r="F9" s="230"/>
      <c r="G9" s="230"/>
      <c r="H9" s="230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1" t="str">
        <f>'Rekapitulace stavby'!E14</f>
        <v>Vyplň údaj</v>
      </c>
      <c r="F18" s="200"/>
      <c r="G18" s="200"/>
      <c r="H18" s="200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5" t="s">
        <v>1</v>
      </c>
      <c r="F27" s="205"/>
      <c r="G27" s="205"/>
      <c r="H27" s="205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ROUND(J124,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ROUND((SUM(BE124:BE181)),  2)</f>
        <v>0</v>
      </c>
      <c r="I33" s="91">
        <v>0.21</v>
      </c>
      <c r="J33" s="90">
        <f>ROUND(((SUM(BE124:BE181))*I33),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ROUND((SUM(BF124:BF181)),  2)</f>
        <v>0</v>
      </c>
      <c r="I34" s="91">
        <v>0.15</v>
      </c>
      <c r="J34" s="90">
        <f>ROUND(((SUM(BF124:BF181))*I34),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ROUND((SUM(BG124:BG181)),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ROUND((SUM(BH124:BH181)),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ROUND((SUM(BI124:BI181)),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128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8" t="str">
        <f>E7</f>
        <v>Revitalizace veřejných ploch města Luby - ETAPA II</v>
      </c>
      <c r="F85" s="229"/>
      <c r="G85" s="229"/>
      <c r="H85" s="229"/>
      <c r="L85" s="31"/>
    </row>
    <row r="86" spans="2:47" s="1" customFormat="1" ht="11.95" customHeight="1">
      <c r="B86" s="31"/>
      <c r="C86" s="26" t="s">
        <v>126</v>
      </c>
      <c r="L86" s="31"/>
    </row>
    <row r="87" spans="2:47" s="1" customFormat="1" ht="29.95" customHeight="1">
      <c r="B87" s="31"/>
      <c r="E87" s="194" t="str">
        <f>E9</f>
        <v>SO 01-07 - Drobná architektura - Oplocení kontejnerů - Etapa II</v>
      </c>
      <c r="F87" s="230"/>
      <c r="G87" s="230"/>
      <c r="H87" s="230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129</v>
      </c>
      <c r="D94" s="92"/>
      <c r="E94" s="92"/>
      <c r="F94" s="92"/>
      <c r="G94" s="92"/>
      <c r="H94" s="92"/>
      <c r="I94" s="92"/>
      <c r="J94" s="101" t="s">
        <v>130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131</v>
      </c>
      <c r="J96" s="65">
        <f>J124</f>
        <v>0</v>
      </c>
      <c r="L96" s="31"/>
      <c r="AU96" s="16" t="s">
        <v>132</v>
      </c>
    </row>
    <row r="97" spans="2:12" s="8" customFormat="1" ht="24.9" customHeight="1">
      <c r="B97" s="103"/>
      <c r="D97" s="104" t="s">
        <v>133</v>
      </c>
      <c r="E97" s="105"/>
      <c r="F97" s="105"/>
      <c r="G97" s="105"/>
      <c r="H97" s="105"/>
      <c r="I97" s="105"/>
      <c r="J97" s="106">
        <f>J125</f>
        <v>0</v>
      </c>
      <c r="L97" s="103"/>
    </row>
    <row r="98" spans="2:12" s="9" customFormat="1" ht="20" customHeight="1">
      <c r="B98" s="107"/>
      <c r="D98" s="108" t="s">
        <v>134</v>
      </c>
      <c r="E98" s="109"/>
      <c r="F98" s="109"/>
      <c r="G98" s="109"/>
      <c r="H98" s="109"/>
      <c r="I98" s="109"/>
      <c r="J98" s="110">
        <f>J126</f>
        <v>0</v>
      </c>
      <c r="L98" s="107"/>
    </row>
    <row r="99" spans="2:12" s="9" customFormat="1" ht="20" customHeight="1">
      <c r="B99" s="107"/>
      <c r="D99" s="108" t="s">
        <v>135</v>
      </c>
      <c r="E99" s="109"/>
      <c r="F99" s="109"/>
      <c r="G99" s="109"/>
      <c r="H99" s="109"/>
      <c r="I99" s="109"/>
      <c r="J99" s="110">
        <f>J147</f>
        <v>0</v>
      </c>
      <c r="L99" s="107"/>
    </row>
    <row r="100" spans="2:12" s="9" customFormat="1" ht="20" customHeight="1">
      <c r="B100" s="107"/>
      <c r="D100" s="108" t="s">
        <v>488</v>
      </c>
      <c r="E100" s="109"/>
      <c r="F100" s="109"/>
      <c r="G100" s="109"/>
      <c r="H100" s="109"/>
      <c r="I100" s="109"/>
      <c r="J100" s="110">
        <f>J151</f>
        <v>0</v>
      </c>
      <c r="L100" s="107"/>
    </row>
    <row r="101" spans="2:12" s="8" customFormat="1" ht="24.9" customHeight="1">
      <c r="B101" s="103"/>
      <c r="D101" s="104" t="s">
        <v>140</v>
      </c>
      <c r="E101" s="105"/>
      <c r="F101" s="105"/>
      <c r="G101" s="105"/>
      <c r="H101" s="105"/>
      <c r="I101" s="105"/>
      <c r="J101" s="106">
        <f>J153</f>
        <v>0</v>
      </c>
      <c r="L101" s="103"/>
    </row>
    <row r="102" spans="2:12" s="9" customFormat="1" ht="20" customHeight="1">
      <c r="B102" s="107"/>
      <c r="D102" s="108" t="s">
        <v>1304</v>
      </c>
      <c r="E102" s="109"/>
      <c r="F102" s="109"/>
      <c r="G102" s="109"/>
      <c r="H102" s="109"/>
      <c r="I102" s="109"/>
      <c r="J102" s="110">
        <f>J154</f>
        <v>0</v>
      </c>
      <c r="L102" s="107"/>
    </row>
    <row r="103" spans="2:12" s="9" customFormat="1" ht="20" customHeight="1">
      <c r="B103" s="107"/>
      <c r="D103" s="108" t="s">
        <v>1305</v>
      </c>
      <c r="E103" s="109"/>
      <c r="F103" s="109"/>
      <c r="G103" s="109"/>
      <c r="H103" s="109"/>
      <c r="I103" s="109"/>
      <c r="J103" s="110">
        <f>J164</f>
        <v>0</v>
      </c>
      <c r="L103" s="107"/>
    </row>
    <row r="104" spans="2:12" s="9" customFormat="1" ht="20" customHeight="1">
      <c r="B104" s="107"/>
      <c r="D104" s="108" t="s">
        <v>1306</v>
      </c>
      <c r="E104" s="109"/>
      <c r="F104" s="109"/>
      <c r="G104" s="109"/>
      <c r="H104" s="109"/>
      <c r="I104" s="109"/>
      <c r="J104" s="110">
        <f>J175</f>
        <v>0</v>
      </c>
      <c r="L104" s="107"/>
    </row>
    <row r="105" spans="2:12" s="1" customFormat="1" ht="21.8" customHeight="1">
      <c r="B105" s="31"/>
      <c r="L105" s="31"/>
    </row>
    <row r="106" spans="2:12" s="1" customFormat="1" ht="6.9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1"/>
    </row>
    <row r="110" spans="2:12" s="1" customFormat="1" ht="6.9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1"/>
    </row>
    <row r="111" spans="2:12" s="1" customFormat="1" ht="24.9" customHeight="1">
      <c r="B111" s="31"/>
      <c r="C111" s="20" t="s">
        <v>144</v>
      </c>
      <c r="L111" s="31"/>
    </row>
    <row r="112" spans="2:12" s="1" customFormat="1" ht="6.9" customHeight="1">
      <c r="B112" s="31"/>
      <c r="L112" s="31"/>
    </row>
    <row r="113" spans="2:65" s="1" customFormat="1" ht="11.95" customHeight="1">
      <c r="B113" s="31"/>
      <c r="C113" s="26" t="s">
        <v>16</v>
      </c>
      <c r="L113" s="31"/>
    </row>
    <row r="114" spans="2:65" s="1" customFormat="1" ht="16.55" customHeight="1">
      <c r="B114" s="31"/>
      <c r="E114" s="228" t="str">
        <f>E7</f>
        <v>Revitalizace veřejných ploch města Luby - ETAPA II</v>
      </c>
      <c r="F114" s="229"/>
      <c r="G114" s="229"/>
      <c r="H114" s="229"/>
      <c r="L114" s="31"/>
    </row>
    <row r="115" spans="2:65" s="1" customFormat="1" ht="11.95" customHeight="1">
      <c r="B115" s="31"/>
      <c r="C115" s="26" t="s">
        <v>126</v>
      </c>
      <c r="L115" s="31"/>
    </row>
    <row r="116" spans="2:65" s="1" customFormat="1" ht="29.95" customHeight="1">
      <c r="B116" s="31"/>
      <c r="E116" s="194" t="str">
        <f>E9</f>
        <v>SO 01-07 - Drobná architektura - Oplocení kontejnerů - Etapa II</v>
      </c>
      <c r="F116" s="230"/>
      <c r="G116" s="230"/>
      <c r="H116" s="230"/>
      <c r="L116" s="31"/>
    </row>
    <row r="117" spans="2:65" s="1" customFormat="1" ht="6.9" customHeight="1">
      <c r="B117" s="31"/>
      <c r="L117" s="31"/>
    </row>
    <row r="118" spans="2:65" s="1" customFormat="1" ht="11.95" customHeight="1">
      <c r="B118" s="31"/>
      <c r="C118" s="26" t="s">
        <v>20</v>
      </c>
      <c r="F118" s="24" t="str">
        <f>F12</f>
        <v>Luby u Chebu</v>
      </c>
      <c r="I118" s="26" t="s">
        <v>22</v>
      </c>
      <c r="J118" s="51" t="str">
        <f>IF(J12="","",J12)</f>
        <v>Vyplň údaj</v>
      </c>
      <c r="L118" s="31"/>
    </row>
    <row r="119" spans="2:65" s="1" customFormat="1" ht="6.9" customHeight="1">
      <c r="B119" s="31"/>
      <c r="L119" s="31"/>
    </row>
    <row r="120" spans="2:65" s="1" customFormat="1" ht="15.25" customHeight="1">
      <c r="B120" s="31"/>
      <c r="C120" s="26" t="s">
        <v>23</v>
      </c>
      <c r="F120" s="24" t="str">
        <f>E15</f>
        <v>Město Luby</v>
      </c>
      <c r="I120" s="26" t="s">
        <v>30</v>
      </c>
      <c r="J120" s="29" t="str">
        <f>E21</f>
        <v>A69 - Architekti s.r.o.</v>
      </c>
      <c r="L120" s="31"/>
    </row>
    <row r="121" spans="2:65" s="1" customFormat="1" ht="15.25" customHeight="1">
      <c r="B121" s="31"/>
      <c r="C121" s="26" t="s">
        <v>28</v>
      </c>
      <c r="F121" s="24" t="str">
        <f>IF(E18="","",E18)</f>
        <v>Vyplň údaj</v>
      </c>
      <c r="I121" s="26" t="s">
        <v>34</v>
      </c>
      <c r="J121" s="29" t="str">
        <f>E24</f>
        <v>Ing. Pavel Šturc</v>
      </c>
      <c r="L121" s="31"/>
    </row>
    <row r="122" spans="2:65" s="1" customFormat="1" ht="10.35" customHeight="1">
      <c r="B122" s="31"/>
      <c r="L122" s="31"/>
    </row>
    <row r="123" spans="2:65" s="10" customFormat="1" ht="29.3" customHeight="1">
      <c r="B123" s="111"/>
      <c r="C123" s="112" t="s">
        <v>145</v>
      </c>
      <c r="D123" s="113" t="s">
        <v>63</v>
      </c>
      <c r="E123" s="113" t="s">
        <v>59</v>
      </c>
      <c r="F123" s="113" t="s">
        <v>60</v>
      </c>
      <c r="G123" s="113" t="s">
        <v>146</v>
      </c>
      <c r="H123" s="113" t="s">
        <v>147</v>
      </c>
      <c r="I123" s="113" t="s">
        <v>148</v>
      </c>
      <c r="J123" s="114" t="s">
        <v>130</v>
      </c>
      <c r="K123" s="115" t="s">
        <v>149</v>
      </c>
      <c r="L123" s="111"/>
      <c r="M123" s="58" t="s">
        <v>1</v>
      </c>
      <c r="N123" s="59" t="s">
        <v>42</v>
      </c>
      <c r="O123" s="59" t="s">
        <v>150</v>
      </c>
      <c r="P123" s="59" t="s">
        <v>151</v>
      </c>
      <c r="Q123" s="59" t="s">
        <v>152</v>
      </c>
      <c r="R123" s="59" t="s">
        <v>153</v>
      </c>
      <c r="S123" s="59" t="s">
        <v>154</v>
      </c>
      <c r="T123" s="60" t="s">
        <v>155</v>
      </c>
    </row>
    <row r="124" spans="2:65" s="1" customFormat="1" ht="22.75" customHeight="1">
      <c r="B124" s="31"/>
      <c r="C124" s="63" t="s">
        <v>156</v>
      </c>
      <c r="J124" s="116">
        <f>BK124</f>
        <v>0</v>
      </c>
      <c r="L124" s="31"/>
      <c r="M124" s="61"/>
      <c r="N124" s="52"/>
      <c r="O124" s="52"/>
      <c r="P124" s="117">
        <f>P125+P153</f>
        <v>0</v>
      </c>
      <c r="Q124" s="52"/>
      <c r="R124" s="117">
        <f>R125+R153</f>
        <v>2.2128427652840004</v>
      </c>
      <c r="S124" s="52"/>
      <c r="T124" s="118">
        <f>T125+T153</f>
        <v>0</v>
      </c>
      <c r="AT124" s="16" t="s">
        <v>77</v>
      </c>
      <c r="AU124" s="16" t="s">
        <v>132</v>
      </c>
      <c r="BK124" s="119">
        <f>BK125+BK153</f>
        <v>0</v>
      </c>
    </row>
    <row r="125" spans="2:65" s="11" customFormat="1" ht="25.85" customHeight="1">
      <c r="B125" s="120"/>
      <c r="D125" s="121" t="s">
        <v>77</v>
      </c>
      <c r="E125" s="122" t="s">
        <v>157</v>
      </c>
      <c r="F125" s="122" t="s">
        <v>158</v>
      </c>
      <c r="I125" s="123"/>
      <c r="J125" s="124">
        <f>BK125</f>
        <v>0</v>
      </c>
      <c r="L125" s="120"/>
      <c r="M125" s="125"/>
      <c r="P125" s="126">
        <f>P126+P147+P151</f>
        <v>0</v>
      </c>
      <c r="R125" s="126">
        <f>R126+R147+R151</f>
        <v>1.7982219860600002</v>
      </c>
      <c r="T125" s="127">
        <f>T126+T147+T151</f>
        <v>0</v>
      </c>
      <c r="AR125" s="121" t="s">
        <v>86</v>
      </c>
      <c r="AT125" s="128" t="s">
        <v>77</v>
      </c>
      <c r="AU125" s="128" t="s">
        <v>78</v>
      </c>
      <c r="AY125" s="121" t="s">
        <v>159</v>
      </c>
      <c r="BK125" s="129">
        <f>BK126+BK147+BK151</f>
        <v>0</v>
      </c>
    </row>
    <row r="126" spans="2:65" s="11" customFormat="1" ht="22.75" customHeight="1">
      <c r="B126" s="120"/>
      <c r="D126" s="121" t="s">
        <v>77</v>
      </c>
      <c r="E126" s="130" t="s">
        <v>86</v>
      </c>
      <c r="F126" s="130" t="s">
        <v>160</v>
      </c>
      <c r="I126" s="123"/>
      <c r="J126" s="131">
        <f>BK126</f>
        <v>0</v>
      </c>
      <c r="L126" s="120"/>
      <c r="M126" s="125"/>
      <c r="P126" s="126">
        <f>SUM(P127:P146)</f>
        <v>0</v>
      </c>
      <c r="R126" s="126">
        <f>SUM(R127:R146)</f>
        <v>0</v>
      </c>
      <c r="T126" s="127">
        <f>SUM(T127:T146)</f>
        <v>0</v>
      </c>
      <c r="AR126" s="121" t="s">
        <v>86</v>
      </c>
      <c r="AT126" s="128" t="s">
        <v>77</v>
      </c>
      <c r="AU126" s="128" t="s">
        <v>86</v>
      </c>
      <c r="AY126" s="121" t="s">
        <v>159</v>
      </c>
      <c r="BK126" s="129">
        <f>SUM(BK127:BK146)</f>
        <v>0</v>
      </c>
    </row>
    <row r="127" spans="2:65" s="1" customFormat="1" ht="21.8" customHeight="1">
      <c r="B127" s="31"/>
      <c r="C127" s="132" t="s">
        <v>86</v>
      </c>
      <c r="D127" s="132" t="s">
        <v>161</v>
      </c>
      <c r="E127" s="133" t="s">
        <v>1307</v>
      </c>
      <c r="F127" s="134" t="s">
        <v>1308</v>
      </c>
      <c r="G127" s="135" t="s">
        <v>164</v>
      </c>
      <c r="H127" s="136">
        <v>0.09</v>
      </c>
      <c r="I127" s="137"/>
      <c r="J127" s="138">
        <f>ROUND(I127*H127,2)</f>
        <v>0</v>
      </c>
      <c r="K127" s="139"/>
      <c r="L127" s="31"/>
      <c r="M127" s="140" t="s">
        <v>1</v>
      </c>
      <c r="N127" s="141" t="s">
        <v>43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165</v>
      </c>
      <c r="AT127" s="144" t="s">
        <v>161</v>
      </c>
      <c r="AU127" s="144" t="s">
        <v>89</v>
      </c>
      <c r="AY127" s="16" t="s">
        <v>159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6" t="s">
        <v>86</v>
      </c>
      <c r="BK127" s="145">
        <f>ROUND(I127*H127,2)</f>
        <v>0</v>
      </c>
      <c r="BL127" s="16" t="s">
        <v>165</v>
      </c>
      <c r="BM127" s="144" t="s">
        <v>1383</v>
      </c>
    </row>
    <row r="128" spans="2:65" s="12" customFormat="1" ht="10.5">
      <c r="B128" s="146"/>
      <c r="D128" s="147" t="s">
        <v>167</v>
      </c>
      <c r="E128" s="148" t="s">
        <v>1</v>
      </c>
      <c r="F128" s="149" t="s">
        <v>1310</v>
      </c>
      <c r="H128" s="150">
        <v>0.09</v>
      </c>
      <c r="I128" s="151"/>
      <c r="L128" s="146"/>
      <c r="M128" s="152"/>
      <c r="T128" s="153"/>
      <c r="AT128" s="148" t="s">
        <v>167</v>
      </c>
      <c r="AU128" s="148" t="s">
        <v>89</v>
      </c>
      <c r="AV128" s="12" t="s">
        <v>89</v>
      </c>
      <c r="AW128" s="12" t="s">
        <v>33</v>
      </c>
      <c r="AX128" s="12" t="s">
        <v>78</v>
      </c>
      <c r="AY128" s="148" t="s">
        <v>159</v>
      </c>
    </row>
    <row r="129" spans="2:65" s="13" customFormat="1" ht="10.5">
      <c r="B129" s="154"/>
      <c r="D129" s="147" t="s">
        <v>167</v>
      </c>
      <c r="E129" s="155" t="s">
        <v>1</v>
      </c>
      <c r="F129" s="156" t="s">
        <v>174</v>
      </c>
      <c r="H129" s="157">
        <v>0.09</v>
      </c>
      <c r="I129" s="158"/>
      <c r="L129" s="154"/>
      <c r="M129" s="159"/>
      <c r="T129" s="160"/>
      <c r="AT129" s="155" t="s">
        <v>167</v>
      </c>
      <c r="AU129" s="155" t="s">
        <v>89</v>
      </c>
      <c r="AV129" s="13" t="s">
        <v>165</v>
      </c>
      <c r="AW129" s="13" t="s">
        <v>33</v>
      </c>
      <c r="AX129" s="13" t="s">
        <v>86</v>
      </c>
      <c r="AY129" s="155" t="s">
        <v>159</v>
      </c>
    </row>
    <row r="130" spans="2:65" s="1" customFormat="1" ht="24.25" customHeight="1">
      <c r="B130" s="31"/>
      <c r="C130" s="132" t="s">
        <v>89</v>
      </c>
      <c r="D130" s="132" t="s">
        <v>161</v>
      </c>
      <c r="E130" s="133" t="s">
        <v>507</v>
      </c>
      <c r="F130" s="134" t="s">
        <v>1384</v>
      </c>
      <c r="G130" s="135" t="s">
        <v>164</v>
      </c>
      <c r="H130" s="136">
        <v>0.81</v>
      </c>
      <c r="I130" s="137"/>
      <c r="J130" s="138">
        <f>ROUND(I130*H130,2)</f>
        <v>0</v>
      </c>
      <c r="K130" s="139"/>
      <c r="L130" s="31"/>
      <c r="M130" s="140" t="s">
        <v>1</v>
      </c>
      <c r="N130" s="141" t="s">
        <v>43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165</v>
      </c>
      <c r="AT130" s="144" t="s">
        <v>161</v>
      </c>
      <c r="AU130" s="144" t="s">
        <v>89</v>
      </c>
      <c r="AY130" s="16" t="s">
        <v>159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86</v>
      </c>
      <c r="BK130" s="145">
        <f>ROUND(I130*H130,2)</f>
        <v>0</v>
      </c>
      <c r="BL130" s="16" t="s">
        <v>165</v>
      </c>
      <c r="BM130" s="144" t="s">
        <v>1385</v>
      </c>
    </row>
    <row r="131" spans="2:65" s="12" customFormat="1" ht="10.5">
      <c r="B131" s="146"/>
      <c r="D131" s="147" t="s">
        <v>167</v>
      </c>
      <c r="E131" s="148" t="s">
        <v>1</v>
      </c>
      <c r="F131" s="149" t="s">
        <v>1314</v>
      </c>
      <c r="H131" s="150">
        <v>0.81</v>
      </c>
      <c r="I131" s="151"/>
      <c r="L131" s="146"/>
      <c r="M131" s="152"/>
      <c r="T131" s="153"/>
      <c r="AT131" s="148" t="s">
        <v>167</v>
      </c>
      <c r="AU131" s="148" t="s">
        <v>89</v>
      </c>
      <c r="AV131" s="12" t="s">
        <v>89</v>
      </c>
      <c r="AW131" s="12" t="s">
        <v>33</v>
      </c>
      <c r="AX131" s="12" t="s">
        <v>78</v>
      </c>
      <c r="AY131" s="148" t="s">
        <v>159</v>
      </c>
    </row>
    <row r="132" spans="2:65" s="13" customFormat="1" ht="10.5">
      <c r="B132" s="154"/>
      <c r="D132" s="147" t="s">
        <v>167</v>
      </c>
      <c r="E132" s="155" t="s">
        <v>1</v>
      </c>
      <c r="F132" s="156" t="s">
        <v>174</v>
      </c>
      <c r="H132" s="157">
        <v>0.81</v>
      </c>
      <c r="I132" s="158"/>
      <c r="L132" s="154"/>
      <c r="M132" s="159"/>
      <c r="T132" s="160"/>
      <c r="AT132" s="155" t="s">
        <v>167</v>
      </c>
      <c r="AU132" s="155" t="s">
        <v>89</v>
      </c>
      <c r="AV132" s="13" t="s">
        <v>165</v>
      </c>
      <c r="AW132" s="13" t="s">
        <v>33</v>
      </c>
      <c r="AX132" s="13" t="s">
        <v>86</v>
      </c>
      <c r="AY132" s="155" t="s">
        <v>159</v>
      </c>
    </row>
    <row r="133" spans="2:65" s="1" customFormat="1" ht="37.799999999999997" customHeight="1">
      <c r="B133" s="31"/>
      <c r="C133" s="132" t="s">
        <v>179</v>
      </c>
      <c r="D133" s="132" t="s">
        <v>161</v>
      </c>
      <c r="E133" s="133" t="s">
        <v>184</v>
      </c>
      <c r="F133" s="134" t="s">
        <v>511</v>
      </c>
      <c r="G133" s="135" t="s">
        <v>164</v>
      </c>
      <c r="H133" s="136">
        <v>0.76500000000000001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43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165</v>
      </c>
      <c r="AT133" s="144" t="s">
        <v>161</v>
      </c>
      <c r="AU133" s="144" t="s">
        <v>89</v>
      </c>
      <c r="AY133" s="16" t="s">
        <v>159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86</v>
      </c>
      <c r="BK133" s="145">
        <f>ROUND(I133*H133,2)</f>
        <v>0</v>
      </c>
      <c r="BL133" s="16" t="s">
        <v>165</v>
      </c>
      <c r="BM133" s="144" t="s">
        <v>1386</v>
      </c>
    </row>
    <row r="134" spans="2:65" s="12" customFormat="1" ht="10.5">
      <c r="B134" s="146"/>
      <c r="D134" s="147" t="s">
        <v>167</v>
      </c>
      <c r="E134" s="148" t="s">
        <v>1</v>
      </c>
      <c r="F134" s="149" t="s">
        <v>1316</v>
      </c>
      <c r="H134" s="150">
        <v>0.09</v>
      </c>
      <c r="I134" s="151"/>
      <c r="L134" s="146"/>
      <c r="M134" s="152"/>
      <c r="T134" s="153"/>
      <c r="AT134" s="148" t="s">
        <v>167</v>
      </c>
      <c r="AU134" s="148" t="s">
        <v>89</v>
      </c>
      <c r="AV134" s="12" t="s">
        <v>89</v>
      </c>
      <c r="AW134" s="12" t="s">
        <v>33</v>
      </c>
      <c r="AX134" s="12" t="s">
        <v>78</v>
      </c>
      <c r="AY134" s="148" t="s">
        <v>159</v>
      </c>
    </row>
    <row r="135" spans="2:65" s="12" customFormat="1" ht="10.5">
      <c r="B135" s="146"/>
      <c r="D135" s="147" t="s">
        <v>167</v>
      </c>
      <c r="E135" s="148" t="s">
        <v>1</v>
      </c>
      <c r="F135" s="149" t="s">
        <v>1317</v>
      </c>
      <c r="H135" s="150">
        <v>0.81</v>
      </c>
      <c r="I135" s="151"/>
      <c r="L135" s="146"/>
      <c r="M135" s="152"/>
      <c r="T135" s="153"/>
      <c r="AT135" s="148" t="s">
        <v>167</v>
      </c>
      <c r="AU135" s="148" t="s">
        <v>89</v>
      </c>
      <c r="AV135" s="12" t="s">
        <v>89</v>
      </c>
      <c r="AW135" s="12" t="s">
        <v>33</v>
      </c>
      <c r="AX135" s="12" t="s">
        <v>78</v>
      </c>
      <c r="AY135" s="148" t="s">
        <v>159</v>
      </c>
    </row>
    <row r="136" spans="2:65" s="12" customFormat="1" ht="10.5">
      <c r="B136" s="146"/>
      <c r="D136" s="147" t="s">
        <v>167</v>
      </c>
      <c r="E136" s="148" t="s">
        <v>1</v>
      </c>
      <c r="F136" s="149" t="s">
        <v>1318</v>
      </c>
      <c r="H136" s="150">
        <v>-0.13500000000000001</v>
      </c>
      <c r="I136" s="151"/>
      <c r="L136" s="146"/>
      <c r="M136" s="152"/>
      <c r="T136" s="153"/>
      <c r="AT136" s="148" t="s">
        <v>167</v>
      </c>
      <c r="AU136" s="148" t="s">
        <v>89</v>
      </c>
      <c r="AV136" s="12" t="s">
        <v>89</v>
      </c>
      <c r="AW136" s="12" t="s">
        <v>33</v>
      </c>
      <c r="AX136" s="12" t="s">
        <v>78</v>
      </c>
      <c r="AY136" s="148" t="s">
        <v>159</v>
      </c>
    </row>
    <row r="137" spans="2:65" s="13" customFormat="1" ht="10.5">
      <c r="B137" s="154"/>
      <c r="D137" s="147" t="s">
        <v>167</v>
      </c>
      <c r="E137" s="155" t="s">
        <v>1</v>
      </c>
      <c r="F137" s="156" t="s">
        <v>174</v>
      </c>
      <c r="H137" s="157">
        <v>0.76500000000000001</v>
      </c>
      <c r="I137" s="158"/>
      <c r="L137" s="154"/>
      <c r="M137" s="159"/>
      <c r="T137" s="160"/>
      <c r="AT137" s="155" t="s">
        <v>167</v>
      </c>
      <c r="AU137" s="155" t="s">
        <v>89</v>
      </c>
      <c r="AV137" s="13" t="s">
        <v>165</v>
      </c>
      <c r="AW137" s="13" t="s">
        <v>33</v>
      </c>
      <c r="AX137" s="13" t="s">
        <v>86</v>
      </c>
      <c r="AY137" s="155" t="s">
        <v>159</v>
      </c>
    </row>
    <row r="138" spans="2:65" s="1" customFormat="1" ht="37.799999999999997" customHeight="1">
      <c r="B138" s="31"/>
      <c r="C138" s="132" t="s">
        <v>165</v>
      </c>
      <c r="D138" s="132" t="s">
        <v>161</v>
      </c>
      <c r="E138" s="133" t="s">
        <v>189</v>
      </c>
      <c r="F138" s="134" t="s">
        <v>1319</v>
      </c>
      <c r="G138" s="135" t="s">
        <v>164</v>
      </c>
      <c r="H138" s="136">
        <v>8.4149999999999991</v>
      </c>
      <c r="I138" s="137"/>
      <c r="J138" s="138">
        <f>ROUND(I138*H138,2)</f>
        <v>0</v>
      </c>
      <c r="K138" s="139"/>
      <c r="L138" s="31"/>
      <c r="M138" s="140" t="s">
        <v>1</v>
      </c>
      <c r="N138" s="141" t="s">
        <v>43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165</v>
      </c>
      <c r="AT138" s="144" t="s">
        <v>161</v>
      </c>
      <c r="AU138" s="144" t="s">
        <v>89</v>
      </c>
      <c r="AY138" s="16" t="s">
        <v>159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86</v>
      </c>
      <c r="BK138" s="145">
        <f>ROUND(I138*H138,2)</f>
        <v>0</v>
      </c>
      <c r="BL138" s="16" t="s">
        <v>165</v>
      </c>
      <c r="BM138" s="144" t="s">
        <v>1387</v>
      </c>
    </row>
    <row r="139" spans="2:65" s="12" customFormat="1" ht="10.5">
      <c r="B139" s="146"/>
      <c r="D139" s="147" t="s">
        <v>167</v>
      </c>
      <c r="F139" s="149" t="s">
        <v>1321</v>
      </c>
      <c r="H139" s="150">
        <v>8.4149999999999991</v>
      </c>
      <c r="I139" s="151"/>
      <c r="L139" s="146"/>
      <c r="M139" s="152"/>
      <c r="T139" s="153"/>
      <c r="AT139" s="148" t="s">
        <v>167</v>
      </c>
      <c r="AU139" s="148" t="s">
        <v>89</v>
      </c>
      <c r="AV139" s="12" t="s">
        <v>89</v>
      </c>
      <c r="AW139" s="12" t="s">
        <v>4</v>
      </c>
      <c r="AX139" s="12" t="s">
        <v>86</v>
      </c>
      <c r="AY139" s="148" t="s">
        <v>159</v>
      </c>
    </row>
    <row r="140" spans="2:65" s="1" customFormat="1" ht="16.55" customHeight="1">
      <c r="B140" s="31"/>
      <c r="C140" s="132" t="s">
        <v>188</v>
      </c>
      <c r="D140" s="132" t="s">
        <v>161</v>
      </c>
      <c r="E140" s="133" t="s">
        <v>1322</v>
      </c>
      <c r="F140" s="134" t="s">
        <v>1323</v>
      </c>
      <c r="G140" s="135" t="s">
        <v>164</v>
      </c>
      <c r="H140" s="136">
        <v>0.76500000000000001</v>
      </c>
      <c r="I140" s="137"/>
      <c r="J140" s="138">
        <f>ROUND(I140*H140,2)</f>
        <v>0</v>
      </c>
      <c r="K140" s="139"/>
      <c r="L140" s="31"/>
      <c r="M140" s="140" t="s">
        <v>1</v>
      </c>
      <c r="N140" s="141" t="s">
        <v>43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165</v>
      </c>
      <c r="AT140" s="144" t="s">
        <v>161</v>
      </c>
      <c r="AU140" s="144" t="s">
        <v>89</v>
      </c>
      <c r="AY140" s="16" t="s">
        <v>159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6" t="s">
        <v>86</v>
      </c>
      <c r="BK140" s="145">
        <f>ROUND(I140*H140,2)</f>
        <v>0</v>
      </c>
      <c r="BL140" s="16" t="s">
        <v>165</v>
      </c>
      <c r="BM140" s="144" t="s">
        <v>1388</v>
      </c>
    </row>
    <row r="141" spans="2:65" s="1" customFormat="1" ht="33.049999999999997" customHeight="1">
      <c r="B141" s="31"/>
      <c r="C141" s="132" t="s">
        <v>193</v>
      </c>
      <c r="D141" s="132" t="s">
        <v>161</v>
      </c>
      <c r="E141" s="133" t="s">
        <v>519</v>
      </c>
      <c r="F141" s="134" t="s">
        <v>520</v>
      </c>
      <c r="G141" s="135" t="s">
        <v>213</v>
      </c>
      <c r="H141" s="136">
        <v>1.3009999999999999</v>
      </c>
      <c r="I141" s="137"/>
      <c r="J141" s="138">
        <f>ROUND(I141*H141,2)</f>
        <v>0</v>
      </c>
      <c r="K141" s="139"/>
      <c r="L141" s="31"/>
      <c r="M141" s="140" t="s">
        <v>1</v>
      </c>
      <c r="N141" s="141" t="s">
        <v>43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165</v>
      </c>
      <c r="AT141" s="144" t="s">
        <v>161</v>
      </c>
      <c r="AU141" s="144" t="s">
        <v>89</v>
      </c>
      <c r="AY141" s="16" t="s">
        <v>159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6" t="s">
        <v>86</v>
      </c>
      <c r="BK141" s="145">
        <f>ROUND(I141*H141,2)</f>
        <v>0</v>
      </c>
      <c r="BL141" s="16" t="s">
        <v>165</v>
      </c>
      <c r="BM141" s="144" t="s">
        <v>1389</v>
      </c>
    </row>
    <row r="142" spans="2:65" s="12" customFormat="1" ht="10.5">
      <c r="B142" s="146"/>
      <c r="D142" s="147" t="s">
        <v>167</v>
      </c>
      <c r="E142" s="148" t="s">
        <v>1</v>
      </c>
      <c r="F142" s="149" t="s">
        <v>1390</v>
      </c>
      <c r="H142" s="150">
        <v>1.3009999999999999</v>
      </c>
      <c r="I142" s="151"/>
      <c r="L142" s="146"/>
      <c r="M142" s="152"/>
      <c r="T142" s="153"/>
      <c r="AT142" s="148" t="s">
        <v>167</v>
      </c>
      <c r="AU142" s="148" t="s">
        <v>89</v>
      </c>
      <c r="AV142" s="12" t="s">
        <v>89</v>
      </c>
      <c r="AW142" s="12" t="s">
        <v>33</v>
      </c>
      <c r="AX142" s="12" t="s">
        <v>78</v>
      </c>
      <c r="AY142" s="148" t="s">
        <v>159</v>
      </c>
    </row>
    <row r="143" spans="2:65" s="13" customFormat="1" ht="10.5">
      <c r="B143" s="154"/>
      <c r="D143" s="147" t="s">
        <v>167</v>
      </c>
      <c r="E143" s="155" t="s">
        <v>1</v>
      </c>
      <c r="F143" s="156" t="s">
        <v>174</v>
      </c>
      <c r="H143" s="157">
        <v>1.3009999999999999</v>
      </c>
      <c r="I143" s="158"/>
      <c r="L143" s="154"/>
      <c r="M143" s="159"/>
      <c r="T143" s="160"/>
      <c r="AT143" s="155" t="s">
        <v>167</v>
      </c>
      <c r="AU143" s="155" t="s">
        <v>89</v>
      </c>
      <c r="AV143" s="13" t="s">
        <v>165</v>
      </c>
      <c r="AW143" s="13" t="s">
        <v>33</v>
      </c>
      <c r="AX143" s="13" t="s">
        <v>86</v>
      </c>
      <c r="AY143" s="155" t="s">
        <v>159</v>
      </c>
    </row>
    <row r="144" spans="2:65" s="1" customFormat="1" ht="24.25" customHeight="1">
      <c r="B144" s="31"/>
      <c r="C144" s="132" t="s">
        <v>198</v>
      </c>
      <c r="D144" s="132" t="s">
        <v>161</v>
      </c>
      <c r="E144" s="133" t="s">
        <v>1327</v>
      </c>
      <c r="F144" s="134" t="s">
        <v>1328</v>
      </c>
      <c r="G144" s="135" t="s">
        <v>164</v>
      </c>
      <c r="H144" s="136">
        <v>0.13500000000000001</v>
      </c>
      <c r="I144" s="137"/>
      <c r="J144" s="138">
        <f>ROUND(I144*H144,2)</f>
        <v>0</v>
      </c>
      <c r="K144" s="139"/>
      <c r="L144" s="31"/>
      <c r="M144" s="140" t="s">
        <v>1</v>
      </c>
      <c r="N144" s="141" t="s">
        <v>43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165</v>
      </c>
      <c r="AT144" s="144" t="s">
        <v>161</v>
      </c>
      <c r="AU144" s="144" t="s">
        <v>89</v>
      </c>
      <c r="AY144" s="16" t="s">
        <v>159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6" t="s">
        <v>86</v>
      </c>
      <c r="BK144" s="145">
        <f>ROUND(I144*H144,2)</f>
        <v>0</v>
      </c>
      <c r="BL144" s="16" t="s">
        <v>165</v>
      </c>
      <c r="BM144" s="144" t="s">
        <v>1391</v>
      </c>
    </row>
    <row r="145" spans="2:65" s="12" customFormat="1" ht="10.5">
      <c r="B145" s="146"/>
      <c r="D145" s="147" t="s">
        <v>167</v>
      </c>
      <c r="E145" s="148" t="s">
        <v>1</v>
      </c>
      <c r="F145" s="149" t="s">
        <v>1330</v>
      </c>
      <c r="H145" s="150">
        <v>0.13500000000000001</v>
      </c>
      <c r="I145" s="151"/>
      <c r="L145" s="146"/>
      <c r="M145" s="152"/>
      <c r="T145" s="153"/>
      <c r="AT145" s="148" t="s">
        <v>167</v>
      </c>
      <c r="AU145" s="148" t="s">
        <v>89</v>
      </c>
      <c r="AV145" s="12" t="s">
        <v>89</v>
      </c>
      <c r="AW145" s="12" t="s">
        <v>33</v>
      </c>
      <c r="AX145" s="12" t="s">
        <v>78</v>
      </c>
      <c r="AY145" s="148" t="s">
        <v>159</v>
      </c>
    </row>
    <row r="146" spans="2:65" s="13" customFormat="1" ht="10.5">
      <c r="B146" s="154"/>
      <c r="D146" s="147" t="s">
        <v>167</v>
      </c>
      <c r="E146" s="155" t="s">
        <v>1</v>
      </c>
      <c r="F146" s="156" t="s">
        <v>174</v>
      </c>
      <c r="H146" s="157">
        <v>0.13500000000000001</v>
      </c>
      <c r="I146" s="158"/>
      <c r="L146" s="154"/>
      <c r="M146" s="159"/>
      <c r="T146" s="160"/>
      <c r="AT146" s="155" t="s">
        <v>167</v>
      </c>
      <c r="AU146" s="155" t="s">
        <v>89</v>
      </c>
      <c r="AV146" s="13" t="s">
        <v>165</v>
      </c>
      <c r="AW146" s="13" t="s">
        <v>33</v>
      </c>
      <c r="AX146" s="13" t="s">
        <v>86</v>
      </c>
      <c r="AY146" s="155" t="s">
        <v>159</v>
      </c>
    </row>
    <row r="147" spans="2:65" s="11" customFormat="1" ht="22.75" customHeight="1">
      <c r="B147" s="120"/>
      <c r="D147" s="121" t="s">
        <v>77</v>
      </c>
      <c r="E147" s="130" t="s">
        <v>89</v>
      </c>
      <c r="F147" s="130" t="s">
        <v>237</v>
      </c>
      <c r="I147" s="123"/>
      <c r="J147" s="131">
        <f>BK147</f>
        <v>0</v>
      </c>
      <c r="L147" s="120"/>
      <c r="M147" s="125"/>
      <c r="P147" s="126">
        <f>SUM(P148:P150)</f>
        <v>0</v>
      </c>
      <c r="R147" s="126">
        <f>SUM(R148:R150)</f>
        <v>1.7602819860600001</v>
      </c>
      <c r="T147" s="127">
        <f>SUM(T148:T150)</f>
        <v>0</v>
      </c>
      <c r="AR147" s="121" t="s">
        <v>86</v>
      </c>
      <c r="AT147" s="128" t="s">
        <v>77</v>
      </c>
      <c r="AU147" s="128" t="s">
        <v>86</v>
      </c>
      <c r="AY147" s="121" t="s">
        <v>159</v>
      </c>
      <c r="BK147" s="129">
        <f>SUM(BK148:BK150)</f>
        <v>0</v>
      </c>
    </row>
    <row r="148" spans="2:65" s="1" customFormat="1" ht="24.25" customHeight="1">
      <c r="B148" s="31"/>
      <c r="C148" s="132" t="s">
        <v>203</v>
      </c>
      <c r="D148" s="132" t="s">
        <v>161</v>
      </c>
      <c r="E148" s="133" t="s">
        <v>1331</v>
      </c>
      <c r="F148" s="134" t="s">
        <v>1332</v>
      </c>
      <c r="G148" s="135" t="s">
        <v>164</v>
      </c>
      <c r="H148" s="136">
        <v>0.76500000000000001</v>
      </c>
      <c r="I148" s="137"/>
      <c r="J148" s="138">
        <f>ROUND(I148*H148,2)</f>
        <v>0</v>
      </c>
      <c r="K148" s="139"/>
      <c r="L148" s="31"/>
      <c r="M148" s="140" t="s">
        <v>1</v>
      </c>
      <c r="N148" s="141" t="s">
        <v>43</v>
      </c>
      <c r="P148" s="142">
        <f>O148*H148</f>
        <v>0</v>
      </c>
      <c r="Q148" s="142">
        <v>2.3010222040000001</v>
      </c>
      <c r="R148" s="142">
        <f>Q148*H148</f>
        <v>1.7602819860600001</v>
      </c>
      <c r="S148" s="142">
        <v>0</v>
      </c>
      <c r="T148" s="143">
        <f>S148*H148</f>
        <v>0</v>
      </c>
      <c r="AR148" s="144" t="s">
        <v>165</v>
      </c>
      <c r="AT148" s="144" t="s">
        <v>161</v>
      </c>
      <c r="AU148" s="144" t="s">
        <v>89</v>
      </c>
      <c r="AY148" s="16" t="s">
        <v>159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6" t="s">
        <v>86</v>
      </c>
      <c r="BK148" s="145">
        <f>ROUND(I148*H148,2)</f>
        <v>0</v>
      </c>
      <c r="BL148" s="16" t="s">
        <v>165</v>
      </c>
      <c r="BM148" s="144" t="s">
        <v>1392</v>
      </c>
    </row>
    <row r="149" spans="2:65" s="12" customFormat="1" ht="10.5">
      <c r="B149" s="146"/>
      <c r="D149" s="147" t="s">
        <v>167</v>
      </c>
      <c r="E149" s="148" t="s">
        <v>1</v>
      </c>
      <c r="F149" s="149" t="s">
        <v>1334</v>
      </c>
      <c r="H149" s="150">
        <v>0.76500000000000001</v>
      </c>
      <c r="I149" s="151"/>
      <c r="L149" s="146"/>
      <c r="M149" s="152"/>
      <c r="T149" s="153"/>
      <c r="AT149" s="148" t="s">
        <v>167</v>
      </c>
      <c r="AU149" s="148" t="s">
        <v>89</v>
      </c>
      <c r="AV149" s="12" t="s">
        <v>89</v>
      </c>
      <c r="AW149" s="12" t="s">
        <v>33</v>
      </c>
      <c r="AX149" s="12" t="s">
        <v>78</v>
      </c>
      <c r="AY149" s="148" t="s">
        <v>159</v>
      </c>
    </row>
    <row r="150" spans="2:65" s="13" customFormat="1" ht="10.5">
      <c r="B150" s="154"/>
      <c r="D150" s="147" t="s">
        <v>167</v>
      </c>
      <c r="E150" s="155" t="s">
        <v>1</v>
      </c>
      <c r="F150" s="156" t="s">
        <v>174</v>
      </c>
      <c r="H150" s="157">
        <v>0.76500000000000001</v>
      </c>
      <c r="I150" s="158"/>
      <c r="L150" s="154"/>
      <c r="M150" s="159"/>
      <c r="T150" s="160"/>
      <c r="AT150" s="155" t="s">
        <v>167</v>
      </c>
      <c r="AU150" s="155" t="s">
        <v>89</v>
      </c>
      <c r="AV150" s="13" t="s">
        <v>165</v>
      </c>
      <c r="AW150" s="13" t="s">
        <v>33</v>
      </c>
      <c r="AX150" s="13" t="s">
        <v>86</v>
      </c>
      <c r="AY150" s="155" t="s">
        <v>159</v>
      </c>
    </row>
    <row r="151" spans="2:65" s="11" customFormat="1" ht="22.75" customHeight="1">
      <c r="B151" s="120"/>
      <c r="D151" s="121" t="s">
        <v>77</v>
      </c>
      <c r="E151" s="130" t="s">
        <v>193</v>
      </c>
      <c r="F151" s="130" t="s">
        <v>655</v>
      </c>
      <c r="I151" s="123"/>
      <c r="J151" s="131">
        <f>BK151</f>
        <v>0</v>
      </c>
      <c r="L151" s="120"/>
      <c r="M151" s="125"/>
      <c r="P151" s="126">
        <f>P152</f>
        <v>0</v>
      </c>
      <c r="R151" s="126">
        <f>R152</f>
        <v>3.7939999999999995E-2</v>
      </c>
      <c r="T151" s="127">
        <f>T152</f>
        <v>0</v>
      </c>
      <c r="AR151" s="121" t="s">
        <v>86</v>
      </c>
      <c r="AT151" s="128" t="s">
        <v>77</v>
      </c>
      <c r="AU151" s="128" t="s">
        <v>86</v>
      </c>
      <c r="AY151" s="121" t="s">
        <v>159</v>
      </c>
      <c r="BK151" s="129">
        <f>BK152</f>
        <v>0</v>
      </c>
    </row>
    <row r="152" spans="2:65" s="1" customFormat="1" ht="24.25" customHeight="1">
      <c r="B152" s="31"/>
      <c r="C152" s="132" t="s">
        <v>209</v>
      </c>
      <c r="D152" s="132" t="s">
        <v>161</v>
      </c>
      <c r="E152" s="133" t="s">
        <v>1335</v>
      </c>
      <c r="F152" s="134" t="s">
        <v>1336</v>
      </c>
      <c r="G152" s="135" t="s">
        <v>229</v>
      </c>
      <c r="H152" s="136">
        <v>271</v>
      </c>
      <c r="I152" s="137"/>
      <c r="J152" s="138">
        <f>ROUND(I152*H152,2)</f>
        <v>0</v>
      </c>
      <c r="K152" s="139"/>
      <c r="L152" s="31"/>
      <c r="M152" s="140" t="s">
        <v>1</v>
      </c>
      <c r="N152" s="141" t="s">
        <v>43</v>
      </c>
      <c r="P152" s="142">
        <f>O152*H152</f>
        <v>0</v>
      </c>
      <c r="Q152" s="142">
        <v>1.3999999999999999E-4</v>
      </c>
      <c r="R152" s="142">
        <f>Q152*H152</f>
        <v>3.7939999999999995E-2</v>
      </c>
      <c r="S152" s="142">
        <v>0</v>
      </c>
      <c r="T152" s="143">
        <f>S152*H152</f>
        <v>0</v>
      </c>
      <c r="AR152" s="144" t="s">
        <v>165</v>
      </c>
      <c r="AT152" s="144" t="s">
        <v>161</v>
      </c>
      <c r="AU152" s="144" t="s">
        <v>89</v>
      </c>
      <c r="AY152" s="16" t="s">
        <v>159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86</v>
      </c>
      <c r="BK152" s="145">
        <f>ROUND(I152*H152,2)</f>
        <v>0</v>
      </c>
      <c r="BL152" s="16" t="s">
        <v>165</v>
      </c>
      <c r="BM152" s="144" t="s">
        <v>1393</v>
      </c>
    </row>
    <row r="153" spans="2:65" s="11" customFormat="1" ht="25.85" customHeight="1">
      <c r="B153" s="120"/>
      <c r="D153" s="121" t="s">
        <v>77</v>
      </c>
      <c r="E153" s="122" t="s">
        <v>461</v>
      </c>
      <c r="F153" s="122" t="s">
        <v>462</v>
      </c>
      <c r="I153" s="123"/>
      <c r="J153" s="124">
        <f>BK153</f>
        <v>0</v>
      </c>
      <c r="L153" s="120"/>
      <c r="M153" s="125"/>
      <c r="P153" s="126">
        <f>P154+P164+P175</f>
        <v>0</v>
      </c>
      <c r="R153" s="126">
        <f>R154+R164+R175</f>
        <v>0.41462077922400004</v>
      </c>
      <c r="T153" s="127">
        <f>T154+T164+T175</f>
        <v>0</v>
      </c>
      <c r="AR153" s="121" t="s">
        <v>89</v>
      </c>
      <c r="AT153" s="128" t="s">
        <v>77</v>
      </c>
      <c r="AU153" s="128" t="s">
        <v>78</v>
      </c>
      <c r="AY153" s="121" t="s">
        <v>159</v>
      </c>
      <c r="BK153" s="129">
        <f>BK154+BK164+BK175</f>
        <v>0</v>
      </c>
    </row>
    <row r="154" spans="2:65" s="11" customFormat="1" ht="22.75" customHeight="1">
      <c r="B154" s="120"/>
      <c r="D154" s="121" t="s">
        <v>77</v>
      </c>
      <c r="E154" s="130" t="s">
        <v>1338</v>
      </c>
      <c r="F154" s="130" t="s">
        <v>1339</v>
      </c>
      <c r="I154" s="123"/>
      <c r="J154" s="131">
        <f>BK154</f>
        <v>0</v>
      </c>
      <c r="L154" s="120"/>
      <c r="M154" s="125"/>
      <c r="P154" s="126">
        <f>SUM(P155:P163)</f>
        <v>0</v>
      </c>
      <c r="R154" s="126">
        <f>SUM(R155:R163)</f>
        <v>0.11937935662400001</v>
      </c>
      <c r="T154" s="127">
        <f>SUM(T155:T163)</f>
        <v>0</v>
      </c>
      <c r="AR154" s="121" t="s">
        <v>89</v>
      </c>
      <c r="AT154" s="128" t="s">
        <v>77</v>
      </c>
      <c r="AU154" s="128" t="s">
        <v>86</v>
      </c>
      <c r="AY154" s="121" t="s">
        <v>159</v>
      </c>
      <c r="BK154" s="129">
        <f>SUM(BK155:BK163)</f>
        <v>0</v>
      </c>
    </row>
    <row r="155" spans="2:65" s="1" customFormat="1" ht="44.2" customHeight="1">
      <c r="B155" s="31"/>
      <c r="C155" s="132" t="s">
        <v>216</v>
      </c>
      <c r="D155" s="132" t="s">
        <v>161</v>
      </c>
      <c r="E155" s="133" t="s">
        <v>1340</v>
      </c>
      <c r="F155" s="134" t="s">
        <v>1341</v>
      </c>
      <c r="G155" s="135" t="s">
        <v>164</v>
      </c>
      <c r="H155" s="136">
        <v>0.20899999999999999</v>
      </c>
      <c r="I155" s="137"/>
      <c r="J155" s="138">
        <f>ROUND(I155*H155,2)</f>
        <v>0</v>
      </c>
      <c r="K155" s="139"/>
      <c r="L155" s="31"/>
      <c r="M155" s="140" t="s">
        <v>1</v>
      </c>
      <c r="N155" s="141" t="s">
        <v>43</v>
      </c>
      <c r="P155" s="142">
        <f>O155*H155</f>
        <v>0</v>
      </c>
      <c r="Q155" s="142">
        <v>1.89E-3</v>
      </c>
      <c r="R155" s="142">
        <f>Q155*H155</f>
        <v>3.9501E-4</v>
      </c>
      <c r="S155" s="142">
        <v>0</v>
      </c>
      <c r="T155" s="143">
        <f>S155*H155</f>
        <v>0</v>
      </c>
      <c r="AR155" s="144" t="s">
        <v>246</v>
      </c>
      <c r="AT155" s="144" t="s">
        <v>161</v>
      </c>
      <c r="AU155" s="144" t="s">
        <v>89</v>
      </c>
      <c r="AY155" s="16" t="s">
        <v>159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86</v>
      </c>
      <c r="BK155" s="145">
        <f>ROUND(I155*H155,2)</f>
        <v>0</v>
      </c>
      <c r="BL155" s="16" t="s">
        <v>246</v>
      </c>
      <c r="BM155" s="144" t="s">
        <v>1394</v>
      </c>
    </row>
    <row r="156" spans="2:65" s="1" customFormat="1" ht="24.25" customHeight="1">
      <c r="B156" s="31"/>
      <c r="C156" s="132" t="s">
        <v>222</v>
      </c>
      <c r="D156" s="132" t="s">
        <v>161</v>
      </c>
      <c r="E156" s="133" t="s">
        <v>1343</v>
      </c>
      <c r="F156" s="134" t="s">
        <v>1344</v>
      </c>
      <c r="G156" s="135" t="s">
        <v>219</v>
      </c>
      <c r="H156" s="136">
        <v>22.175999999999998</v>
      </c>
      <c r="I156" s="137"/>
      <c r="J156" s="138">
        <f>ROUND(I156*H156,2)</f>
        <v>0</v>
      </c>
      <c r="K156" s="139"/>
      <c r="L156" s="31"/>
      <c r="M156" s="140" t="s">
        <v>1</v>
      </c>
      <c r="N156" s="141" t="s">
        <v>43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246</v>
      </c>
      <c r="AT156" s="144" t="s">
        <v>161</v>
      </c>
      <c r="AU156" s="144" t="s">
        <v>89</v>
      </c>
      <c r="AY156" s="16" t="s">
        <v>159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6" t="s">
        <v>86</v>
      </c>
      <c r="BK156" s="145">
        <f>ROUND(I156*H156,2)</f>
        <v>0</v>
      </c>
      <c r="BL156" s="16" t="s">
        <v>246</v>
      </c>
      <c r="BM156" s="144" t="s">
        <v>1395</v>
      </c>
    </row>
    <row r="157" spans="2:65" s="12" customFormat="1" ht="10.5">
      <c r="B157" s="146"/>
      <c r="D157" s="147" t="s">
        <v>167</v>
      </c>
      <c r="E157" s="148" t="s">
        <v>1</v>
      </c>
      <c r="F157" s="149" t="s">
        <v>1396</v>
      </c>
      <c r="H157" s="150">
        <v>22.175999999999998</v>
      </c>
      <c r="I157" s="151"/>
      <c r="L157" s="146"/>
      <c r="M157" s="152"/>
      <c r="T157" s="153"/>
      <c r="AT157" s="148" t="s">
        <v>167</v>
      </c>
      <c r="AU157" s="148" t="s">
        <v>89</v>
      </c>
      <c r="AV157" s="12" t="s">
        <v>89</v>
      </c>
      <c r="AW157" s="12" t="s">
        <v>33</v>
      </c>
      <c r="AX157" s="12" t="s">
        <v>86</v>
      </c>
      <c r="AY157" s="148" t="s">
        <v>159</v>
      </c>
    </row>
    <row r="158" spans="2:65" s="1" customFormat="1" ht="24.25" customHeight="1">
      <c r="B158" s="31"/>
      <c r="C158" s="161" t="s">
        <v>226</v>
      </c>
      <c r="D158" s="161" t="s">
        <v>210</v>
      </c>
      <c r="E158" s="162" t="s">
        <v>1347</v>
      </c>
      <c r="F158" s="163" t="s">
        <v>1348</v>
      </c>
      <c r="G158" s="164" t="s">
        <v>164</v>
      </c>
      <c r="H158" s="165">
        <v>0.20899999999999999</v>
      </c>
      <c r="I158" s="166"/>
      <c r="J158" s="167">
        <f>ROUND(I158*H158,2)</f>
        <v>0</v>
      </c>
      <c r="K158" s="168"/>
      <c r="L158" s="169"/>
      <c r="M158" s="170" t="s">
        <v>1</v>
      </c>
      <c r="N158" s="171" t="s">
        <v>43</v>
      </c>
      <c r="P158" s="142">
        <f>O158*H158</f>
        <v>0</v>
      </c>
      <c r="Q158" s="142">
        <v>0.55000000000000004</v>
      </c>
      <c r="R158" s="142">
        <f>Q158*H158</f>
        <v>0.11495000000000001</v>
      </c>
      <c r="S158" s="142">
        <v>0</v>
      </c>
      <c r="T158" s="143">
        <f>S158*H158</f>
        <v>0</v>
      </c>
      <c r="AR158" s="144" t="s">
        <v>345</v>
      </c>
      <c r="AT158" s="144" t="s">
        <v>210</v>
      </c>
      <c r="AU158" s="144" t="s">
        <v>89</v>
      </c>
      <c r="AY158" s="16" t="s">
        <v>159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86</v>
      </c>
      <c r="BK158" s="145">
        <f>ROUND(I158*H158,2)</f>
        <v>0</v>
      </c>
      <c r="BL158" s="16" t="s">
        <v>246</v>
      </c>
      <c r="BM158" s="144" t="s">
        <v>1397</v>
      </c>
    </row>
    <row r="159" spans="2:65" s="12" customFormat="1" ht="10.5">
      <c r="B159" s="146"/>
      <c r="D159" s="147" t="s">
        <v>167</v>
      </c>
      <c r="E159" s="148" t="s">
        <v>1</v>
      </c>
      <c r="F159" s="149" t="s">
        <v>1398</v>
      </c>
      <c r="H159" s="150">
        <v>0.20899999999999999</v>
      </c>
      <c r="I159" s="151"/>
      <c r="L159" s="146"/>
      <c r="M159" s="152"/>
      <c r="T159" s="153"/>
      <c r="AT159" s="148" t="s">
        <v>167</v>
      </c>
      <c r="AU159" s="148" t="s">
        <v>89</v>
      </c>
      <c r="AV159" s="12" t="s">
        <v>89</v>
      </c>
      <c r="AW159" s="12" t="s">
        <v>33</v>
      </c>
      <c r="AX159" s="12" t="s">
        <v>86</v>
      </c>
      <c r="AY159" s="148" t="s">
        <v>159</v>
      </c>
    </row>
    <row r="160" spans="2:65" s="1" customFormat="1" ht="24.25" customHeight="1">
      <c r="B160" s="31"/>
      <c r="C160" s="132" t="s">
        <v>232</v>
      </c>
      <c r="D160" s="132" t="s">
        <v>161</v>
      </c>
      <c r="E160" s="133" t="s">
        <v>1351</v>
      </c>
      <c r="F160" s="134" t="s">
        <v>1352</v>
      </c>
      <c r="G160" s="135" t="s">
        <v>219</v>
      </c>
      <c r="H160" s="136">
        <v>22.175999999999998</v>
      </c>
      <c r="I160" s="137"/>
      <c r="J160" s="138">
        <f>ROUND(I160*H160,2)</f>
        <v>0</v>
      </c>
      <c r="K160" s="139"/>
      <c r="L160" s="31"/>
      <c r="M160" s="140" t="s">
        <v>1</v>
      </c>
      <c r="N160" s="141" t="s">
        <v>43</v>
      </c>
      <c r="P160" s="142">
        <f>O160*H160</f>
        <v>0</v>
      </c>
      <c r="Q160" s="142">
        <v>1.81924E-4</v>
      </c>
      <c r="R160" s="142">
        <f>Q160*H160</f>
        <v>4.0343466239999995E-3</v>
      </c>
      <c r="S160" s="142">
        <v>0</v>
      </c>
      <c r="T160" s="143">
        <f>S160*H160</f>
        <v>0</v>
      </c>
      <c r="AR160" s="144" t="s">
        <v>246</v>
      </c>
      <c r="AT160" s="144" t="s">
        <v>161</v>
      </c>
      <c r="AU160" s="144" t="s">
        <v>89</v>
      </c>
      <c r="AY160" s="16" t="s">
        <v>159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6" t="s">
        <v>86</v>
      </c>
      <c r="BK160" s="145">
        <f>ROUND(I160*H160,2)</f>
        <v>0</v>
      </c>
      <c r="BL160" s="16" t="s">
        <v>246</v>
      </c>
      <c r="BM160" s="144" t="s">
        <v>1399</v>
      </c>
    </row>
    <row r="161" spans="2:65" s="12" customFormat="1" ht="10.5">
      <c r="B161" s="146"/>
      <c r="D161" s="147" t="s">
        <v>167</v>
      </c>
      <c r="E161" s="148" t="s">
        <v>1</v>
      </c>
      <c r="F161" s="149" t="s">
        <v>1396</v>
      </c>
      <c r="H161" s="150">
        <v>22.175999999999998</v>
      </c>
      <c r="I161" s="151"/>
      <c r="L161" s="146"/>
      <c r="M161" s="152"/>
      <c r="T161" s="153"/>
      <c r="AT161" s="148" t="s">
        <v>167</v>
      </c>
      <c r="AU161" s="148" t="s">
        <v>89</v>
      </c>
      <c r="AV161" s="12" t="s">
        <v>89</v>
      </c>
      <c r="AW161" s="12" t="s">
        <v>33</v>
      </c>
      <c r="AX161" s="12" t="s">
        <v>78</v>
      </c>
      <c r="AY161" s="148" t="s">
        <v>159</v>
      </c>
    </row>
    <row r="162" spans="2:65" s="13" customFormat="1" ht="10.5">
      <c r="B162" s="154"/>
      <c r="D162" s="147" t="s">
        <v>167</v>
      </c>
      <c r="E162" s="155" t="s">
        <v>1</v>
      </c>
      <c r="F162" s="156" t="s">
        <v>174</v>
      </c>
      <c r="H162" s="157">
        <v>22.175999999999998</v>
      </c>
      <c r="I162" s="158"/>
      <c r="L162" s="154"/>
      <c r="M162" s="159"/>
      <c r="T162" s="160"/>
      <c r="AT162" s="155" t="s">
        <v>167</v>
      </c>
      <c r="AU162" s="155" t="s">
        <v>89</v>
      </c>
      <c r="AV162" s="13" t="s">
        <v>165</v>
      </c>
      <c r="AW162" s="13" t="s">
        <v>33</v>
      </c>
      <c r="AX162" s="13" t="s">
        <v>86</v>
      </c>
      <c r="AY162" s="155" t="s">
        <v>159</v>
      </c>
    </row>
    <row r="163" spans="2:65" s="1" customFormat="1" ht="24.25" customHeight="1">
      <c r="B163" s="31"/>
      <c r="C163" s="132" t="s">
        <v>238</v>
      </c>
      <c r="D163" s="132" t="s">
        <v>161</v>
      </c>
      <c r="E163" s="133" t="s">
        <v>1400</v>
      </c>
      <c r="F163" s="134" t="s">
        <v>1401</v>
      </c>
      <c r="G163" s="135" t="s">
        <v>213</v>
      </c>
      <c r="H163" s="136">
        <v>0.11899999999999999</v>
      </c>
      <c r="I163" s="137"/>
      <c r="J163" s="138">
        <f>ROUND(I163*H163,2)</f>
        <v>0</v>
      </c>
      <c r="K163" s="139"/>
      <c r="L163" s="31"/>
      <c r="M163" s="140" t="s">
        <v>1</v>
      </c>
      <c r="N163" s="141" t="s">
        <v>43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246</v>
      </c>
      <c r="AT163" s="144" t="s">
        <v>161</v>
      </c>
      <c r="AU163" s="144" t="s">
        <v>89</v>
      </c>
      <c r="AY163" s="16" t="s">
        <v>159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86</v>
      </c>
      <c r="BK163" s="145">
        <f>ROUND(I163*H163,2)</f>
        <v>0</v>
      </c>
      <c r="BL163" s="16" t="s">
        <v>246</v>
      </c>
      <c r="BM163" s="144" t="s">
        <v>1402</v>
      </c>
    </row>
    <row r="164" spans="2:65" s="11" customFormat="1" ht="22.75" customHeight="1">
      <c r="B164" s="120"/>
      <c r="D164" s="121" t="s">
        <v>77</v>
      </c>
      <c r="E164" s="130" t="s">
        <v>676</v>
      </c>
      <c r="F164" s="130" t="s">
        <v>677</v>
      </c>
      <c r="I164" s="123"/>
      <c r="J164" s="131">
        <f>BK164</f>
        <v>0</v>
      </c>
      <c r="L164" s="120"/>
      <c r="M164" s="125"/>
      <c r="P164" s="126">
        <f>SUM(P165:P174)</f>
        <v>0</v>
      </c>
      <c r="R164" s="126">
        <f>SUM(R165:R174)</f>
        <v>0.28679252500000002</v>
      </c>
      <c r="T164" s="127">
        <f>SUM(T165:T174)</f>
        <v>0</v>
      </c>
      <c r="AR164" s="121" t="s">
        <v>89</v>
      </c>
      <c r="AT164" s="128" t="s">
        <v>77</v>
      </c>
      <c r="AU164" s="128" t="s">
        <v>86</v>
      </c>
      <c r="AY164" s="121" t="s">
        <v>159</v>
      </c>
      <c r="BK164" s="129">
        <f>SUM(BK165:BK174)</f>
        <v>0</v>
      </c>
    </row>
    <row r="165" spans="2:65" s="1" customFormat="1" ht="24.25" customHeight="1">
      <c r="B165" s="31"/>
      <c r="C165" s="132" t="s">
        <v>8</v>
      </c>
      <c r="D165" s="132" t="s">
        <v>161</v>
      </c>
      <c r="E165" s="133" t="s">
        <v>1354</v>
      </c>
      <c r="F165" s="134" t="s">
        <v>1355</v>
      </c>
      <c r="G165" s="135" t="s">
        <v>229</v>
      </c>
      <c r="H165" s="136">
        <v>271</v>
      </c>
      <c r="I165" s="137"/>
      <c r="J165" s="138">
        <f>ROUND(I165*H165,2)</f>
        <v>0</v>
      </c>
      <c r="K165" s="139"/>
      <c r="L165" s="31"/>
      <c r="M165" s="140" t="s">
        <v>1</v>
      </c>
      <c r="N165" s="141" t="s">
        <v>43</v>
      </c>
      <c r="P165" s="142">
        <f>O165*H165</f>
        <v>0</v>
      </c>
      <c r="Q165" s="142">
        <v>5.8275E-5</v>
      </c>
      <c r="R165" s="142">
        <f>Q165*H165</f>
        <v>1.5792525000000002E-2</v>
      </c>
      <c r="S165" s="142">
        <v>0</v>
      </c>
      <c r="T165" s="143">
        <f>S165*H165</f>
        <v>0</v>
      </c>
      <c r="AR165" s="144" t="s">
        <v>246</v>
      </c>
      <c r="AT165" s="144" t="s">
        <v>161</v>
      </c>
      <c r="AU165" s="144" t="s">
        <v>89</v>
      </c>
      <c r="AY165" s="16" t="s">
        <v>159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86</v>
      </c>
      <c r="BK165" s="145">
        <f>ROUND(I165*H165,2)</f>
        <v>0</v>
      </c>
      <c r="BL165" s="16" t="s">
        <v>246</v>
      </c>
      <c r="BM165" s="144" t="s">
        <v>1403</v>
      </c>
    </row>
    <row r="166" spans="2:65" s="12" customFormat="1" ht="10.5">
      <c r="B166" s="146"/>
      <c r="D166" s="147" t="s">
        <v>167</v>
      </c>
      <c r="E166" s="148" t="s">
        <v>1</v>
      </c>
      <c r="F166" s="149" t="s">
        <v>1404</v>
      </c>
      <c r="H166" s="150">
        <v>271</v>
      </c>
      <c r="I166" s="151"/>
      <c r="L166" s="146"/>
      <c r="M166" s="152"/>
      <c r="T166" s="153"/>
      <c r="AT166" s="148" t="s">
        <v>167</v>
      </c>
      <c r="AU166" s="148" t="s">
        <v>89</v>
      </c>
      <c r="AV166" s="12" t="s">
        <v>89</v>
      </c>
      <c r="AW166" s="12" t="s">
        <v>33</v>
      </c>
      <c r="AX166" s="12" t="s">
        <v>78</v>
      </c>
      <c r="AY166" s="148" t="s">
        <v>159</v>
      </c>
    </row>
    <row r="167" spans="2:65" s="13" customFormat="1" ht="10.5">
      <c r="B167" s="154"/>
      <c r="D167" s="147" t="s">
        <v>167</v>
      </c>
      <c r="E167" s="155" t="s">
        <v>1</v>
      </c>
      <c r="F167" s="156" t="s">
        <v>174</v>
      </c>
      <c r="H167" s="157">
        <v>271</v>
      </c>
      <c r="I167" s="158"/>
      <c r="L167" s="154"/>
      <c r="M167" s="159"/>
      <c r="T167" s="160"/>
      <c r="AT167" s="155" t="s">
        <v>167</v>
      </c>
      <c r="AU167" s="155" t="s">
        <v>89</v>
      </c>
      <c r="AV167" s="13" t="s">
        <v>165</v>
      </c>
      <c r="AW167" s="13" t="s">
        <v>33</v>
      </c>
      <c r="AX167" s="13" t="s">
        <v>86</v>
      </c>
      <c r="AY167" s="155" t="s">
        <v>159</v>
      </c>
    </row>
    <row r="168" spans="2:65" s="1" customFormat="1" ht="16.55" customHeight="1">
      <c r="B168" s="31"/>
      <c r="C168" s="161" t="s">
        <v>246</v>
      </c>
      <c r="D168" s="161" t="s">
        <v>210</v>
      </c>
      <c r="E168" s="162" t="s">
        <v>1358</v>
      </c>
      <c r="F168" s="163" t="s">
        <v>1359</v>
      </c>
      <c r="G168" s="164" t="s">
        <v>213</v>
      </c>
      <c r="H168" s="165">
        <v>0.27100000000000002</v>
      </c>
      <c r="I168" s="166"/>
      <c r="J168" s="167">
        <f>ROUND(I168*H168,2)</f>
        <v>0</v>
      </c>
      <c r="K168" s="168"/>
      <c r="L168" s="169"/>
      <c r="M168" s="170" t="s">
        <v>1</v>
      </c>
      <c r="N168" s="171" t="s">
        <v>43</v>
      </c>
      <c r="P168" s="142">
        <f>O168*H168</f>
        <v>0</v>
      </c>
      <c r="Q168" s="142">
        <v>1</v>
      </c>
      <c r="R168" s="142">
        <f>Q168*H168</f>
        <v>0.27100000000000002</v>
      </c>
      <c r="S168" s="142">
        <v>0</v>
      </c>
      <c r="T168" s="143">
        <f>S168*H168</f>
        <v>0</v>
      </c>
      <c r="AR168" s="144" t="s">
        <v>345</v>
      </c>
      <c r="AT168" s="144" t="s">
        <v>210</v>
      </c>
      <c r="AU168" s="144" t="s">
        <v>89</v>
      </c>
      <c r="AY168" s="16" t="s">
        <v>159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6" t="s">
        <v>86</v>
      </c>
      <c r="BK168" s="145">
        <f>ROUND(I168*H168,2)</f>
        <v>0</v>
      </c>
      <c r="BL168" s="16" t="s">
        <v>246</v>
      </c>
      <c r="BM168" s="144" t="s">
        <v>1405</v>
      </c>
    </row>
    <row r="169" spans="2:65" s="12" customFormat="1" ht="10.5">
      <c r="B169" s="146"/>
      <c r="D169" s="147" t="s">
        <v>167</v>
      </c>
      <c r="E169" s="148" t="s">
        <v>1</v>
      </c>
      <c r="F169" s="149" t="s">
        <v>1361</v>
      </c>
      <c r="H169" s="150">
        <v>0.14599999999999999</v>
      </c>
      <c r="I169" s="151"/>
      <c r="L169" s="146"/>
      <c r="M169" s="152"/>
      <c r="T169" s="153"/>
      <c r="AT169" s="148" t="s">
        <v>167</v>
      </c>
      <c r="AU169" s="148" t="s">
        <v>89</v>
      </c>
      <c r="AV169" s="12" t="s">
        <v>89</v>
      </c>
      <c r="AW169" s="12" t="s">
        <v>33</v>
      </c>
      <c r="AX169" s="12" t="s">
        <v>78</v>
      </c>
      <c r="AY169" s="148" t="s">
        <v>159</v>
      </c>
    </row>
    <row r="170" spans="2:65" s="12" customFormat="1" ht="10.5">
      <c r="B170" s="146"/>
      <c r="D170" s="147" t="s">
        <v>167</v>
      </c>
      <c r="E170" s="148" t="s">
        <v>1</v>
      </c>
      <c r="F170" s="149" t="s">
        <v>1406</v>
      </c>
      <c r="H170" s="150">
        <v>3.9E-2</v>
      </c>
      <c r="I170" s="151"/>
      <c r="L170" s="146"/>
      <c r="M170" s="152"/>
      <c r="T170" s="153"/>
      <c r="AT170" s="148" t="s">
        <v>167</v>
      </c>
      <c r="AU170" s="148" t="s">
        <v>89</v>
      </c>
      <c r="AV170" s="12" t="s">
        <v>89</v>
      </c>
      <c r="AW170" s="12" t="s">
        <v>33</v>
      </c>
      <c r="AX170" s="12" t="s">
        <v>78</v>
      </c>
      <c r="AY170" s="148" t="s">
        <v>159</v>
      </c>
    </row>
    <row r="171" spans="2:65" s="12" customFormat="1" ht="10.5">
      <c r="B171" s="146"/>
      <c r="D171" s="147" t="s">
        <v>167</v>
      </c>
      <c r="E171" s="148" t="s">
        <v>1</v>
      </c>
      <c r="F171" s="149" t="s">
        <v>1407</v>
      </c>
      <c r="H171" s="150">
        <v>2.8000000000000001E-2</v>
      </c>
      <c r="I171" s="151"/>
      <c r="L171" s="146"/>
      <c r="M171" s="152"/>
      <c r="T171" s="153"/>
      <c r="AT171" s="148" t="s">
        <v>167</v>
      </c>
      <c r="AU171" s="148" t="s">
        <v>89</v>
      </c>
      <c r="AV171" s="12" t="s">
        <v>89</v>
      </c>
      <c r="AW171" s="12" t="s">
        <v>33</v>
      </c>
      <c r="AX171" s="12" t="s">
        <v>78</v>
      </c>
      <c r="AY171" s="148" t="s">
        <v>159</v>
      </c>
    </row>
    <row r="172" spans="2:65" s="12" customFormat="1" ht="10.5">
      <c r="B172" s="146"/>
      <c r="D172" s="147" t="s">
        <v>167</v>
      </c>
      <c r="E172" s="148" t="s">
        <v>1</v>
      </c>
      <c r="F172" s="149" t="s">
        <v>1408</v>
      </c>
      <c r="H172" s="150">
        <v>5.8000000000000003E-2</v>
      </c>
      <c r="I172" s="151"/>
      <c r="L172" s="146"/>
      <c r="M172" s="152"/>
      <c r="T172" s="153"/>
      <c r="AT172" s="148" t="s">
        <v>167</v>
      </c>
      <c r="AU172" s="148" t="s">
        <v>89</v>
      </c>
      <c r="AV172" s="12" t="s">
        <v>89</v>
      </c>
      <c r="AW172" s="12" t="s">
        <v>33</v>
      </c>
      <c r="AX172" s="12" t="s">
        <v>78</v>
      </c>
      <c r="AY172" s="148" t="s">
        <v>159</v>
      </c>
    </row>
    <row r="173" spans="2:65" s="13" customFormat="1" ht="10.5">
      <c r="B173" s="154"/>
      <c r="D173" s="147" t="s">
        <v>167</v>
      </c>
      <c r="E173" s="155" t="s">
        <v>1</v>
      </c>
      <c r="F173" s="156" t="s">
        <v>174</v>
      </c>
      <c r="H173" s="157">
        <v>0.27100000000000002</v>
      </c>
      <c r="I173" s="158"/>
      <c r="L173" s="154"/>
      <c r="M173" s="159"/>
      <c r="T173" s="160"/>
      <c r="AT173" s="155" t="s">
        <v>167</v>
      </c>
      <c r="AU173" s="155" t="s">
        <v>89</v>
      </c>
      <c r="AV173" s="13" t="s">
        <v>165</v>
      </c>
      <c r="AW173" s="13" t="s">
        <v>33</v>
      </c>
      <c r="AX173" s="13" t="s">
        <v>86</v>
      </c>
      <c r="AY173" s="155" t="s">
        <v>159</v>
      </c>
    </row>
    <row r="174" spans="2:65" s="1" customFormat="1" ht="44.2" customHeight="1">
      <c r="B174" s="31"/>
      <c r="C174" s="132" t="s">
        <v>253</v>
      </c>
      <c r="D174" s="132" t="s">
        <v>161</v>
      </c>
      <c r="E174" s="133" t="s">
        <v>1409</v>
      </c>
      <c r="F174" s="134" t="s">
        <v>1410</v>
      </c>
      <c r="G174" s="135" t="s">
        <v>740</v>
      </c>
      <c r="H174" s="183"/>
      <c r="I174" s="137"/>
      <c r="J174" s="138">
        <f>ROUND(I174*H174,2)</f>
        <v>0</v>
      </c>
      <c r="K174" s="139"/>
      <c r="L174" s="31"/>
      <c r="M174" s="140" t="s">
        <v>1</v>
      </c>
      <c r="N174" s="141" t="s">
        <v>43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246</v>
      </c>
      <c r="AT174" s="144" t="s">
        <v>161</v>
      </c>
      <c r="AU174" s="144" t="s">
        <v>89</v>
      </c>
      <c r="AY174" s="16" t="s">
        <v>159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6" t="s">
        <v>86</v>
      </c>
      <c r="BK174" s="145">
        <f>ROUND(I174*H174,2)</f>
        <v>0</v>
      </c>
      <c r="BL174" s="16" t="s">
        <v>246</v>
      </c>
      <c r="BM174" s="144" t="s">
        <v>1411</v>
      </c>
    </row>
    <row r="175" spans="2:65" s="11" customFormat="1" ht="22.75" customHeight="1">
      <c r="B175" s="120"/>
      <c r="D175" s="121" t="s">
        <v>77</v>
      </c>
      <c r="E175" s="130" t="s">
        <v>1366</v>
      </c>
      <c r="F175" s="130" t="s">
        <v>1367</v>
      </c>
      <c r="I175" s="123"/>
      <c r="J175" s="131">
        <f>BK175</f>
        <v>0</v>
      </c>
      <c r="L175" s="120"/>
      <c r="M175" s="125"/>
      <c r="P175" s="126">
        <f>SUM(P176:P181)</f>
        <v>0</v>
      </c>
      <c r="R175" s="126">
        <f>SUM(R176:R181)</f>
        <v>8.4488975999999997E-3</v>
      </c>
      <c r="T175" s="127">
        <f>SUM(T176:T181)</f>
        <v>0</v>
      </c>
      <c r="AR175" s="121" t="s">
        <v>89</v>
      </c>
      <c r="AT175" s="128" t="s">
        <v>77</v>
      </c>
      <c r="AU175" s="128" t="s">
        <v>86</v>
      </c>
      <c r="AY175" s="121" t="s">
        <v>159</v>
      </c>
      <c r="BK175" s="129">
        <f>SUM(BK176:BK181)</f>
        <v>0</v>
      </c>
    </row>
    <row r="176" spans="2:65" s="1" customFormat="1" ht="24.25" customHeight="1">
      <c r="B176" s="31"/>
      <c r="C176" s="132" t="s">
        <v>258</v>
      </c>
      <c r="D176" s="132" t="s">
        <v>161</v>
      </c>
      <c r="E176" s="133" t="s">
        <v>1368</v>
      </c>
      <c r="F176" s="134" t="s">
        <v>1369</v>
      </c>
      <c r="G176" s="135" t="s">
        <v>219</v>
      </c>
      <c r="H176" s="136">
        <v>15.84</v>
      </c>
      <c r="I176" s="137"/>
      <c r="J176" s="138">
        <f>ROUND(I176*H176,2)</f>
        <v>0</v>
      </c>
      <c r="K176" s="139"/>
      <c r="L176" s="31"/>
      <c r="M176" s="140" t="s">
        <v>1</v>
      </c>
      <c r="N176" s="141" t="s">
        <v>43</v>
      </c>
      <c r="P176" s="142">
        <f>O176*H176</f>
        <v>0</v>
      </c>
      <c r="Q176" s="142">
        <v>2.475E-4</v>
      </c>
      <c r="R176" s="142">
        <f>Q176*H176</f>
        <v>3.9204000000000001E-3</v>
      </c>
      <c r="S176" s="142">
        <v>0</v>
      </c>
      <c r="T176" s="143">
        <f>S176*H176</f>
        <v>0</v>
      </c>
      <c r="AR176" s="144" t="s">
        <v>246</v>
      </c>
      <c r="AT176" s="144" t="s">
        <v>161</v>
      </c>
      <c r="AU176" s="144" t="s">
        <v>89</v>
      </c>
      <c r="AY176" s="16" t="s">
        <v>159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6" t="s">
        <v>86</v>
      </c>
      <c r="BK176" s="145">
        <f>ROUND(I176*H176,2)</f>
        <v>0</v>
      </c>
      <c r="BL176" s="16" t="s">
        <v>246</v>
      </c>
      <c r="BM176" s="144" t="s">
        <v>1412</v>
      </c>
    </row>
    <row r="177" spans="2:65" s="12" customFormat="1" ht="10.5">
      <c r="B177" s="146"/>
      <c r="D177" s="147" t="s">
        <v>167</v>
      </c>
      <c r="E177" s="148" t="s">
        <v>1</v>
      </c>
      <c r="F177" s="149" t="s">
        <v>1413</v>
      </c>
      <c r="H177" s="150">
        <v>15.84</v>
      </c>
      <c r="I177" s="151"/>
      <c r="L177" s="146"/>
      <c r="M177" s="152"/>
      <c r="T177" s="153"/>
      <c r="AT177" s="148" t="s">
        <v>167</v>
      </c>
      <c r="AU177" s="148" t="s">
        <v>89</v>
      </c>
      <c r="AV177" s="12" t="s">
        <v>89</v>
      </c>
      <c r="AW177" s="12" t="s">
        <v>33</v>
      </c>
      <c r="AX177" s="12" t="s">
        <v>86</v>
      </c>
      <c r="AY177" s="148" t="s">
        <v>159</v>
      </c>
    </row>
    <row r="178" spans="2:65" s="1" customFormat="1" ht="24.25" customHeight="1">
      <c r="B178" s="31"/>
      <c r="C178" s="132" t="s">
        <v>270</v>
      </c>
      <c r="D178" s="132" t="s">
        <v>161</v>
      </c>
      <c r="E178" s="133" t="s">
        <v>1372</v>
      </c>
      <c r="F178" s="134" t="s">
        <v>1373</v>
      </c>
      <c r="G178" s="135" t="s">
        <v>219</v>
      </c>
      <c r="H178" s="136">
        <v>11.616</v>
      </c>
      <c r="I178" s="137"/>
      <c r="J178" s="138">
        <f>ROUND(I178*H178,2)</f>
        <v>0</v>
      </c>
      <c r="K178" s="139"/>
      <c r="L178" s="31"/>
      <c r="M178" s="140" t="s">
        <v>1</v>
      </c>
      <c r="N178" s="141" t="s">
        <v>43</v>
      </c>
      <c r="P178" s="142">
        <f>O178*H178</f>
        <v>0</v>
      </c>
      <c r="Q178" s="142">
        <v>1.4375E-4</v>
      </c>
      <c r="R178" s="142">
        <f>Q178*H178</f>
        <v>1.6697999999999999E-3</v>
      </c>
      <c r="S178" s="142">
        <v>0</v>
      </c>
      <c r="T178" s="143">
        <f>S178*H178</f>
        <v>0</v>
      </c>
      <c r="AR178" s="144" t="s">
        <v>246</v>
      </c>
      <c r="AT178" s="144" t="s">
        <v>161</v>
      </c>
      <c r="AU178" s="144" t="s">
        <v>89</v>
      </c>
      <c r="AY178" s="16" t="s">
        <v>159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86</v>
      </c>
      <c r="BK178" s="145">
        <f>ROUND(I178*H178,2)</f>
        <v>0</v>
      </c>
      <c r="BL178" s="16" t="s">
        <v>246</v>
      </c>
      <c r="BM178" s="144" t="s">
        <v>1414</v>
      </c>
    </row>
    <row r="179" spans="2:65" s="12" customFormat="1" ht="10.5">
      <c r="B179" s="146"/>
      <c r="D179" s="147" t="s">
        <v>167</v>
      </c>
      <c r="E179" s="148" t="s">
        <v>1</v>
      </c>
      <c r="F179" s="149" t="s">
        <v>1415</v>
      </c>
      <c r="H179" s="150">
        <v>11.616</v>
      </c>
      <c r="I179" s="151"/>
      <c r="L179" s="146"/>
      <c r="M179" s="152"/>
      <c r="T179" s="153"/>
      <c r="AT179" s="148" t="s">
        <v>167</v>
      </c>
      <c r="AU179" s="148" t="s">
        <v>89</v>
      </c>
      <c r="AV179" s="12" t="s">
        <v>89</v>
      </c>
      <c r="AW179" s="12" t="s">
        <v>33</v>
      </c>
      <c r="AX179" s="12" t="s">
        <v>86</v>
      </c>
      <c r="AY179" s="148" t="s">
        <v>159</v>
      </c>
    </row>
    <row r="180" spans="2:65" s="1" customFormat="1" ht="24.25" customHeight="1">
      <c r="B180" s="31"/>
      <c r="C180" s="132" t="s">
        <v>275</v>
      </c>
      <c r="D180" s="132" t="s">
        <v>161</v>
      </c>
      <c r="E180" s="133" t="s">
        <v>1376</v>
      </c>
      <c r="F180" s="134" t="s">
        <v>1377</v>
      </c>
      <c r="G180" s="135" t="s">
        <v>219</v>
      </c>
      <c r="H180" s="136">
        <v>11.616</v>
      </c>
      <c r="I180" s="137"/>
      <c r="J180" s="138">
        <f>ROUND(I180*H180,2)</f>
        <v>0</v>
      </c>
      <c r="K180" s="139"/>
      <c r="L180" s="31"/>
      <c r="M180" s="140" t="s">
        <v>1</v>
      </c>
      <c r="N180" s="141" t="s">
        <v>43</v>
      </c>
      <c r="P180" s="142">
        <f>O180*H180</f>
        <v>0</v>
      </c>
      <c r="Q180" s="142">
        <v>1.2305000000000001E-4</v>
      </c>
      <c r="R180" s="142">
        <f>Q180*H180</f>
        <v>1.4293488E-3</v>
      </c>
      <c r="S180" s="142">
        <v>0</v>
      </c>
      <c r="T180" s="143">
        <f>S180*H180</f>
        <v>0</v>
      </c>
      <c r="AR180" s="144" t="s">
        <v>246</v>
      </c>
      <c r="AT180" s="144" t="s">
        <v>161</v>
      </c>
      <c r="AU180" s="144" t="s">
        <v>89</v>
      </c>
      <c r="AY180" s="16" t="s">
        <v>159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6" t="s">
        <v>86</v>
      </c>
      <c r="BK180" s="145">
        <f>ROUND(I180*H180,2)</f>
        <v>0</v>
      </c>
      <c r="BL180" s="16" t="s">
        <v>246</v>
      </c>
      <c r="BM180" s="144" t="s">
        <v>1416</v>
      </c>
    </row>
    <row r="181" spans="2:65" s="1" customFormat="1" ht="24.25" customHeight="1">
      <c r="B181" s="31"/>
      <c r="C181" s="132" t="s">
        <v>7</v>
      </c>
      <c r="D181" s="132" t="s">
        <v>161</v>
      </c>
      <c r="E181" s="133" t="s">
        <v>1379</v>
      </c>
      <c r="F181" s="134" t="s">
        <v>1380</v>
      </c>
      <c r="G181" s="135" t="s">
        <v>219</v>
      </c>
      <c r="H181" s="136">
        <v>11.616</v>
      </c>
      <c r="I181" s="137"/>
      <c r="J181" s="138">
        <f>ROUND(I181*H181,2)</f>
        <v>0</v>
      </c>
      <c r="K181" s="139"/>
      <c r="L181" s="31"/>
      <c r="M181" s="172" t="s">
        <v>1</v>
      </c>
      <c r="N181" s="173" t="s">
        <v>43</v>
      </c>
      <c r="O181" s="174"/>
      <c r="P181" s="175">
        <f>O181*H181</f>
        <v>0</v>
      </c>
      <c r="Q181" s="175">
        <v>1.2305000000000001E-4</v>
      </c>
      <c r="R181" s="175">
        <f>Q181*H181</f>
        <v>1.4293488E-3</v>
      </c>
      <c r="S181" s="175">
        <v>0</v>
      </c>
      <c r="T181" s="176">
        <f>S181*H181</f>
        <v>0</v>
      </c>
      <c r="AR181" s="144" t="s">
        <v>246</v>
      </c>
      <c r="AT181" s="144" t="s">
        <v>161</v>
      </c>
      <c r="AU181" s="144" t="s">
        <v>89</v>
      </c>
      <c r="AY181" s="16" t="s">
        <v>159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6" t="s">
        <v>86</v>
      </c>
      <c r="BK181" s="145">
        <f>ROUND(I181*H181,2)</f>
        <v>0</v>
      </c>
      <c r="BL181" s="16" t="s">
        <v>246</v>
      </c>
      <c r="BM181" s="144" t="s">
        <v>1417</v>
      </c>
    </row>
    <row r="182" spans="2:65" s="1" customFormat="1" ht="6.9" customHeight="1"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31"/>
    </row>
  </sheetData>
  <sheetProtection algorithmName="SHA-512" hashValue="hWWRNasDcWAd6MTlfEAmCB5+H8QqClBIfpP2lZOFHs1ghuUprmc8Y29ecPMWr+sHlGAqw2x91dn/OvfUaWuO1w==" saltValue="4dM7DvTONu5OgO7pMjzXPnEgfJJsT1tlAVlIbTAFPJVYzOw4ZRmYGTSdZ5KzCeKfj//ppOXvTyfXDMM3luuzMQ==" spinCount="100000" sheet="1" objects="1" scenarios="1" formatColumns="0" formatRows="0" autoFilter="0"/>
  <autoFilter ref="C123:K181" xr:uid="{00000000-0009-0000-0000-000007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50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6" t="s">
        <v>109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" customHeight="1">
      <c r="B4" s="19"/>
      <c r="D4" s="20" t="s">
        <v>125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8" t="str">
        <f>'Rekapitulace stavby'!K6</f>
        <v>Revitalizace veřejných ploch města Luby - ETAPA II</v>
      </c>
      <c r="F7" s="229"/>
      <c r="G7" s="229"/>
      <c r="H7" s="229"/>
      <c r="L7" s="19"/>
    </row>
    <row r="8" spans="2:46" s="1" customFormat="1" ht="11.95" customHeight="1">
      <c r="B8" s="31"/>
      <c r="D8" s="26" t="s">
        <v>126</v>
      </c>
      <c r="L8" s="31"/>
    </row>
    <row r="9" spans="2:46" s="1" customFormat="1" ht="16.55" customHeight="1">
      <c r="B9" s="31"/>
      <c r="E9" s="194" t="s">
        <v>1418</v>
      </c>
      <c r="F9" s="230"/>
      <c r="G9" s="230"/>
      <c r="H9" s="230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1" t="str">
        <f>'Rekapitulace stavby'!E14</f>
        <v>Vyplň údaj</v>
      </c>
      <c r="F18" s="200"/>
      <c r="G18" s="200"/>
      <c r="H18" s="200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5" t="s">
        <v>1</v>
      </c>
      <c r="F27" s="205"/>
      <c r="G27" s="205"/>
      <c r="H27" s="205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ROUND(J119,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ROUND((SUM(BE119:BE149)),  2)</f>
        <v>0</v>
      </c>
      <c r="I33" s="91">
        <v>0.21</v>
      </c>
      <c r="J33" s="90">
        <f>ROUND(((SUM(BE119:BE149))*I33),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ROUND((SUM(BF119:BF149)),  2)</f>
        <v>0</v>
      </c>
      <c r="I34" s="91">
        <v>0.15</v>
      </c>
      <c r="J34" s="90">
        <f>ROUND(((SUM(BF119:BF149))*I34),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ROUND((SUM(BG119:BG149)),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ROUND((SUM(BH119:BH149)),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ROUND((SUM(BI119:BI149)),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128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16.55" customHeight="1">
      <c r="B85" s="31"/>
      <c r="E85" s="228" t="str">
        <f>E7</f>
        <v>Revitalizace veřejných ploch města Luby - ETAPA II</v>
      </c>
      <c r="F85" s="229"/>
      <c r="G85" s="229"/>
      <c r="H85" s="229"/>
      <c r="L85" s="31"/>
    </row>
    <row r="86" spans="2:47" s="1" customFormat="1" ht="11.95" customHeight="1">
      <c r="B86" s="31"/>
      <c r="C86" s="26" t="s">
        <v>126</v>
      </c>
      <c r="L86" s="31"/>
    </row>
    <row r="87" spans="2:47" s="1" customFormat="1" ht="16.55" customHeight="1">
      <c r="B87" s="31"/>
      <c r="E87" s="194" t="str">
        <f>E9</f>
        <v>SO 02 - Sadové úpravy Etapa II</v>
      </c>
      <c r="F87" s="230"/>
      <c r="G87" s="230"/>
      <c r="H87" s="230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 u Chebu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A69 - 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 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129</v>
      </c>
      <c r="D94" s="92"/>
      <c r="E94" s="92"/>
      <c r="F94" s="92"/>
      <c r="G94" s="92"/>
      <c r="H94" s="92"/>
      <c r="I94" s="92"/>
      <c r="J94" s="101" t="s">
        <v>130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131</v>
      </c>
      <c r="J96" s="65">
        <f>J119</f>
        <v>0</v>
      </c>
      <c r="L96" s="31"/>
      <c r="AU96" s="16" t="s">
        <v>132</v>
      </c>
    </row>
    <row r="97" spans="2:12" s="8" customFormat="1" ht="24.9" customHeight="1">
      <c r="B97" s="103"/>
      <c r="D97" s="104" t="s">
        <v>133</v>
      </c>
      <c r="E97" s="105"/>
      <c r="F97" s="105"/>
      <c r="G97" s="105"/>
      <c r="H97" s="105"/>
      <c r="I97" s="105"/>
      <c r="J97" s="106">
        <f>J120</f>
        <v>0</v>
      </c>
      <c r="L97" s="103"/>
    </row>
    <row r="98" spans="2:12" s="9" customFormat="1" ht="20" customHeight="1">
      <c r="B98" s="107"/>
      <c r="D98" s="108" t="s">
        <v>134</v>
      </c>
      <c r="E98" s="109"/>
      <c r="F98" s="109"/>
      <c r="G98" s="109"/>
      <c r="H98" s="109"/>
      <c r="I98" s="109"/>
      <c r="J98" s="110">
        <f>J121</f>
        <v>0</v>
      </c>
      <c r="L98" s="107"/>
    </row>
    <row r="99" spans="2:12" s="9" customFormat="1" ht="20" customHeight="1">
      <c r="B99" s="107"/>
      <c r="D99" s="108" t="s">
        <v>489</v>
      </c>
      <c r="E99" s="109"/>
      <c r="F99" s="109"/>
      <c r="G99" s="109"/>
      <c r="H99" s="109"/>
      <c r="I99" s="109"/>
      <c r="J99" s="110">
        <f>J148</f>
        <v>0</v>
      </c>
      <c r="L99" s="107"/>
    </row>
    <row r="100" spans="2:12" s="1" customFormat="1" ht="21.8" customHeight="1">
      <c r="B100" s="31"/>
      <c r="L100" s="31"/>
    </row>
    <row r="101" spans="2:12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12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12" s="1" customFormat="1" ht="24.9" customHeight="1">
      <c r="B106" s="31"/>
      <c r="C106" s="20" t="s">
        <v>144</v>
      </c>
      <c r="L106" s="31"/>
    </row>
    <row r="107" spans="2:12" s="1" customFormat="1" ht="6.9" customHeight="1">
      <c r="B107" s="31"/>
      <c r="L107" s="31"/>
    </row>
    <row r="108" spans="2:12" s="1" customFormat="1" ht="11.95" customHeight="1">
      <c r="B108" s="31"/>
      <c r="C108" s="26" t="s">
        <v>16</v>
      </c>
      <c r="L108" s="31"/>
    </row>
    <row r="109" spans="2:12" s="1" customFormat="1" ht="16.55" customHeight="1">
      <c r="B109" s="31"/>
      <c r="E109" s="228" t="str">
        <f>E7</f>
        <v>Revitalizace veřejných ploch města Luby - ETAPA II</v>
      </c>
      <c r="F109" s="229"/>
      <c r="G109" s="229"/>
      <c r="H109" s="229"/>
      <c r="L109" s="31"/>
    </row>
    <row r="110" spans="2:12" s="1" customFormat="1" ht="11.95" customHeight="1">
      <c r="B110" s="31"/>
      <c r="C110" s="26" t="s">
        <v>126</v>
      </c>
      <c r="L110" s="31"/>
    </row>
    <row r="111" spans="2:12" s="1" customFormat="1" ht="16.55" customHeight="1">
      <c r="B111" s="31"/>
      <c r="E111" s="194" t="str">
        <f>E9</f>
        <v>SO 02 - Sadové úpravy Etapa II</v>
      </c>
      <c r="F111" s="230"/>
      <c r="G111" s="230"/>
      <c r="H111" s="230"/>
      <c r="L111" s="31"/>
    </row>
    <row r="112" spans="2:12" s="1" customFormat="1" ht="6.9" customHeight="1">
      <c r="B112" s="31"/>
      <c r="L112" s="31"/>
    </row>
    <row r="113" spans="2:65" s="1" customFormat="1" ht="11.95" customHeight="1">
      <c r="B113" s="31"/>
      <c r="C113" s="26" t="s">
        <v>20</v>
      </c>
      <c r="F113" s="24" t="str">
        <f>F12</f>
        <v>Luby u Chebu</v>
      </c>
      <c r="I113" s="26" t="s">
        <v>22</v>
      </c>
      <c r="J113" s="51" t="str">
        <f>IF(J12="","",J12)</f>
        <v>Vyplň údaj</v>
      </c>
      <c r="L113" s="31"/>
    </row>
    <row r="114" spans="2:65" s="1" customFormat="1" ht="6.9" customHeight="1">
      <c r="B114" s="31"/>
      <c r="L114" s="31"/>
    </row>
    <row r="115" spans="2:65" s="1" customFormat="1" ht="15.25" customHeight="1">
      <c r="B115" s="31"/>
      <c r="C115" s="26" t="s">
        <v>23</v>
      </c>
      <c r="F115" s="24" t="str">
        <f>E15</f>
        <v>Město Luby</v>
      </c>
      <c r="I115" s="26" t="s">
        <v>30</v>
      </c>
      <c r="J115" s="29" t="str">
        <f>E21</f>
        <v>A69 - Architekti s.r.o.</v>
      </c>
      <c r="L115" s="31"/>
    </row>
    <row r="116" spans="2:65" s="1" customFormat="1" ht="15.25" customHeight="1">
      <c r="B116" s="31"/>
      <c r="C116" s="26" t="s">
        <v>28</v>
      </c>
      <c r="F116" s="24" t="str">
        <f>IF(E18="","",E18)</f>
        <v>Vyplň údaj</v>
      </c>
      <c r="I116" s="26" t="s">
        <v>34</v>
      </c>
      <c r="J116" s="29" t="str">
        <f>E24</f>
        <v>Ing. Pavel Šturc</v>
      </c>
      <c r="L116" s="31"/>
    </row>
    <row r="117" spans="2:65" s="1" customFormat="1" ht="10.35" customHeight="1">
      <c r="B117" s="31"/>
      <c r="L117" s="31"/>
    </row>
    <row r="118" spans="2:65" s="10" customFormat="1" ht="29.3" customHeight="1">
      <c r="B118" s="111"/>
      <c r="C118" s="112" t="s">
        <v>145</v>
      </c>
      <c r="D118" s="113" t="s">
        <v>63</v>
      </c>
      <c r="E118" s="113" t="s">
        <v>59</v>
      </c>
      <c r="F118" s="113" t="s">
        <v>60</v>
      </c>
      <c r="G118" s="113" t="s">
        <v>146</v>
      </c>
      <c r="H118" s="113" t="s">
        <v>147</v>
      </c>
      <c r="I118" s="113" t="s">
        <v>148</v>
      </c>
      <c r="J118" s="114" t="s">
        <v>130</v>
      </c>
      <c r="K118" s="115" t="s">
        <v>149</v>
      </c>
      <c r="L118" s="111"/>
      <c r="M118" s="58" t="s">
        <v>1</v>
      </c>
      <c r="N118" s="59" t="s">
        <v>42</v>
      </c>
      <c r="O118" s="59" t="s">
        <v>150</v>
      </c>
      <c r="P118" s="59" t="s">
        <v>151</v>
      </c>
      <c r="Q118" s="59" t="s">
        <v>152</v>
      </c>
      <c r="R118" s="59" t="s">
        <v>153</v>
      </c>
      <c r="S118" s="59" t="s">
        <v>154</v>
      </c>
      <c r="T118" s="60" t="s">
        <v>155</v>
      </c>
    </row>
    <row r="119" spans="2:65" s="1" customFormat="1" ht="22.75" customHeight="1">
      <c r="B119" s="31"/>
      <c r="C119" s="63" t="s">
        <v>156</v>
      </c>
      <c r="J119" s="116">
        <f>BK119</f>
        <v>0</v>
      </c>
      <c r="L119" s="31"/>
      <c r="M119" s="61"/>
      <c r="N119" s="52"/>
      <c r="O119" s="52"/>
      <c r="P119" s="117">
        <f>P120</f>
        <v>0</v>
      </c>
      <c r="Q119" s="52"/>
      <c r="R119" s="117">
        <f>R120</f>
        <v>9.1080000000000005</v>
      </c>
      <c r="S119" s="52"/>
      <c r="T119" s="118">
        <f>T120</f>
        <v>0</v>
      </c>
      <c r="AT119" s="16" t="s">
        <v>77</v>
      </c>
      <c r="AU119" s="16" t="s">
        <v>132</v>
      </c>
      <c r="BK119" s="119">
        <f>BK120</f>
        <v>0</v>
      </c>
    </row>
    <row r="120" spans="2:65" s="11" customFormat="1" ht="25.85" customHeight="1">
      <c r="B120" s="120"/>
      <c r="D120" s="121" t="s">
        <v>77</v>
      </c>
      <c r="E120" s="122" t="s">
        <v>157</v>
      </c>
      <c r="F120" s="122" t="s">
        <v>158</v>
      </c>
      <c r="I120" s="123"/>
      <c r="J120" s="124">
        <f>BK120</f>
        <v>0</v>
      </c>
      <c r="L120" s="120"/>
      <c r="M120" s="125"/>
      <c r="P120" s="126">
        <f>P121+P148</f>
        <v>0</v>
      </c>
      <c r="R120" s="126">
        <f>R121+R148</f>
        <v>9.1080000000000005</v>
      </c>
      <c r="T120" s="127">
        <f>T121+T148</f>
        <v>0</v>
      </c>
      <c r="AR120" s="121" t="s">
        <v>86</v>
      </c>
      <c r="AT120" s="128" t="s">
        <v>77</v>
      </c>
      <c r="AU120" s="128" t="s">
        <v>78</v>
      </c>
      <c r="AY120" s="121" t="s">
        <v>159</v>
      </c>
      <c r="BK120" s="129">
        <f>BK121+BK148</f>
        <v>0</v>
      </c>
    </row>
    <row r="121" spans="2:65" s="11" customFormat="1" ht="22.75" customHeight="1">
      <c r="B121" s="120"/>
      <c r="D121" s="121" t="s">
        <v>77</v>
      </c>
      <c r="E121" s="130" t="s">
        <v>86</v>
      </c>
      <c r="F121" s="130" t="s">
        <v>160</v>
      </c>
      <c r="I121" s="123"/>
      <c r="J121" s="131">
        <f>BK121</f>
        <v>0</v>
      </c>
      <c r="L121" s="120"/>
      <c r="M121" s="125"/>
      <c r="P121" s="126">
        <f>SUM(P122:P147)</f>
        <v>0</v>
      </c>
      <c r="R121" s="126">
        <f>SUM(R122:R147)</f>
        <v>9.1080000000000005</v>
      </c>
      <c r="T121" s="127">
        <f>SUM(T122:T147)</f>
        <v>0</v>
      </c>
      <c r="AR121" s="121" t="s">
        <v>86</v>
      </c>
      <c r="AT121" s="128" t="s">
        <v>77</v>
      </c>
      <c r="AU121" s="128" t="s">
        <v>86</v>
      </c>
      <c r="AY121" s="121" t="s">
        <v>159</v>
      </c>
      <c r="BK121" s="129">
        <f>SUM(BK122:BK147)</f>
        <v>0</v>
      </c>
    </row>
    <row r="122" spans="2:65" s="1" customFormat="1" ht="37.799999999999997" customHeight="1">
      <c r="B122" s="31"/>
      <c r="C122" s="132" t="s">
        <v>86</v>
      </c>
      <c r="D122" s="132" t="s">
        <v>161</v>
      </c>
      <c r="E122" s="133" t="s">
        <v>1419</v>
      </c>
      <c r="F122" s="134" t="s">
        <v>1420</v>
      </c>
      <c r="G122" s="135" t="s">
        <v>363</v>
      </c>
      <c r="H122" s="136">
        <v>2</v>
      </c>
      <c r="I122" s="137"/>
      <c r="J122" s="138">
        <f t="shared" ref="J122:J127" si="0">ROUND(I122*H122,2)</f>
        <v>0</v>
      </c>
      <c r="K122" s="139"/>
      <c r="L122" s="31"/>
      <c r="M122" s="140" t="s">
        <v>1</v>
      </c>
      <c r="N122" s="141" t="s">
        <v>43</v>
      </c>
      <c r="P122" s="142">
        <f t="shared" ref="P122:P127" si="1">O122*H122</f>
        <v>0</v>
      </c>
      <c r="Q122" s="142">
        <v>0</v>
      </c>
      <c r="R122" s="142">
        <f t="shared" ref="R122:R127" si="2">Q122*H122</f>
        <v>0</v>
      </c>
      <c r="S122" s="142">
        <v>0</v>
      </c>
      <c r="T122" s="143">
        <f t="shared" ref="T122:T127" si="3">S122*H122</f>
        <v>0</v>
      </c>
      <c r="AR122" s="144" t="s">
        <v>165</v>
      </c>
      <c r="AT122" s="144" t="s">
        <v>161</v>
      </c>
      <c r="AU122" s="144" t="s">
        <v>89</v>
      </c>
      <c r="AY122" s="16" t="s">
        <v>159</v>
      </c>
      <c r="BE122" s="145">
        <f t="shared" ref="BE122:BE127" si="4">IF(N122="základní",J122,0)</f>
        <v>0</v>
      </c>
      <c r="BF122" s="145">
        <f t="shared" ref="BF122:BF127" si="5">IF(N122="snížená",J122,0)</f>
        <v>0</v>
      </c>
      <c r="BG122" s="145">
        <f t="shared" ref="BG122:BG127" si="6">IF(N122="zákl. přenesená",J122,0)</f>
        <v>0</v>
      </c>
      <c r="BH122" s="145">
        <f t="shared" ref="BH122:BH127" si="7">IF(N122="sníž. přenesená",J122,0)</f>
        <v>0</v>
      </c>
      <c r="BI122" s="145">
        <f t="shared" ref="BI122:BI127" si="8">IF(N122="nulová",J122,0)</f>
        <v>0</v>
      </c>
      <c r="BJ122" s="16" t="s">
        <v>86</v>
      </c>
      <c r="BK122" s="145">
        <f t="shared" ref="BK122:BK127" si="9">ROUND(I122*H122,2)</f>
        <v>0</v>
      </c>
      <c r="BL122" s="16" t="s">
        <v>165</v>
      </c>
      <c r="BM122" s="144" t="s">
        <v>1421</v>
      </c>
    </row>
    <row r="123" spans="2:65" s="1" customFormat="1" ht="37.799999999999997" customHeight="1">
      <c r="B123" s="31"/>
      <c r="C123" s="132" t="s">
        <v>89</v>
      </c>
      <c r="D123" s="132" t="s">
        <v>161</v>
      </c>
      <c r="E123" s="133" t="s">
        <v>1422</v>
      </c>
      <c r="F123" s="134" t="s">
        <v>1423</v>
      </c>
      <c r="G123" s="135" t="s">
        <v>363</v>
      </c>
      <c r="H123" s="136">
        <v>4</v>
      </c>
      <c r="I123" s="137"/>
      <c r="J123" s="138">
        <f t="shared" si="0"/>
        <v>0</v>
      </c>
      <c r="K123" s="139"/>
      <c r="L123" s="31"/>
      <c r="M123" s="140" t="s">
        <v>1</v>
      </c>
      <c r="N123" s="141" t="s">
        <v>43</v>
      </c>
      <c r="P123" s="142">
        <f t="shared" si="1"/>
        <v>0</v>
      </c>
      <c r="Q123" s="142">
        <v>0</v>
      </c>
      <c r="R123" s="142">
        <f t="shared" si="2"/>
        <v>0</v>
      </c>
      <c r="S123" s="142">
        <v>0</v>
      </c>
      <c r="T123" s="143">
        <f t="shared" si="3"/>
        <v>0</v>
      </c>
      <c r="AR123" s="144" t="s">
        <v>165</v>
      </c>
      <c r="AT123" s="144" t="s">
        <v>161</v>
      </c>
      <c r="AU123" s="144" t="s">
        <v>89</v>
      </c>
      <c r="AY123" s="16" t="s">
        <v>159</v>
      </c>
      <c r="BE123" s="145">
        <f t="shared" si="4"/>
        <v>0</v>
      </c>
      <c r="BF123" s="145">
        <f t="shared" si="5"/>
        <v>0</v>
      </c>
      <c r="BG123" s="145">
        <f t="shared" si="6"/>
        <v>0</v>
      </c>
      <c r="BH123" s="145">
        <f t="shared" si="7"/>
        <v>0</v>
      </c>
      <c r="BI123" s="145">
        <f t="shared" si="8"/>
        <v>0</v>
      </c>
      <c r="BJ123" s="16" t="s">
        <v>86</v>
      </c>
      <c r="BK123" s="145">
        <f t="shared" si="9"/>
        <v>0</v>
      </c>
      <c r="BL123" s="16" t="s">
        <v>165</v>
      </c>
      <c r="BM123" s="144" t="s">
        <v>1424</v>
      </c>
    </row>
    <row r="124" spans="2:65" s="1" customFormat="1" ht="37.799999999999997" customHeight="1">
      <c r="B124" s="31"/>
      <c r="C124" s="132" t="s">
        <v>179</v>
      </c>
      <c r="D124" s="132" t="s">
        <v>161</v>
      </c>
      <c r="E124" s="133" t="s">
        <v>1425</v>
      </c>
      <c r="F124" s="134" t="s">
        <v>1426</v>
      </c>
      <c r="G124" s="135" t="s">
        <v>219</v>
      </c>
      <c r="H124" s="136">
        <v>2</v>
      </c>
      <c r="I124" s="137"/>
      <c r="J124" s="138">
        <f t="shared" si="0"/>
        <v>0</v>
      </c>
      <c r="K124" s="139"/>
      <c r="L124" s="31"/>
      <c r="M124" s="140" t="s">
        <v>1</v>
      </c>
      <c r="N124" s="141" t="s">
        <v>43</v>
      </c>
      <c r="P124" s="142">
        <f t="shared" si="1"/>
        <v>0</v>
      </c>
      <c r="Q124" s="142">
        <v>0</v>
      </c>
      <c r="R124" s="142">
        <f t="shared" si="2"/>
        <v>0</v>
      </c>
      <c r="S124" s="142">
        <v>0</v>
      </c>
      <c r="T124" s="143">
        <f t="shared" si="3"/>
        <v>0</v>
      </c>
      <c r="AR124" s="144" t="s">
        <v>165</v>
      </c>
      <c r="AT124" s="144" t="s">
        <v>161</v>
      </c>
      <c r="AU124" s="144" t="s">
        <v>89</v>
      </c>
      <c r="AY124" s="16" t="s">
        <v>159</v>
      </c>
      <c r="BE124" s="145">
        <f t="shared" si="4"/>
        <v>0</v>
      </c>
      <c r="BF124" s="145">
        <f t="shared" si="5"/>
        <v>0</v>
      </c>
      <c r="BG124" s="145">
        <f t="shared" si="6"/>
        <v>0</v>
      </c>
      <c r="BH124" s="145">
        <f t="shared" si="7"/>
        <v>0</v>
      </c>
      <c r="BI124" s="145">
        <f t="shared" si="8"/>
        <v>0</v>
      </c>
      <c r="BJ124" s="16" t="s">
        <v>86</v>
      </c>
      <c r="BK124" s="145">
        <f t="shared" si="9"/>
        <v>0</v>
      </c>
      <c r="BL124" s="16" t="s">
        <v>165</v>
      </c>
      <c r="BM124" s="144" t="s">
        <v>1427</v>
      </c>
    </row>
    <row r="125" spans="2:65" s="1" customFormat="1" ht="33.049999999999997" customHeight="1">
      <c r="B125" s="31"/>
      <c r="C125" s="132" t="s">
        <v>165</v>
      </c>
      <c r="D125" s="132" t="s">
        <v>161</v>
      </c>
      <c r="E125" s="133" t="s">
        <v>1428</v>
      </c>
      <c r="F125" s="134" t="s">
        <v>1429</v>
      </c>
      <c r="G125" s="135" t="s">
        <v>363</v>
      </c>
      <c r="H125" s="136">
        <v>8</v>
      </c>
      <c r="I125" s="137"/>
      <c r="J125" s="138">
        <f t="shared" si="0"/>
        <v>0</v>
      </c>
      <c r="K125" s="139"/>
      <c r="L125" s="31"/>
      <c r="M125" s="140" t="s">
        <v>1</v>
      </c>
      <c r="N125" s="141" t="s">
        <v>43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AR125" s="144" t="s">
        <v>165</v>
      </c>
      <c r="AT125" s="144" t="s">
        <v>161</v>
      </c>
      <c r="AU125" s="144" t="s">
        <v>89</v>
      </c>
      <c r="AY125" s="16" t="s">
        <v>159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6" t="s">
        <v>86</v>
      </c>
      <c r="BK125" s="145">
        <f t="shared" si="9"/>
        <v>0</v>
      </c>
      <c r="BL125" s="16" t="s">
        <v>165</v>
      </c>
      <c r="BM125" s="144" t="s">
        <v>1430</v>
      </c>
    </row>
    <row r="126" spans="2:65" s="1" customFormat="1" ht="44.2" customHeight="1">
      <c r="B126" s="31"/>
      <c r="C126" s="132" t="s">
        <v>188</v>
      </c>
      <c r="D126" s="132" t="s">
        <v>161</v>
      </c>
      <c r="E126" s="133" t="s">
        <v>1431</v>
      </c>
      <c r="F126" s="134" t="s">
        <v>1432</v>
      </c>
      <c r="G126" s="135" t="s">
        <v>363</v>
      </c>
      <c r="H126" s="136">
        <v>23</v>
      </c>
      <c r="I126" s="137"/>
      <c r="J126" s="138">
        <f t="shared" si="0"/>
        <v>0</v>
      </c>
      <c r="K126" s="139"/>
      <c r="L126" s="31"/>
      <c r="M126" s="140" t="s">
        <v>1</v>
      </c>
      <c r="N126" s="141" t="s">
        <v>43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165</v>
      </c>
      <c r="AT126" s="144" t="s">
        <v>161</v>
      </c>
      <c r="AU126" s="144" t="s">
        <v>89</v>
      </c>
      <c r="AY126" s="16" t="s">
        <v>159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6" t="s">
        <v>86</v>
      </c>
      <c r="BK126" s="145">
        <f t="shared" si="9"/>
        <v>0</v>
      </c>
      <c r="BL126" s="16" t="s">
        <v>165</v>
      </c>
      <c r="BM126" s="144" t="s">
        <v>1433</v>
      </c>
    </row>
    <row r="127" spans="2:65" s="1" customFormat="1" ht="16.55" customHeight="1">
      <c r="B127" s="31"/>
      <c r="C127" s="161" t="s">
        <v>193</v>
      </c>
      <c r="D127" s="161" t="s">
        <v>210</v>
      </c>
      <c r="E127" s="162" t="s">
        <v>1434</v>
      </c>
      <c r="F127" s="163" t="s">
        <v>1435</v>
      </c>
      <c r="G127" s="164" t="s">
        <v>164</v>
      </c>
      <c r="H127" s="165">
        <v>41.4</v>
      </c>
      <c r="I127" s="166"/>
      <c r="J127" s="167">
        <f t="shared" si="0"/>
        <v>0</v>
      </c>
      <c r="K127" s="168"/>
      <c r="L127" s="169"/>
      <c r="M127" s="170" t="s">
        <v>1</v>
      </c>
      <c r="N127" s="171" t="s">
        <v>43</v>
      </c>
      <c r="P127" s="142">
        <f t="shared" si="1"/>
        <v>0</v>
      </c>
      <c r="Q127" s="142">
        <v>0.22</v>
      </c>
      <c r="R127" s="142">
        <f t="shared" si="2"/>
        <v>9.1080000000000005</v>
      </c>
      <c r="S127" s="142">
        <v>0</v>
      </c>
      <c r="T127" s="143">
        <f t="shared" si="3"/>
        <v>0</v>
      </c>
      <c r="AR127" s="144" t="s">
        <v>203</v>
      </c>
      <c r="AT127" s="144" t="s">
        <v>210</v>
      </c>
      <c r="AU127" s="144" t="s">
        <v>89</v>
      </c>
      <c r="AY127" s="16" t="s">
        <v>159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6" t="s">
        <v>86</v>
      </c>
      <c r="BK127" s="145">
        <f t="shared" si="9"/>
        <v>0</v>
      </c>
      <c r="BL127" s="16" t="s">
        <v>165</v>
      </c>
      <c r="BM127" s="144" t="s">
        <v>1436</v>
      </c>
    </row>
    <row r="128" spans="2:65" s="12" customFormat="1" ht="10.5">
      <c r="B128" s="146"/>
      <c r="D128" s="147" t="s">
        <v>167</v>
      </c>
      <c r="E128" s="148" t="s">
        <v>1</v>
      </c>
      <c r="F128" s="149" t="s">
        <v>1437</v>
      </c>
      <c r="H128" s="150">
        <v>41.4</v>
      </c>
      <c r="I128" s="151"/>
      <c r="L128" s="146"/>
      <c r="M128" s="152"/>
      <c r="T128" s="153"/>
      <c r="AT128" s="148" t="s">
        <v>167</v>
      </c>
      <c r="AU128" s="148" t="s">
        <v>89</v>
      </c>
      <c r="AV128" s="12" t="s">
        <v>89</v>
      </c>
      <c r="AW128" s="12" t="s">
        <v>33</v>
      </c>
      <c r="AX128" s="12" t="s">
        <v>78</v>
      </c>
      <c r="AY128" s="148" t="s">
        <v>159</v>
      </c>
    </row>
    <row r="129" spans="2:65" s="13" customFormat="1" ht="10.5">
      <c r="B129" s="154"/>
      <c r="D129" s="147" t="s">
        <v>167</v>
      </c>
      <c r="E129" s="155" t="s">
        <v>1</v>
      </c>
      <c r="F129" s="156" t="s">
        <v>174</v>
      </c>
      <c r="H129" s="157">
        <v>41.4</v>
      </c>
      <c r="I129" s="158"/>
      <c r="L129" s="154"/>
      <c r="M129" s="159"/>
      <c r="T129" s="160"/>
      <c r="AT129" s="155" t="s">
        <v>167</v>
      </c>
      <c r="AU129" s="155" t="s">
        <v>89</v>
      </c>
      <c r="AV129" s="13" t="s">
        <v>165</v>
      </c>
      <c r="AW129" s="13" t="s">
        <v>33</v>
      </c>
      <c r="AX129" s="13" t="s">
        <v>86</v>
      </c>
      <c r="AY129" s="155" t="s">
        <v>159</v>
      </c>
    </row>
    <row r="130" spans="2:65" s="1" customFormat="1" ht="37.799999999999997" customHeight="1">
      <c r="B130" s="31"/>
      <c r="C130" s="132" t="s">
        <v>198</v>
      </c>
      <c r="D130" s="132" t="s">
        <v>161</v>
      </c>
      <c r="E130" s="133" t="s">
        <v>1438</v>
      </c>
      <c r="F130" s="134" t="s">
        <v>1439</v>
      </c>
      <c r="G130" s="135" t="s">
        <v>363</v>
      </c>
      <c r="H130" s="136">
        <v>23</v>
      </c>
      <c r="I130" s="137"/>
      <c r="J130" s="138">
        <f t="shared" ref="J130:J147" si="10">ROUND(I130*H130,2)</f>
        <v>0</v>
      </c>
      <c r="K130" s="139"/>
      <c r="L130" s="31"/>
      <c r="M130" s="140" t="s">
        <v>1</v>
      </c>
      <c r="N130" s="141" t="s">
        <v>43</v>
      </c>
      <c r="P130" s="142">
        <f t="shared" ref="P130:P147" si="11">O130*H130</f>
        <v>0</v>
      </c>
      <c r="Q130" s="142">
        <v>0</v>
      </c>
      <c r="R130" s="142">
        <f t="shared" ref="R130:R147" si="12">Q130*H130</f>
        <v>0</v>
      </c>
      <c r="S130" s="142">
        <v>0</v>
      </c>
      <c r="T130" s="143">
        <f t="shared" ref="T130:T147" si="13">S130*H130</f>
        <v>0</v>
      </c>
      <c r="AR130" s="144" t="s">
        <v>165</v>
      </c>
      <c r="AT130" s="144" t="s">
        <v>161</v>
      </c>
      <c r="AU130" s="144" t="s">
        <v>89</v>
      </c>
      <c r="AY130" s="16" t="s">
        <v>159</v>
      </c>
      <c r="BE130" s="145">
        <f t="shared" ref="BE130:BE147" si="14">IF(N130="základní",J130,0)</f>
        <v>0</v>
      </c>
      <c r="BF130" s="145">
        <f t="shared" ref="BF130:BF147" si="15">IF(N130="snížená",J130,0)</f>
        <v>0</v>
      </c>
      <c r="BG130" s="145">
        <f t="shared" ref="BG130:BG147" si="16">IF(N130="zákl. přenesená",J130,0)</f>
        <v>0</v>
      </c>
      <c r="BH130" s="145">
        <f t="shared" ref="BH130:BH147" si="17">IF(N130="sníž. přenesená",J130,0)</f>
        <v>0</v>
      </c>
      <c r="BI130" s="145">
        <f t="shared" ref="BI130:BI147" si="18">IF(N130="nulová",J130,0)</f>
        <v>0</v>
      </c>
      <c r="BJ130" s="16" t="s">
        <v>86</v>
      </c>
      <c r="BK130" s="145">
        <f t="shared" ref="BK130:BK147" si="19">ROUND(I130*H130,2)</f>
        <v>0</v>
      </c>
      <c r="BL130" s="16" t="s">
        <v>165</v>
      </c>
      <c r="BM130" s="144" t="s">
        <v>1440</v>
      </c>
    </row>
    <row r="131" spans="2:65" s="1" customFormat="1" ht="24.25" customHeight="1">
      <c r="B131" s="31"/>
      <c r="C131" s="161" t="s">
        <v>203</v>
      </c>
      <c r="D131" s="161" t="s">
        <v>210</v>
      </c>
      <c r="E131" s="162" t="s">
        <v>1441</v>
      </c>
      <c r="F131" s="163" t="s">
        <v>1442</v>
      </c>
      <c r="G131" s="164" t="s">
        <v>363</v>
      </c>
      <c r="H131" s="165">
        <v>1</v>
      </c>
      <c r="I131" s="166"/>
      <c r="J131" s="167">
        <f t="shared" si="10"/>
        <v>0</v>
      </c>
      <c r="K131" s="168"/>
      <c r="L131" s="169"/>
      <c r="M131" s="170" t="s">
        <v>1</v>
      </c>
      <c r="N131" s="171" t="s">
        <v>43</v>
      </c>
      <c r="P131" s="142">
        <f t="shared" si="11"/>
        <v>0</v>
      </c>
      <c r="Q131" s="142">
        <v>0</v>
      </c>
      <c r="R131" s="142">
        <f t="shared" si="12"/>
        <v>0</v>
      </c>
      <c r="S131" s="142">
        <v>0</v>
      </c>
      <c r="T131" s="143">
        <f t="shared" si="13"/>
        <v>0</v>
      </c>
      <c r="AR131" s="144" t="s">
        <v>203</v>
      </c>
      <c r="AT131" s="144" t="s">
        <v>210</v>
      </c>
      <c r="AU131" s="144" t="s">
        <v>89</v>
      </c>
      <c r="AY131" s="16" t="s">
        <v>159</v>
      </c>
      <c r="BE131" s="145">
        <f t="shared" si="14"/>
        <v>0</v>
      </c>
      <c r="BF131" s="145">
        <f t="shared" si="15"/>
        <v>0</v>
      </c>
      <c r="BG131" s="145">
        <f t="shared" si="16"/>
        <v>0</v>
      </c>
      <c r="BH131" s="145">
        <f t="shared" si="17"/>
        <v>0</v>
      </c>
      <c r="BI131" s="145">
        <f t="shared" si="18"/>
        <v>0</v>
      </c>
      <c r="BJ131" s="16" t="s">
        <v>86</v>
      </c>
      <c r="BK131" s="145">
        <f t="shared" si="19"/>
        <v>0</v>
      </c>
      <c r="BL131" s="16" t="s">
        <v>165</v>
      </c>
      <c r="BM131" s="144" t="s">
        <v>1443</v>
      </c>
    </row>
    <row r="132" spans="2:65" s="1" customFormat="1" ht="16.55" customHeight="1">
      <c r="B132" s="31"/>
      <c r="C132" s="161" t="s">
        <v>209</v>
      </c>
      <c r="D132" s="161" t="s">
        <v>210</v>
      </c>
      <c r="E132" s="162" t="s">
        <v>1444</v>
      </c>
      <c r="F132" s="163" t="s">
        <v>1445</v>
      </c>
      <c r="G132" s="164" t="s">
        <v>363</v>
      </c>
      <c r="H132" s="165">
        <v>7</v>
      </c>
      <c r="I132" s="166"/>
      <c r="J132" s="167">
        <f t="shared" si="10"/>
        <v>0</v>
      </c>
      <c r="K132" s="168"/>
      <c r="L132" s="169"/>
      <c r="M132" s="170" t="s">
        <v>1</v>
      </c>
      <c r="N132" s="171" t="s">
        <v>43</v>
      </c>
      <c r="P132" s="142">
        <f t="shared" si="11"/>
        <v>0</v>
      </c>
      <c r="Q132" s="142">
        <v>0</v>
      </c>
      <c r="R132" s="142">
        <f t="shared" si="12"/>
        <v>0</v>
      </c>
      <c r="S132" s="142">
        <v>0</v>
      </c>
      <c r="T132" s="143">
        <f t="shared" si="13"/>
        <v>0</v>
      </c>
      <c r="AR132" s="144" t="s">
        <v>203</v>
      </c>
      <c r="AT132" s="144" t="s">
        <v>210</v>
      </c>
      <c r="AU132" s="144" t="s">
        <v>89</v>
      </c>
      <c r="AY132" s="16" t="s">
        <v>159</v>
      </c>
      <c r="BE132" s="145">
        <f t="shared" si="14"/>
        <v>0</v>
      </c>
      <c r="BF132" s="145">
        <f t="shared" si="15"/>
        <v>0</v>
      </c>
      <c r="BG132" s="145">
        <f t="shared" si="16"/>
        <v>0</v>
      </c>
      <c r="BH132" s="145">
        <f t="shared" si="17"/>
        <v>0</v>
      </c>
      <c r="BI132" s="145">
        <f t="shared" si="18"/>
        <v>0</v>
      </c>
      <c r="BJ132" s="16" t="s">
        <v>86</v>
      </c>
      <c r="BK132" s="145">
        <f t="shared" si="19"/>
        <v>0</v>
      </c>
      <c r="BL132" s="16" t="s">
        <v>165</v>
      </c>
      <c r="BM132" s="144" t="s">
        <v>1446</v>
      </c>
    </row>
    <row r="133" spans="2:65" s="1" customFormat="1" ht="16.55" customHeight="1">
      <c r="B133" s="31"/>
      <c r="C133" s="161" t="s">
        <v>216</v>
      </c>
      <c r="D133" s="161" t="s">
        <v>210</v>
      </c>
      <c r="E133" s="162" t="s">
        <v>1447</v>
      </c>
      <c r="F133" s="163" t="s">
        <v>1448</v>
      </c>
      <c r="G133" s="164" t="s">
        <v>363</v>
      </c>
      <c r="H133" s="165">
        <v>3</v>
      </c>
      <c r="I133" s="166"/>
      <c r="J133" s="167">
        <f t="shared" si="10"/>
        <v>0</v>
      </c>
      <c r="K133" s="168"/>
      <c r="L133" s="169"/>
      <c r="M133" s="170" t="s">
        <v>1</v>
      </c>
      <c r="N133" s="171" t="s">
        <v>43</v>
      </c>
      <c r="P133" s="142">
        <f t="shared" si="11"/>
        <v>0</v>
      </c>
      <c r="Q133" s="142">
        <v>0</v>
      </c>
      <c r="R133" s="142">
        <f t="shared" si="12"/>
        <v>0</v>
      </c>
      <c r="S133" s="142">
        <v>0</v>
      </c>
      <c r="T133" s="143">
        <f t="shared" si="13"/>
        <v>0</v>
      </c>
      <c r="AR133" s="144" t="s">
        <v>203</v>
      </c>
      <c r="AT133" s="144" t="s">
        <v>210</v>
      </c>
      <c r="AU133" s="144" t="s">
        <v>89</v>
      </c>
      <c r="AY133" s="16" t="s">
        <v>159</v>
      </c>
      <c r="BE133" s="145">
        <f t="shared" si="14"/>
        <v>0</v>
      </c>
      <c r="BF133" s="145">
        <f t="shared" si="15"/>
        <v>0</v>
      </c>
      <c r="BG133" s="145">
        <f t="shared" si="16"/>
        <v>0</v>
      </c>
      <c r="BH133" s="145">
        <f t="shared" si="17"/>
        <v>0</v>
      </c>
      <c r="BI133" s="145">
        <f t="shared" si="18"/>
        <v>0</v>
      </c>
      <c r="BJ133" s="16" t="s">
        <v>86</v>
      </c>
      <c r="BK133" s="145">
        <f t="shared" si="19"/>
        <v>0</v>
      </c>
      <c r="BL133" s="16" t="s">
        <v>165</v>
      </c>
      <c r="BM133" s="144" t="s">
        <v>1449</v>
      </c>
    </row>
    <row r="134" spans="2:65" s="1" customFormat="1" ht="16.55" customHeight="1">
      <c r="B134" s="31"/>
      <c r="C134" s="161" t="s">
        <v>222</v>
      </c>
      <c r="D134" s="161" t="s">
        <v>210</v>
      </c>
      <c r="E134" s="162" t="s">
        <v>1450</v>
      </c>
      <c r="F134" s="163" t="s">
        <v>1451</v>
      </c>
      <c r="G134" s="164" t="s">
        <v>363</v>
      </c>
      <c r="H134" s="165">
        <v>1</v>
      </c>
      <c r="I134" s="166"/>
      <c r="J134" s="167">
        <f t="shared" si="10"/>
        <v>0</v>
      </c>
      <c r="K134" s="168"/>
      <c r="L134" s="169"/>
      <c r="M134" s="170" t="s">
        <v>1</v>
      </c>
      <c r="N134" s="171" t="s">
        <v>43</v>
      </c>
      <c r="P134" s="142">
        <f t="shared" si="11"/>
        <v>0</v>
      </c>
      <c r="Q134" s="142">
        <v>0</v>
      </c>
      <c r="R134" s="142">
        <f t="shared" si="12"/>
        <v>0</v>
      </c>
      <c r="S134" s="142">
        <v>0</v>
      </c>
      <c r="T134" s="143">
        <f t="shared" si="13"/>
        <v>0</v>
      </c>
      <c r="AR134" s="144" t="s">
        <v>203</v>
      </c>
      <c r="AT134" s="144" t="s">
        <v>210</v>
      </c>
      <c r="AU134" s="144" t="s">
        <v>89</v>
      </c>
      <c r="AY134" s="16" t="s">
        <v>159</v>
      </c>
      <c r="BE134" s="145">
        <f t="shared" si="14"/>
        <v>0</v>
      </c>
      <c r="BF134" s="145">
        <f t="shared" si="15"/>
        <v>0</v>
      </c>
      <c r="BG134" s="145">
        <f t="shared" si="16"/>
        <v>0</v>
      </c>
      <c r="BH134" s="145">
        <f t="shared" si="17"/>
        <v>0</v>
      </c>
      <c r="BI134" s="145">
        <f t="shared" si="18"/>
        <v>0</v>
      </c>
      <c r="BJ134" s="16" t="s">
        <v>86</v>
      </c>
      <c r="BK134" s="145">
        <f t="shared" si="19"/>
        <v>0</v>
      </c>
      <c r="BL134" s="16" t="s">
        <v>165</v>
      </c>
      <c r="BM134" s="144" t="s">
        <v>1452</v>
      </c>
    </row>
    <row r="135" spans="2:65" s="1" customFormat="1" ht="16.55" customHeight="1">
      <c r="B135" s="31"/>
      <c r="C135" s="161" t="s">
        <v>226</v>
      </c>
      <c r="D135" s="161" t="s">
        <v>210</v>
      </c>
      <c r="E135" s="162" t="s">
        <v>1453</v>
      </c>
      <c r="F135" s="163" t="s">
        <v>1454</v>
      </c>
      <c r="G135" s="164" t="s">
        <v>363</v>
      </c>
      <c r="H135" s="165">
        <v>1</v>
      </c>
      <c r="I135" s="166"/>
      <c r="J135" s="167">
        <f t="shared" si="10"/>
        <v>0</v>
      </c>
      <c r="K135" s="168"/>
      <c r="L135" s="169"/>
      <c r="M135" s="170" t="s">
        <v>1</v>
      </c>
      <c r="N135" s="171" t="s">
        <v>43</v>
      </c>
      <c r="P135" s="142">
        <f t="shared" si="11"/>
        <v>0</v>
      </c>
      <c r="Q135" s="142">
        <v>0</v>
      </c>
      <c r="R135" s="142">
        <f t="shared" si="12"/>
        <v>0</v>
      </c>
      <c r="S135" s="142">
        <v>0</v>
      </c>
      <c r="T135" s="143">
        <f t="shared" si="13"/>
        <v>0</v>
      </c>
      <c r="AR135" s="144" t="s">
        <v>203</v>
      </c>
      <c r="AT135" s="144" t="s">
        <v>210</v>
      </c>
      <c r="AU135" s="144" t="s">
        <v>89</v>
      </c>
      <c r="AY135" s="16" t="s">
        <v>159</v>
      </c>
      <c r="BE135" s="145">
        <f t="shared" si="14"/>
        <v>0</v>
      </c>
      <c r="BF135" s="145">
        <f t="shared" si="15"/>
        <v>0</v>
      </c>
      <c r="BG135" s="145">
        <f t="shared" si="16"/>
        <v>0</v>
      </c>
      <c r="BH135" s="145">
        <f t="shared" si="17"/>
        <v>0</v>
      </c>
      <c r="BI135" s="145">
        <f t="shared" si="18"/>
        <v>0</v>
      </c>
      <c r="BJ135" s="16" t="s">
        <v>86</v>
      </c>
      <c r="BK135" s="145">
        <f t="shared" si="19"/>
        <v>0</v>
      </c>
      <c r="BL135" s="16" t="s">
        <v>165</v>
      </c>
      <c r="BM135" s="144" t="s">
        <v>1455</v>
      </c>
    </row>
    <row r="136" spans="2:65" s="1" customFormat="1" ht="16.55" customHeight="1">
      <c r="B136" s="31"/>
      <c r="C136" s="161" t="s">
        <v>232</v>
      </c>
      <c r="D136" s="161" t="s">
        <v>210</v>
      </c>
      <c r="E136" s="162" t="s">
        <v>1456</v>
      </c>
      <c r="F136" s="163" t="s">
        <v>1457</v>
      </c>
      <c r="G136" s="164" t="s">
        <v>363</v>
      </c>
      <c r="H136" s="165">
        <v>1</v>
      </c>
      <c r="I136" s="166"/>
      <c r="J136" s="167">
        <f t="shared" si="10"/>
        <v>0</v>
      </c>
      <c r="K136" s="168"/>
      <c r="L136" s="169"/>
      <c r="M136" s="170" t="s">
        <v>1</v>
      </c>
      <c r="N136" s="171" t="s">
        <v>43</v>
      </c>
      <c r="P136" s="142">
        <f t="shared" si="11"/>
        <v>0</v>
      </c>
      <c r="Q136" s="142">
        <v>0</v>
      </c>
      <c r="R136" s="142">
        <f t="shared" si="12"/>
        <v>0</v>
      </c>
      <c r="S136" s="142">
        <v>0</v>
      </c>
      <c r="T136" s="143">
        <f t="shared" si="13"/>
        <v>0</v>
      </c>
      <c r="AR136" s="144" t="s">
        <v>203</v>
      </c>
      <c r="AT136" s="144" t="s">
        <v>210</v>
      </c>
      <c r="AU136" s="144" t="s">
        <v>89</v>
      </c>
      <c r="AY136" s="16" t="s">
        <v>159</v>
      </c>
      <c r="BE136" s="145">
        <f t="shared" si="14"/>
        <v>0</v>
      </c>
      <c r="BF136" s="145">
        <f t="shared" si="15"/>
        <v>0</v>
      </c>
      <c r="BG136" s="145">
        <f t="shared" si="16"/>
        <v>0</v>
      </c>
      <c r="BH136" s="145">
        <f t="shared" si="17"/>
        <v>0</v>
      </c>
      <c r="BI136" s="145">
        <f t="shared" si="18"/>
        <v>0</v>
      </c>
      <c r="BJ136" s="16" t="s">
        <v>86</v>
      </c>
      <c r="BK136" s="145">
        <f t="shared" si="19"/>
        <v>0</v>
      </c>
      <c r="BL136" s="16" t="s">
        <v>165</v>
      </c>
      <c r="BM136" s="144" t="s">
        <v>1458</v>
      </c>
    </row>
    <row r="137" spans="2:65" s="1" customFormat="1" ht="16.55" customHeight="1">
      <c r="B137" s="31"/>
      <c r="C137" s="161" t="s">
        <v>238</v>
      </c>
      <c r="D137" s="161" t="s">
        <v>210</v>
      </c>
      <c r="E137" s="162" t="s">
        <v>1459</v>
      </c>
      <c r="F137" s="163" t="s">
        <v>1460</v>
      </c>
      <c r="G137" s="164" t="s">
        <v>363</v>
      </c>
      <c r="H137" s="165">
        <v>1</v>
      </c>
      <c r="I137" s="166"/>
      <c r="J137" s="167">
        <f t="shared" si="10"/>
        <v>0</v>
      </c>
      <c r="K137" s="168"/>
      <c r="L137" s="169"/>
      <c r="M137" s="170" t="s">
        <v>1</v>
      </c>
      <c r="N137" s="171" t="s">
        <v>43</v>
      </c>
      <c r="P137" s="142">
        <f t="shared" si="11"/>
        <v>0</v>
      </c>
      <c r="Q137" s="142">
        <v>0</v>
      </c>
      <c r="R137" s="142">
        <f t="shared" si="12"/>
        <v>0</v>
      </c>
      <c r="S137" s="142">
        <v>0</v>
      </c>
      <c r="T137" s="143">
        <f t="shared" si="13"/>
        <v>0</v>
      </c>
      <c r="AR137" s="144" t="s">
        <v>203</v>
      </c>
      <c r="AT137" s="144" t="s">
        <v>210</v>
      </c>
      <c r="AU137" s="144" t="s">
        <v>89</v>
      </c>
      <c r="AY137" s="16" t="s">
        <v>159</v>
      </c>
      <c r="BE137" s="145">
        <f t="shared" si="14"/>
        <v>0</v>
      </c>
      <c r="BF137" s="145">
        <f t="shared" si="15"/>
        <v>0</v>
      </c>
      <c r="BG137" s="145">
        <f t="shared" si="16"/>
        <v>0</v>
      </c>
      <c r="BH137" s="145">
        <f t="shared" si="17"/>
        <v>0</v>
      </c>
      <c r="BI137" s="145">
        <f t="shared" si="18"/>
        <v>0</v>
      </c>
      <c r="BJ137" s="16" t="s">
        <v>86</v>
      </c>
      <c r="BK137" s="145">
        <f t="shared" si="19"/>
        <v>0</v>
      </c>
      <c r="BL137" s="16" t="s">
        <v>165</v>
      </c>
      <c r="BM137" s="144" t="s">
        <v>1461</v>
      </c>
    </row>
    <row r="138" spans="2:65" s="1" customFormat="1" ht="16.55" customHeight="1">
      <c r="B138" s="31"/>
      <c r="C138" s="161" t="s">
        <v>8</v>
      </c>
      <c r="D138" s="161" t="s">
        <v>210</v>
      </c>
      <c r="E138" s="162" t="s">
        <v>1462</v>
      </c>
      <c r="F138" s="163" t="s">
        <v>1463</v>
      </c>
      <c r="G138" s="164" t="s">
        <v>363</v>
      </c>
      <c r="H138" s="165">
        <v>1</v>
      </c>
      <c r="I138" s="166"/>
      <c r="J138" s="167">
        <f t="shared" si="10"/>
        <v>0</v>
      </c>
      <c r="K138" s="168"/>
      <c r="L138" s="169"/>
      <c r="M138" s="170" t="s">
        <v>1</v>
      </c>
      <c r="N138" s="171" t="s">
        <v>43</v>
      </c>
      <c r="P138" s="142">
        <f t="shared" si="11"/>
        <v>0</v>
      </c>
      <c r="Q138" s="142">
        <v>0</v>
      </c>
      <c r="R138" s="142">
        <f t="shared" si="12"/>
        <v>0</v>
      </c>
      <c r="S138" s="142">
        <v>0</v>
      </c>
      <c r="T138" s="143">
        <f t="shared" si="13"/>
        <v>0</v>
      </c>
      <c r="AR138" s="144" t="s">
        <v>203</v>
      </c>
      <c r="AT138" s="144" t="s">
        <v>210</v>
      </c>
      <c r="AU138" s="144" t="s">
        <v>89</v>
      </c>
      <c r="AY138" s="16" t="s">
        <v>159</v>
      </c>
      <c r="BE138" s="145">
        <f t="shared" si="14"/>
        <v>0</v>
      </c>
      <c r="BF138" s="145">
        <f t="shared" si="15"/>
        <v>0</v>
      </c>
      <c r="BG138" s="145">
        <f t="shared" si="16"/>
        <v>0</v>
      </c>
      <c r="BH138" s="145">
        <f t="shared" si="17"/>
        <v>0</v>
      </c>
      <c r="BI138" s="145">
        <f t="shared" si="18"/>
        <v>0</v>
      </c>
      <c r="BJ138" s="16" t="s">
        <v>86</v>
      </c>
      <c r="BK138" s="145">
        <f t="shared" si="19"/>
        <v>0</v>
      </c>
      <c r="BL138" s="16" t="s">
        <v>165</v>
      </c>
      <c r="BM138" s="144" t="s">
        <v>1464</v>
      </c>
    </row>
    <row r="139" spans="2:65" s="1" customFormat="1" ht="16.55" customHeight="1">
      <c r="B139" s="31"/>
      <c r="C139" s="161" t="s">
        <v>246</v>
      </c>
      <c r="D139" s="161" t="s">
        <v>210</v>
      </c>
      <c r="E139" s="162" t="s">
        <v>1465</v>
      </c>
      <c r="F139" s="163" t="s">
        <v>1466</v>
      </c>
      <c r="G139" s="164" t="s">
        <v>363</v>
      </c>
      <c r="H139" s="165">
        <v>2</v>
      </c>
      <c r="I139" s="166"/>
      <c r="J139" s="167">
        <f t="shared" si="10"/>
        <v>0</v>
      </c>
      <c r="K139" s="168"/>
      <c r="L139" s="169"/>
      <c r="M139" s="170" t="s">
        <v>1</v>
      </c>
      <c r="N139" s="171" t="s">
        <v>43</v>
      </c>
      <c r="P139" s="142">
        <f t="shared" si="11"/>
        <v>0</v>
      </c>
      <c r="Q139" s="142">
        <v>0</v>
      </c>
      <c r="R139" s="142">
        <f t="shared" si="12"/>
        <v>0</v>
      </c>
      <c r="S139" s="142">
        <v>0</v>
      </c>
      <c r="T139" s="143">
        <f t="shared" si="13"/>
        <v>0</v>
      </c>
      <c r="AR139" s="144" t="s">
        <v>203</v>
      </c>
      <c r="AT139" s="144" t="s">
        <v>210</v>
      </c>
      <c r="AU139" s="144" t="s">
        <v>89</v>
      </c>
      <c r="AY139" s="16" t="s">
        <v>159</v>
      </c>
      <c r="BE139" s="145">
        <f t="shared" si="14"/>
        <v>0</v>
      </c>
      <c r="BF139" s="145">
        <f t="shared" si="15"/>
        <v>0</v>
      </c>
      <c r="BG139" s="145">
        <f t="shared" si="16"/>
        <v>0</v>
      </c>
      <c r="BH139" s="145">
        <f t="shared" si="17"/>
        <v>0</v>
      </c>
      <c r="BI139" s="145">
        <f t="shared" si="18"/>
        <v>0</v>
      </c>
      <c r="BJ139" s="16" t="s">
        <v>86</v>
      </c>
      <c r="BK139" s="145">
        <f t="shared" si="19"/>
        <v>0</v>
      </c>
      <c r="BL139" s="16" t="s">
        <v>165</v>
      </c>
      <c r="BM139" s="144" t="s">
        <v>1467</v>
      </c>
    </row>
    <row r="140" spans="2:65" s="1" customFormat="1" ht="16.55" customHeight="1">
      <c r="B140" s="31"/>
      <c r="C140" s="161" t="s">
        <v>253</v>
      </c>
      <c r="D140" s="161" t="s">
        <v>210</v>
      </c>
      <c r="E140" s="162" t="s">
        <v>1468</v>
      </c>
      <c r="F140" s="163" t="s">
        <v>1469</v>
      </c>
      <c r="G140" s="164" t="s">
        <v>363</v>
      </c>
      <c r="H140" s="165">
        <v>3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43</v>
      </c>
      <c r="P140" s="142">
        <f t="shared" si="11"/>
        <v>0</v>
      </c>
      <c r="Q140" s="142">
        <v>0</v>
      </c>
      <c r="R140" s="142">
        <f t="shared" si="12"/>
        <v>0</v>
      </c>
      <c r="S140" s="142">
        <v>0</v>
      </c>
      <c r="T140" s="143">
        <f t="shared" si="13"/>
        <v>0</v>
      </c>
      <c r="AR140" s="144" t="s">
        <v>203</v>
      </c>
      <c r="AT140" s="144" t="s">
        <v>210</v>
      </c>
      <c r="AU140" s="144" t="s">
        <v>89</v>
      </c>
      <c r="AY140" s="16" t="s">
        <v>159</v>
      </c>
      <c r="BE140" s="145">
        <f t="shared" si="14"/>
        <v>0</v>
      </c>
      <c r="BF140" s="145">
        <f t="shared" si="15"/>
        <v>0</v>
      </c>
      <c r="BG140" s="145">
        <f t="shared" si="16"/>
        <v>0</v>
      </c>
      <c r="BH140" s="145">
        <f t="shared" si="17"/>
        <v>0</v>
      </c>
      <c r="BI140" s="145">
        <f t="shared" si="18"/>
        <v>0</v>
      </c>
      <c r="BJ140" s="16" t="s">
        <v>86</v>
      </c>
      <c r="BK140" s="145">
        <f t="shared" si="19"/>
        <v>0</v>
      </c>
      <c r="BL140" s="16" t="s">
        <v>165</v>
      </c>
      <c r="BM140" s="144" t="s">
        <v>1470</v>
      </c>
    </row>
    <row r="141" spans="2:65" s="1" customFormat="1" ht="16.55" customHeight="1">
      <c r="B141" s="31"/>
      <c r="C141" s="161" t="s">
        <v>258</v>
      </c>
      <c r="D141" s="161" t="s">
        <v>210</v>
      </c>
      <c r="E141" s="162" t="s">
        <v>1471</v>
      </c>
      <c r="F141" s="163" t="s">
        <v>1472</v>
      </c>
      <c r="G141" s="164" t="s">
        <v>363</v>
      </c>
      <c r="H141" s="165">
        <v>2</v>
      </c>
      <c r="I141" s="166"/>
      <c r="J141" s="167">
        <f t="shared" si="10"/>
        <v>0</v>
      </c>
      <c r="K141" s="168"/>
      <c r="L141" s="169"/>
      <c r="M141" s="170" t="s">
        <v>1</v>
      </c>
      <c r="N141" s="171" t="s">
        <v>43</v>
      </c>
      <c r="P141" s="142">
        <f t="shared" si="11"/>
        <v>0</v>
      </c>
      <c r="Q141" s="142">
        <v>0</v>
      </c>
      <c r="R141" s="142">
        <f t="shared" si="12"/>
        <v>0</v>
      </c>
      <c r="S141" s="142">
        <v>0</v>
      </c>
      <c r="T141" s="143">
        <f t="shared" si="13"/>
        <v>0</v>
      </c>
      <c r="AR141" s="144" t="s">
        <v>203</v>
      </c>
      <c r="AT141" s="144" t="s">
        <v>210</v>
      </c>
      <c r="AU141" s="144" t="s">
        <v>89</v>
      </c>
      <c r="AY141" s="16" t="s">
        <v>159</v>
      </c>
      <c r="BE141" s="145">
        <f t="shared" si="14"/>
        <v>0</v>
      </c>
      <c r="BF141" s="145">
        <f t="shared" si="15"/>
        <v>0</v>
      </c>
      <c r="BG141" s="145">
        <f t="shared" si="16"/>
        <v>0</v>
      </c>
      <c r="BH141" s="145">
        <f t="shared" si="17"/>
        <v>0</v>
      </c>
      <c r="BI141" s="145">
        <f t="shared" si="18"/>
        <v>0</v>
      </c>
      <c r="BJ141" s="16" t="s">
        <v>86</v>
      </c>
      <c r="BK141" s="145">
        <f t="shared" si="19"/>
        <v>0</v>
      </c>
      <c r="BL141" s="16" t="s">
        <v>165</v>
      </c>
      <c r="BM141" s="144" t="s">
        <v>1473</v>
      </c>
    </row>
    <row r="142" spans="2:65" s="1" customFormat="1" ht="24.25" customHeight="1">
      <c r="B142" s="31"/>
      <c r="C142" s="132" t="s">
        <v>270</v>
      </c>
      <c r="D142" s="132" t="s">
        <v>161</v>
      </c>
      <c r="E142" s="133" t="s">
        <v>1474</v>
      </c>
      <c r="F142" s="134" t="s">
        <v>1475</v>
      </c>
      <c r="G142" s="135" t="s">
        <v>363</v>
      </c>
      <c r="H142" s="136">
        <v>141</v>
      </c>
      <c r="I142" s="137"/>
      <c r="J142" s="138">
        <f t="shared" si="10"/>
        <v>0</v>
      </c>
      <c r="K142" s="139"/>
      <c r="L142" s="31"/>
      <c r="M142" s="140" t="s">
        <v>1</v>
      </c>
      <c r="N142" s="141" t="s">
        <v>43</v>
      </c>
      <c r="P142" s="142">
        <f t="shared" si="11"/>
        <v>0</v>
      </c>
      <c r="Q142" s="142">
        <v>0</v>
      </c>
      <c r="R142" s="142">
        <f t="shared" si="12"/>
        <v>0</v>
      </c>
      <c r="S142" s="142">
        <v>0</v>
      </c>
      <c r="T142" s="143">
        <f t="shared" si="13"/>
        <v>0</v>
      </c>
      <c r="AR142" s="144" t="s">
        <v>165</v>
      </c>
      <c r="AT142" s="144" t="s">
        <v>161</v>
      </c>
      <c r="AU142" s="144" t="s">
        <v>89</v>
      </c>
      <c r="AY142" s="16" t="s">
        <v>159</v>
      </c>
      <c r="BE142" s="145">
        <f t="shared" si="14"/>
        <v>0</v>
      </c>
      <c r="BF142" s="145">
        <f t="shared" si="15"/>
        <v>0</v>
      </c>
      <c r="BG142" s="145">
        <f t="shared" si="16"/>
        <v>0</v>
      </c>
      <c r="BH142" s="145">
        <f t="shared" si="17"/>
        <v>0</v>
      </c>
      <c r="BI142" s="145">
        <f t="shared" si="18"/>
        <v>0</v>
      </c>
      <c r="BJ142" s="16" t="s">
        <v>86</v>
      </c>
      <c r="BK142" s="145">
        <f t="shared" si="19"/>
        <v>0</v>
      </c>
      <c r="BL142" s="16" t="s">
        <v>165</v>
      </c>
      <c r="BM142" s="144" t="s">
        <v>1476</v>
      </c>
    </row>
    <row r="143" spans="2:65" s="1" customFormat="1" ht="16.55" customHeight="1">
      <c r="B143" s="31"/>
      <c r="C143" s="161" t="s">
        <v>275</v>
      </c>
      <c r="D143" s="161" t="s">
        <v>210</v>
      </c>
      <c r="E143" s="162" t="s">
        <v>1477</v>
      </c>
      <c r="F143" s="163" t="s">
        <v>1478</v>
      </c>
      <c r="G143" s="164" t="s">
        <v>363</v>
      </c>
      <c r="H143" s="165">
        <v>141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43</v>
      </c>
      <c r="P143" s="142">
        <f t="shared" si="11"/>
        <v>0</v>
      </c>
      <c r="Q143" s="142">
        <v>0</v>
      </c>
      <c r="R143" s="142">
        <f t="shared" si="12"/>
        <v>0</v>
      </c>
      <c r="S143" s="142">
        <v>0</v>
      </c>
      <c r="T143" s="143">
        <f t="shared" si="13"/>
        <v>0</v>
      </c>
      <c r="AR143" s="144" t="s">
        <v>203</v>
      </c>
      <c r="AT143" s="144" t="s">
        <v>210</v>
      </c>
      <c r="AU143" s="144" t="s">
        <v>89</v>
      </c>
      <c r="AY143" s="16" t="s">
        <v>159</v>
      </c>
      <c r="BE143" s="145">
        <f t="shared" si="14"/>
        <v>0</v>
      </c>
      <c r="BF143" s="145">
        <f t="shared" si="15"/>
        <v>0</v>
      </c>
      <c r="BG143" s="145">
        <f t="shared" si="16"/>
        <v>0</v>
      </c>
      <c r="BH143" s="145">
        <f t="shared" si="17"/>
        <v>0</v>
      </c>
      <c r="BI143" s="145">
        <f t="shared" si="18"/>
        <v>0</v>
      </c>
      <c r="BJ143" s="16" t="s">
        <v>86</v>
      </c>
      <c r="BK143" s="145">
        <f t="shared" si="19"/>
        <v>0</v>
      </c>
      <c r="BL143" s="16" t="s">
        <v>165</v>
      </c>
      <c r="BM143" s="144" t="s">
        <v>1479</v>
      </c>
    </row>
    <row r="144" spans="2:65" s="1" customFormat="1" ht="37.799999999999997" customHeight="1">
      <c r="B144" s="31"/>
      <c r="C144" s="132" t="s">
        <v>7</v>
      </c>
      <c r="D144" s="132" t="s">
        <v>161</v>
      </c>
      <c r="E144" s="133" t="s">
        <v>1480</v>
      </c>
      <c r="F144" s="134" t="s">
        <v>1481</v>
      </c>
      <c r="G144" s="135" t="s">
        <v>363</v>
      </c>
      <c r="H144" s="136">
        <v>37</v>
      </c>
      <c r="I144" s="137"/>
      <c r="J144" s="138">
        <f t="shared" si="10"/>
        <v>0</v>
      </c>
      <c r="K144" s="139"/>
      <c r="L144" s="31"/>
      <c r="M144" s="140" t="s">
        <v>1</v>
      </c>
      <c r="N144" s="141" t="s">
        <v>43</v>
      </c>
      <c r="P144" s="142">
        <f t="shared" si="11"/>
        <v>0</v>
      </c>
      <c r="Q144" s="142">
        <v>0</v>
      </c>
      <c r="R144" s="142">
        <f t="shared" si="12"/>
        <v>0</v>
      </c>
      <c r="S144" s="142">
        <v>0</v>
      </c>
      <c r="T144" s="143">
        <f t="shared" si="13"/>
        <v>0</v>
      </c>
      <c r="AR144" s="144" t="s">
        <v>165</v>
      </c>
      <c r="AT144" s="144" t="s">
        <v>161</v>
      </c>
      <c r="AU144" s="144" t="s">
        <v>89</v>
      </c>
      <c r="AY144" s="16" t="s">
        <v>159</v>
      </c>
      <c r="BE144" s="145">
        <f t="shared" si="14"/>
        <v>0</v>
      </c>
      <c r="BF144" s="145">
        <f t="shared" si="15"/>
        <v>0</v>
      </c>
      <c r="BG144" s="145">
        <f t="shared" si="16"/>
        <v>0</v>
      </c>
      <c r="BH144" s="145">
        <f t="shared" si="17"/>
        <v>0</v>
      </c>
      <c r="BI144" s="145">
        <f t="shared" si="18"/>
        <v>0</v>
      </c>
      <c r="BJ144" s="16" t="s">
        <v>86</v>
      </c>
      <c r="BK144" s="145">
        <f t="shared" si="19"/>
        <v>0</v>
      </c>
      <c r="BL144" s="16" t="s">
        <v>165</v>
      </c>
      <c r="BM144" s="144" t="s">
        <v>1482</v>
      </c>
    </row>
    <row r="145" spans="2:65" s="1" customFormat="1" ht="24.25" customHeight="1">
      <c r="B145" s="31"/>
      <c r="C145" s="161" t="s">
        <v>290</v>
      </c>
      <c r="D145" s="161" t="s">
        <v>210</v>
      </c>
      <c r="E145" s="162" t="s">
        <v>1483</v>
      </c>
      <c r="F145" s="163" t="s">
        <v>1484</v>
      </c>
      <c r="G145" s="164" t="s">
        <v>363</v>
      </c>
      <c r="H145" s="165">
        <v>37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43</v>
      </c>
      <c r="P145" s="142">
        <f t="shared" si="11"/>
        <v>0</v>
      </c>
      <c r="Q145" s="142">
        <v>0</v>
      </c>
      <c r="R145" s="142">
        <f t="shared" si="12"/>
        <v>0</v>
      </c>
      <c r="S145" s="142">
        <v>0</v>
      </c>
      <c r="T145" s="143">
        <f t="shared" si="13"/>
        <v>0</v>
      </c>
      <c r="AR145" s="144" t="s">
        <v>203</v>
      </c>
      <c r="AT145" s="144" t="s">
        <v>210</v>
      </c>
      <c r="AU145" s="144" t="s">
        <v>89</v>
      </c>
      <c r="AY145" s="16" t="s">
        <v>159</v>
      </c>
      <c r="BE145" s="145">
        <f t="shared" si="14"/>
        <v>0</v>
      </c>
      <c r="BF145" s="145">
        <f t="shared" si="15"/>
        <v>0</v>
      </c>
      <c r="BG145" s="145">
        <f t="shared" si="16"/>
        <v>0</v>
      </c>
      <c r="BH145" s="145">
        <f t="shared" si="17"/>
        <v>0</v>
      </c>
      <c r="BI145" s="145">
        <f t="shared" si="18"/>
        <v>0</v>
      </c>
      <c r="BJ145" s="16" t="s">
        <v>86</v>
      </c>
      <c r="BK145" s="145">
        <f t="shared" si="19"/>
        <v>0</v>
      </c>
      <c r="BL145" s="16" t="s">
        <v>165</v>
      </c>
      <c r="BM145" s="144" t="s">
        <v>1485</v>
      </c>
    </row>
    <row r="146" spans="2:65" s="1" customFormat="1" ht="37.799999999999997" customHeight="1">
      <c r="B146" s="31"/>
      <c r="C146" s="132" t="s">
        <v>295</v>
      </c>
      <c r="D146" s="132" t="s">
        <v>161</v>
      </c>
      <c r="E146" s="133" t="s">
        <v>1486</v>
      </c>
      <c r="F146" s="134" t="s">
        <v>1487</v>
      </c>
      <c r="G146" s="135" t="s">
        <v>219</v>
      </c>
      <c r="H146" s="136">
        <v>209</v>
      </c>
      <c r="I146" s="137"/>
      <c r="J146" s="138">
        <f t="shared" si="10"/>
        <v>0</v>
      </c>
      <c r="K146" s="139"/>
      <c r="L146" s="31"/>
      <c r="M146" s="140" t="s">
        <v>1</v>
      </c>
      <c r="N146" s="141" t="s">
        <v>43</v>
      </c>
      <c r="P146" s="142">
        <f t="shared" si="11"/>
        <v>0</v>
      </c>
      <c r="Q146" s="142">
        <v>0</v>
      </c>
      <c r="R146" s="142">
        <f t="shared" si="12"/>
        <v>0</v>
      </c>
      <c r="S146" s="142">
        <v>0</v>
      </c>
      <c r="T146" s="143">
        <f t="shared" si="13"/>
        <v>0</v>
      </c>
      <c r="AR146" s="144" t="s">
        <v>165</v>
      </c>
      <c r="AT146" s="144" t="s">
        <v>161</v>
      </c>
      <c r="AU146" s="144" t="s">
        <v>89</v>
      </c>
      <c r="AY146" s="16" t="s">
        <v>159</v>
      </c>
      <c r="BE146" s="145">
        <f t="shared" si="14"/>
        <v>0</v>
      </c>
      <c r="BF146" s="145">
        <f t="shared" si="15"/>
        <v>0</v>
      </c>
      <c r="BG146" s="145">
        <f t="shared" si="16"/>
        <v>0</v>
      </c>
      <c r="BH146" s="145">
        <f t="shared" si="17"/>
        <v>0</v>
      </c>
      <c r="BI146" s="145">
        <f t="shared" si="18"/>
        <v>0</v>
      </c>
      <c r="BJ146" s="16" t="s">
        <v>86</v>
      </c>
      <c r="BK146" s="145">
        <f t="shared" si="19"/>
        <v>0</v>
      </c>
      <c r="BL146" s="16" t="s">
        <v>165</v>
      </c>
      <c r="BM146" s="144" t="s">
        <v>1488</v>
      </c>
    </row>
    <row r="147" spans="2:65" s="1" customFormat="1" ht="16.55" customHeight="1">
      <c r="B147" s="31"/>
      <c r="C147" s="132" t="s">
        <v>301</v>
      </c>
      <c r="D147" s="132" t="s">
        <v>161</v>
      </c>
      <c r="E147" s="133" t="s">
        <v>1489</v>
      </c>
      <c r="F147" s="134" t="s">
        <v>1490</v>
      </c>
      <c r="G147" s="135" t="s">
        <v>219</v>
      </c>
      <c r="H147" s="136">
        <v>73</v>
      </c>
      <c r="I147" s="137"/>
      <c r="J147" s="138">
        <f t="shared" si="10"/>
        <v>0</v>
      </c>
      <c r="K147" s="139"/>
      <c r="L147" s="31"/>
      <c r="M147" s="140" t="s">
        <v>1</v>
      </c>
      <c r="N147" s="141" t="s">
        <v>43</v>
      </c>
      <c r="P147" s="142">
        <f t="shared" si="11"/>
        <v>0</v>
      </c>
      <c r="Q147" s="142">
        <v>0</v>
      </c>
      <c r="R147" s="142">
        <f t="shared" si="12"/>
        <v>0</v>
      </c>
      <c r="S147" s="142">
        <v>0</v>
      </c>
      <c r="T147" s="143">
        <f t="shared" si="13"/>
        <v>0</v>
      </c>
      <c r="AR147" s="144" t="s">
        <v>165</v>
      </c>
      <c r="AT147" s="144" t="s">
        <v>161</v>
      </c>
      <c r="AU147" s="144" t="s">
        <v>89</v>
      </c>
      <c r="AY147" s="16" t="s">
        <v>159</v>
      </c>
      <c r="BE147" s="145">
        <f t="shared" si="14"/>
        <v>0</v>
      </c>
      <c r="BF147" s="145">
        <f t="shared" si="15"/>
        <v>0</v>
      </c>
      <c r="BG147" s="145">
        <f t="shared" si="16"/>
        <v>0</v>
      </c>
      <c r="BH147" s="145">
        <f t="shared" si="17"/>
        <v>0</v>
      </c>
      <c r="BI147" s="145">
        <f t="shared" si="18"/>
        <v>0</v>
      </c>
      <c r="BJ147" s="16" t="s">
        <v>86</v>
      </c>
      <c r="BK147" s="145">
        <f t="shared" si="19"/>
        <v>0</v>
      </c>
      <c r="BL147" s="16" t="s">
        <v>165</v>
      </c>
      <c r="BM147" s="144" t="s">
        <v>1491</v>
      </c>
    </row>
    <row r="148" spans="2:65" s="11" customFormat="1" ht="22.75" customHeight="1">
      <c r="B148" s="120"/>
      <c r="D148" s="121" t="s">
        <v>77</v>
      </c>
      <c r="E148" s="130" t="s">
        <v>671</v>
      </c>
      <c r="F148" s="130" t="s">
        <v>672</v>
      </c>
      <c r="I148" s="123"/>
      <c r="J148" s="131">
        <f>BK148</f>
        <v>0</v>
      </c>
      <c r="L148" s="120"/>
      <c r="M148" s="125"/>
      <c r="P148" s="126">
        <f>P149</f>
        <v>0</v>
      </c>
      <c r="R148" s="126">
        <f>R149</f>
        <v>0</v>
      </c>
      <c r="T148" s="127">
        <f>T149</f>
        <v>0</v>
      </c>
      <c r="AR148" s="121" t="s">
        <v>86</v>
      </c>
      <c r="AT148" s="128" t="s">
        <v>77</v>
      </c>
      <c r="AU148" s="128" t="s">
        <v>86</v>
      </c>
      <c r="AY148" s="121" t="s">
        <v>159</v>
      </c>
      <c r="BK148" s="129">
        <f>BK149</f>
        <v>0</v>
      </c>
    </row>
    <row r="149" spans="2:65" s="1" customFormat="1" ht="37.799999999999997" customHeight="1">
      <c r="B149" s="31"/>
      <c r="C149" s="132" t="s">
        <v>306</v>
      </c>
      <c r="D149" s="132" t="s">
        <v>161</v>
      </c>
      <c r="E149" s="133" t="s">
        <v>1492</v>
      </c>
      <c r="F149" s="134" t="s">
        <v>1493</v>
      </c>
      <c r="G149" s="135" t="s">
        <v>213</v>
      </c>
      <c r="H149" s="136">
        <v>9.1080000000000005</v>
      </c>
      <c r="I149" s="137"/>
      <c r="J149" s="138">
        <f>ROUND(I149*H149,2)</f>
        <v>0</v>
      </c>
      <c r="K149" s="139"/>
      <c r="L149" s="31"/>
      <c r="M149" s="172" t="s">
        <v>1</v>
      </c>
      <c r="N149" s="173" t="s">
        <v>43</v>
      </c>
      <c r="O149" s="174"/>
      <c r="P149" s="175">
        <f>O149*H149</f>
        <v>0</v>
      </c>
      <c r="Q149" s="175">
        <v>0</v>
      </c>
      <c r="R149" s="175">
        <f>Q149*H149</f>
        <v>0</v>
      </c>
      <c r="S149" s="175">
        <v>0</v>
      </c>
      <c r="T149" s="176">
        <f>S149*H149</f>
        <v>0</v>
      </c>
      <c r="AR149" s="144" t="s">
        <v>165</v>
      </c>
      <c r="AT149" s="144" t="s">
        <v>161</v>
      </c>
      <c r="AU149" s="144" t="s">
        <v>89</v>
      </c>
      <c r="AY149" s="16" t="s">
        <v>159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86</v>
      </c>
      <c r="BK149" s="145">
        <f>ROUND(I149*H149,2)</f>
        <v>0</v>
      </c>
      <c r="BL149" s="16" t="s">
        <v>165</v>
      </c>
      <c r="BM149" s="144" t="s">
        <v>1494</v>
      </c>
    </row>
    <row r="150" spans="2:65" s="1" customFormat="1" ht="6.9" customHeight="1"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31"/>
    </row>
  </sheetData>
  <sheetProtection algorithmName="SHA-512" hashValue="bWPjeQszWOQRg94sH1rUDtWLtAt0gs/CUB9wRKxynFJNyG76wBhxdynk9TTwSQOS74ihR1oIFfbkAXeuUtl8rg==" saltValue="szpd/DpBpTz3gK7lsLqEcYpOkMv1gdvykgnPTxFzlE7MryqV+ROSBMwaMAiiXSkli7+A0A9DUjCORgIddnniXA==" spinCount="100000" sheet="1" objects="1" scenarios="1" formatColumns="0" formatRows="0" autoFilter="0"/>
  <autoFilter ref="C118:K149" xr:uid="{00000000-0009-0000-0000-000008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28</vt:i4>
      </vt:variant>
    </vt:vector>
  </HeadingPairs>
  <TitlesOfParts>
    <vt:vector size="42" baseType="lpstr">
      <vt:lpstr>Rekapitulace stavby</vt:lpstr>
      <vt:lpstr>IO 01 - Dopravní řešení a...</vt:lpstr>
      <vt:lpstr>IO 02 - Opěrné zdi a scho...</vt:lpstr>
      <vt:lpstr>IO 03 - Dešťová kanalizac...</vt:lpstr>
      <vt:lpstr>IO 04 - Veřejné osvětlení...</vt:lpstr>
      <vt:lpstr>IO 06 - Optická síť Etapa II</vt:lpstr>
      <vt:lpstr>SO 01-06 - Drobná archite...</vt:lpstr>
      <vt:lpstr>SO 01-07 - Drobná archite...</vt:lpstr>
      <vt:lpstr>SO 02 - Sadové úpravy Eta...</vt:lpstr>
      <vt:lpstr>SO 03 - Mobiliář Etapa II</vt:lpstr>
      <vt:lpstr>SO 04 - Demolice Etapa II</vt:lpstr>
      <vt:lpstr>SO 05 - Bezbariérové přís...</vt:lpstr>
      <vt:lpstr>VON - Vedlejší a ostatní ...</vt:lpstr>
      <vt:lpstr>SO 01-03 - Obklad fasád</vt:lpstr>
      <vt:lpstr>'IO 01 - Dopravní řešení a...'!Názvy_tisku</vt:lpstr>
      <vt:lpstr>'IO 02 - Opěrné zdi a scho...'!Názvy_tisku</vt:lpstr>
      <vt:lpstr>'IO 03 - Dešťová kanalizac...'!Názvy_tisku</vt:lpstr>
      <vt:lpstr>'IO 04 - Veřejné osvětlení...'!Názvy_tisku</vt:lpstr>
      <vt:lpstr>'IO 06 - Optická síť Etapa II'!Názvy_tisku</vt:lpstr>
      <vt:lpstr>'Rekapitulace stavby'!Názvy_tisku</vt:lpstr>
      <vt:lpstr>'SO 01-03 - Obklad fasád'!Názvy_tisku</vt:lpstr>
      <vt:lpstr>'SO 01-06 - Drobná archite...'!Názvy_tisku</vt:lpstr>
      <vt:lpstr>'SO 01-07 - Drobná archite...'!Názvy_tisku</vt:lpstr>
      <vt:lpstr>'SO 02 - Sadové úpravy Eta...'!Názvy_tisku</vt:lpstr>
      <vt:lpstr>'SO 03 - Mobiliář Etapa II'!Názvy_tisku</vt:lpstr>
      <vt:lpstr>'SO 04 - Demolice Etapa II'!Názvy_tisku</vt:lpstr>
      <vt:lpstr>'SO 05 - Bezbariérové přís...'!Názvy_tisku</vt:lpstr>
      <vt:lpstr>'VON - Vedlejší a ostatní ...'!Názvy_tisku</vt:lpstr>
      <vt:lpstr>'IO 01 - Dopravní řešení a...'!Oblast_tisku</vt:lpstr>
      <vt:lpstr>'IO 02 - Opěrné zdi a scho...'!Oblast_tisku</vt:lpstr>
      <vt:lpstr>'IO 03 - Dešťová kanalizac...'!Oblast_tisku</vt:lpstr>
      <vt:lpstr>'IO 04 - Veřejné osvětlení...'!Oblast_tisku</vt:lpstr>
      <vt:lpstr>'IO 06 - Optická síť Etapa II'!Oblast_tisku</vt:lpstr>
      <vt:lpstr>'Rekapitulace stavby'!Oblast_tisku</vt:lpstr>
      <vt:lpstr>'SO 01-03 - Obklad fasád'!Oblast_tisku</vt:lpstr>
      <vt:lpstr>'SO 01-06 - Drobná archite...'!Oblast_tisku</vt:lpstr>
      <vt:lpstr>'SO 01-07 - Drobná archite...'!Oblast_tisku</vt:lpstr>
      <vt:lpstr>'SO 02 - Sadové úpravy Eta...'!Oblast_tisku</vt:lpstr>
      <vt:lpstr>'SO 03 - Mobiliář Etapa II'!Oblast_tisku</vt:lpstr>
      <vt:lpstr>'SO 04 - Demolice Etapa II'!Oblast_tisku</vt:lpstr>
      <vt:lpstr>'SO 05 - Bezbariérové přís...'!Oblast_tisku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ACERNBLS\LSada</dc:creator>
  <cp:lastModifiedBy>L K</cp:lastModifiedBy>
  <dcterms:created xsi:type="dcterms:W3CDTF">2022-12-28T15:08:21Z</dcterms:created>
  <dcterms:modified xsi:type="dcterms:W3CDTF">2022-12-29T13:03:23Z</dcterms:modified>
</cp:coreProperties>
</file>