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15" windowWidth="19815" windowHeight="8385"/>
  </bookViews>
  <sheets>
    <sheet name="Rekapitulace stavby" sheetId="1" r:id="rId1"/>
    <sheet name="001 - Stavební část" sheetId="2" r:id="rId2"/>
    <sheet name="002 - Zdravotechnika" sheetId="3" r:id="rId3"/>
    <sheet name="003 - Elektroinstalace" sheetId="4" r:id="rId4"/>
    <sheet name="004 - Vybavení vestavěné" sheetId="5" r:id="rId5"/>
    <sheet name="005 - Vedlejší rozpočtové..." sheetId="6" r:id="rId6"/>
    <sheet name="Pokyny pro vyplnění" sheetId="7" r:id="rId7"/>
  </sheets>
  <definedNames>
    <definedName name="_xlnm._FilterDatabase" localSheetId="1" hidden="1">'001 - Stavební část'!$C$99:$K$573</definedName>
    <definedName name="_xlnm._FilterDatabase" localSheetId="2" hidden="1">'002 - Zdravotechnika'!$C$90:$K$293</definedName>
    <definedName name="_xlnm._FilterDatabase" localSheetId="3" hidden="1">'003 - Elektroinstalace'!$C$90:$K$198</definedName>
    <definedName name="_xlnm._FilterDatabase" localSheetId="4" hidden="1">'004 - Vybavení vestavěné'!$C$79:$K$93</definedName>
    <definedName name="_xlnm._FilterDatabase" localSheetId="5" hidden="1">'005 - Vedlejší rozpočtové...'!$C$83:$K$109</definedName>
    <definedName name="_xlnm.Print_Titles" localSheetId="1">'001 - Stavební část'!$99:$99</definedName>
    <definedName name="_xlnm.Print_Titles" localSheetId="2">'002 - Zdravotechnika'!$90:$90</definedName>
    <definedName name="_xlnm.Print_Titles" localSheetId="3">'003 - Elektroinstalace'!$90:$90</definedName>
    <definedName name="_xlnm.Print_Titles" localSheetId="4">'004 - Vybavení vestavěné'!$79:$79</definedName>
    <definedName name="_xlnm.Print_Titles" localSheetId="5">'005 - Vedlejší rozpočtové...'!$83:$83</definedName>
    <definedName name="_xlnm.Print_Titles" localSheetId="0">'Rekapitulace stavby'!$52:$52</definedName>
    <definedName name="_xlnm.Print_Area" localSheetId="1">'001 - Stavební část'!$C$4:$J$39,'001 - Stavební část'!$C$45:$J$81,'001 - Stavební část'!$C$87:$K$573</definedName>
    <definedName name="_xlnm.Print_Area" localSheetId="2">'002 - Zdravotechnika'!$C$4:$J$39,'002 - Zdravotechnika'!$C$45:$J$72,'002 - Zdravotechnika'!$C$78:$K$293</definedName>
    <definedName name="_xlnm.Print_Area" localSheetId="3">'003 - Elektroinstalace'!$C$4:$J$39,'003 - Elektroinstalace'!$C$45:$J$72,'003 - Elektroinstalace'!$C$78:$K$198</definedName>
    <definedName name="_xlnm.Print_Area" localSheetId="4">'004 - Vybavení vestavěné'!$C$4:$J$39,'004 - Vybavení vestavěné'!$C$45:$J$61,'004 - Vybavení vestavěné'!$C$67:$K$93</definedName>
    <definedName name="_xlnm.Print_Area" localSheetId="5">'005 - Vedlejší rozpočtové...'!$C$4:$J$39,'005 - Vedlejší rozpočtové...'!$C$45:$J$65,'005 - Vedlejší rozpočtové...'!$C$71:$K$109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</definedNames>
  <calcPr calcId="145621"/>
</workbook>
</file>

<file path=xl/calcChain.xml><?xml version="1.0" encoding="utf-8"?>
<calcChain xmlns="http://schemas.openxmlformats.org/spreadsheetml/2006/main">
  <c r="J37" i="6" l="1"/>
  <c r="J36" i="6"/>
  <c r="AY59" i="1"/>
  <c r="J35" i="6"/>
  <c r="AX59" i="1"/>
  <c r="BI106" i="6"/>
  <c r="BH106" i="6"/>
  <c r="BG106" i="6"/>
  <c r="BF106" i="6"/>
  <c r="T106" i="6"/>
  <c r="R106" i="6"/>
  <c r="P106" i="6"/>
  <c r="BI102" i="6"/>
  <c r="BH102" i="6"/>
  <c r="BG102" i="6"/>
  <c r="BF102" i="6"/>
  <c r="T102" i="6"/>
  <c r="R102" i="6"/>
  <c r="P102" i="6"/>
  <c r="BI99" i="6"/>
  <c r="BH99" i="6"/>
  <c r="BG99" i="6"/>
  <c r="BF99" i="6"/>
  <c r="T99" i="6"/>
  <c r="T98" i="6"/>
  <c r="R99" i="6"/>
  <c r="R98" i="6"/>
  <c r="P99" i="6"/>
  <c r="P98" i="6"/>
  <c r="BI96" i="6"/>
  <c r="BH96" i="6"/>
  <c r="BG96" i="6"/>
  <c r="BF96" i="6"/>
  <c r="T96" i="6"/>
  <c r="T95" i="6"/>
  <c r="R96" i="6"/>
  <c r="R95" i="6"/>
  <c r="P96" i="6"/>
  <c r="P95" i="6"/>
  <c r="BI91" i="6"/>
  <c r="BH91" i="6"/>
  <c r="BG91" i="6"/>
  <c r="BF91" i="6"/>
  <c r="T91" i="6"/>
  <c r="R91" i="6"/>
  <c r="P91" i="6"/>
  <c r="BI87" i="6"/>
  <c r="BH87" i="6"/>
  <c r="BG87" i="6"/>
  <c r="BF87" i="6"/>
  <c r="T87" i="6"/>
  <c r="R87" i="6"/>
  <c r="P87" i="6"/>
  <c r="J81" i="6"/>
  <c r="J80" i="6"/>
  <c r="F80" i="6"/>
  <c r="F78" i="6"/>
  <c r="E76" i="6"/>
  <c r="J55" i="6"/>
  <c r="J54" i="6"/>
  <c r="F54" i="6"/>
  <c r="F52" i="6"/>
  <c r="E50" i="6"/>
  <c r="J18" i="6"/>
  <c r="E18" i="6"/>
  <c r="F81" i="6" s="1"/>
  <c r="J17" i="6"/>
  <c r="J12" i="6"/>
  <c r="J78" i="6" s="1"/>
  <c r="E7" i="6"/>
  <c r="E74" i="6" s="1"/>
  <c r="J37" i="5"/>
  <c r="J36" i="5"/>
  <c r="AY58" i="1"/>
  <c r="J35" i="5"/>
  <c r="AX58" i="1" s="1"/>
  <c r="BI93" i="5"/>
  <c r="BH93" i="5"/>
  <c r="BG93" i="5"/>
  <c r="BF93" i="5"/>
  <c r="T93" i="5"/>
  <c r="R93" i="5"/>
  <c r="P93" i="5"/>
  <c r="BI92" i="5"/>
  <c r="BH92" i="5"/>
  <c r="BG92" i="5"/>
  <c r="BF92" i="5"/>
  <c r="T92" i="5"/>
  <c r="R92" i="5"/>
  <c r="P92" i="5"/>
  <c r="BI91" i="5"/>
  <c r="BH91" i="5"/>
  <c r="BG91" i="5"/>
  <c r="BF91" i="5"/>
  <c r="T91" i="5"/>
  <c r="R91" i="5"/>
  <c r="P91" i="5"/>
  <c r="BI90" i="5"/>
  <c r="BH90" i="5"/>
  <c r="BG90" i="5"/>
  <c r="BF90" i="5"/>
  <c r="T90" i="5"/>
  <c r="R90" i="5"/>
  <c r="P90" i="5"/>
  <c r="BI89" i="5"/>
  <c r="BH89" i="5"/>
  <c r="BG89" i="5"/>
  <c r="BF89" i="5"/>
  <c r="T89" i="5"/>
  <c r="R89" i="5"/>
  <c r="P89" i="5"/>
  <c r="BI88" i="5"/>
  <c r="BH88" i="5"/>
  <c r="BG88" i="5"/>
  <c r="BF88" i="5"/>
  <c r="T88" i="5"/>
  <c r="R88" i="5"/>
  <c r="P88" i="5"/>
  <c r="BI87" i="5"/>
  <c r="BH87" i="5"/>
  <c r="BG87" i="5"/>
  <c r="BF87" i="5"/>
  <c r="T87" i="5"/>
  <c r="R87" i="5"/>
  <c r="P87" i="5"/>
  <c r="BI86" i="5"/>
  <c r="BH86" i="5"/>
  <c r="BG86" i="5"/>
  <c r="BF86" i="5"/>
  <c r="T86" i="5"/>
  <c r="R86" i="5"/>
  <c r="P86" i="5"/>
  <c r="BI85" i="5"/>
  <c r="BH85" i="5"/>
  <c r="BG85" i="5"/>
  <c r="BF85" i="5"/>
  <c r="T85" i="5"/>
  <c r="R85" i="5"/>
  <c r="P85" i="5"/>
  <c r="BI84" i="5"/>
  <c r="BH84" i="5"/>
  <c r="BG84" i="5"/>
  <c r="BF84" i="5"/>
  <c r="T84" i="5"/>
  <c r="R84" i="5"/>
  <c r="P84" i="5"/>
  <c r="BI83" i="5"/>
  <c r="BH83" i="5"/>
  <c r="BG83" i="5"/>
  <c r="BF83" i="5"/>
  <c r="T83" i="5"/>
  <c r="R83" i="5"/>
  <c r="P83" i="5"/>
  <c r="BI82" i="5"/>
  <c r="BH82" i="5"/>
  <c r="BG82" i="5"/>
  <c r="BF82" i="5"/>
  <c r="T82" i="5"/>
  <c r="R82" i="5"/>
  <c r="P82" i="5"/>
  <c r="J77" i="5"/>
  <c r="J76" i="5"/>
  <c r="F76" i="5"/>
  <c r="F74" i="5"/>
  <c r="E72" i="5"/>
  <c r="J55" i="5"/>
  <c r="J54" i="5"/>
  <c r="F54" i="5"/>
  <c r="F52" i="5"/>
  <c r="E50" i="5"/>
  <c r="J18" i="5"/>
  <c r="E18" i="5"/>
  <c r="F55" i="5" s="1"/>
  <c r="J17" i="5"/>
  <c r="J12" i="5"/>
  <c r="J74" i="5" s="1"/>
  <c r="E7" i="5"/>
  <c r="E70" i="5" s="1"/>
  <c r="J37" i="4"/>
  <c r="J36" i="4"/>
  <c r="AY57" i="1"/>
  <c r="J35" i="4"/>
  <c r="AX57" i="1"/>
  <c r="BI198" i="4"/>
  <c r="BH198" i="4"/>
  <c r="BG198" i="4"/>
  <c r="BF198" i="4"/>
  <c r="T198" i="4"/>
  <c r="R198" i="4"/>
  <c r="P198" i="4"/>
  <c r="BI197" i="4"/>
  <c r="BH197" i="4"/>
  <c r="BG197" i="4"/>
  <c r="BF197" i="4"/>
  <c r="T197" i="4"/>
  <c r="R197" i="4"/>
  <c r="P197" i="4"/>
  <c r="BI196" i="4"/>
  <c r="BH196" i="4"/>
  <c r="BG196" i="4"/>
  <c r="BF196" i="4"/>
  <c r="T196" i="4"/>
  <c r="R196" i="4"/>
  <c r="P196" i="4"/>
  <c r="BI195" i="4"/>
  <c r="BH195" i="4"/>
  <c r="BG195" i="4"/>
  <c r="BF195" i="4"/>
  <c r="T195" i="4"/>
  <c r="R195" i="4"/>
  <c r="P195" i="4"/>
  <c r="BI194" i="4"/>
  <c r="BH194" i="4"/>
  <c r="BG194" i="4"/>
  <c r="BF194" i="4"/>
  <c r="T194" i="4"/>
  <c r="R194" i="4"/>
  <c r="P194" i="4"/>
  <c r="BI191" i="4"/>
  <c r="BH191" i="4"/>
  <c r="BG191" i="4"/>
  <c r="BF191" i="4"/>
  <c r="T191" i="4"/>
  <c r="R191" i="4"/>
  <c r="P191" i="4"/>
  <c r="BI190" i="4"/>
  <c r="BH190" i="4"/>
  <c r="BG190" i="4"/>
  <c r="BF190" i="4"/>
  <c r="T190" i="4"/>
  <c r="R190" i="4"/>
  <c r="P190" i="4"/>
  <c r="BI189" i="4"/>
  <c r="BH189" i="4"/>
  <c r="BG189" i="4"/>
  <c r="BF189" i="4"/>
  <c r="T189" i="4"/>
  <c r="R189" i="4"/>
  <c r="P189" i="4"/>
  <c r="BI188" i="4"/>
  <c r="BH188" i="4"/>
  <c r="BG188" i="4"/>
  <c r="BF188" i="4"/>
  <c r="T188" i="4"/>
  <c r="R188" i="4"/>
  <c r="P188" i="4"/>
  <c r="BI187" i="4"/>
  <c r="BH187" i="4"/>
  <c r="BG187" i="4"/>
  <c r="BF187" i="4"/>
  <c r="T187" i="4"/>
  <c r="R187" i="4"/>
  <c r="P187" i="4"/>
  <c r="BI186" i="4"/>
  <c r="BH186" i="4"/>
  <c r="BG186" i="4"/>
  <c r="BF186" i="4"/>
  <c r="T186" i="4"/>
  <c r="R186" i="4"/>
  <c r="P186" i="4"/>
  <c r="BI185" i="4"/>
  <c r="BH185" i="4"/>
  <c r="BG185" i="4"/>
  <c r="BF185" i="4"/>
  <c r="T185" i="4"/>
  <c r="R185" i="4"/>
  <c r="P185" i="4"/>
  <c r="BI184" i="4"/>
  <c r="BH184" i="4"/>
  <c r="BG184" i="4"/>
  <c r="BF184" i="4"/>
  <c r="T184" i="4"/>
  <c r="R184" i="4"/>
  <c r="P184" i="4"/>
  <c r="BI183" i="4"/>
  <c r="BH183" i="4"/>
  <c r="BG183" i="4"/>
  <c r="BF183" i="4"/>
  <c r="T183" i="4"/>
  <c r="R183" i="4"/>
  <c r="P183" i="4"/>
  <c r="BI182" i="4"/>
  <c r="BH182" i="4"/>
  <c r="BG182" i="4"/>
  <c r="BF182" i="4"/>
  <c r="T182" i="4"/>
  <c r="R182" i="4"/>
  <c r="P182" i="4"/>
  <c r="BI181" i="4"/>
  <c r="BH181" i="4"/>
  <c r="BG181" i="4"/>
  <c r="BF181" i="4"/>
  <c r="T181" i="4"/>
  <c r="R181" i="4"/>
  <c r="P181" i="4"/>
  <c r="BI180" i="4"/>
  <c r="BH180" i="4"/>
  <c r="BG180" i="4"/>
  <c r="BF180" i="4"/>
  <c r="T180" i="4"/>
  <c r="R180" i="4"/>
  <c r="P180" i="4"/>
  <c r="BI179" i="4"/>
  <c r="BH179" i="4"/>
  <c r="BG179" i="4"/>
  <c r="BF179" i="4"/>
  <c r="T179" i="4"/>
  <c r="R179" i="4"/>
  <c r="P179" i="4"/>
  <c r="BI178" i="4"/>
  <c r="BH178" i="4"/>
  <c r="BG178" i="4"/>
  <c r="BF178" i="4"/>
  <c r="T178" i="4"/>
  <c r="R178" i="4"/>
  <c r="P178" i="4"/>
  <c r="BI177" i="4"/>
  <c r="BH177" i="4"/>
  <c r="BG177" i="4"/>
  <c r="BF177" i="4"/>
  <c r="T177" i="4"/>
  <c r="R177" i="4"/>
  <c r="P177" i="4"/>
  <c r="BI176" i="4"/>
  <c r="BH176" i="4"/>
  <c r="BG176" i="4"/>
  <c r="BF176" i="4"/>
  <c r="T176" i="4"/>
  <c r="R176" i="4"/>
  <c r="P176" i="4"/>
  <c r="BI174" i="4"/>
  <c r="BH174" i="4"/>
  <c r="BG174" i="4"/>
  <c r="BF174" i="4"/>
  <c r="T174" i="4"/>
  <c r="R174" i="4"/>
  <c r="P174" i="4"/>
  <c r="BI173" i="4"/>
  <c r="BH173" i="4"/>
  <c r="BG173" i="4"/>
  <c r="BF173" i="4"/>
  <c r="T173" i="4"/>
  <c r="R173" i="4"/>
  <c r="P173" i="4"/>
  <c r="BI172" i="4"/>
  <c r="BH172" i="4"/>
  <c r="BG172" i="4"/>
  <c r="BF172" i="4"/>
  <c r="T172" i="4"/>
  <c r="R172" i="4"/>
  <c r="P172" i="4"/>
  <c r="BI171" i="4"/>
  <c r="BH171" i="4"/>
  <c r="BG171" i="4"/>
  <c r="BF171" i="4"/>
  <c r="T171" i="4"/>
  <c r="R171" i="4"/>
  <c r="P171" i="4"/>
  <c r="BI170" i="4"/>
  <c r="BH170" i="4"/>
  <c r="BG170" i="4"/>
  <c r="BF170" i="4"/>
  <c r="T170" i="4"/>
  <c r="R170" i="4"/>
  <c r="P170" i="4"/>
  <c r="BI169" i="4"/>
  <c r="BH169" i="4"/>
  <c r="BG169" i="4"/>
  <c r="BF169" i="4"/>
  <c r="T169" i="4"/>
  <c r="R169" i="4"/>
  <c r="P169" i="4"/>
  <c r="BI167" i="4"/>
  <c r="BH167" i="4"/>
  <c r="BG167" i="4"/>
  <c r="BF167" i="4"/>
  <c r="T167" i="4"/>
  <c r="R167" i="4"/>
  <c r="P167" i="4"/>
  <c r="BI166" i="4"/>
  <c r="BH166" i="4"/>
  <c r="BG166" i="4"/>
  <c r="BF166" i="4"/>
  <c r="T166" i="4"/>
  <c r="R166" i="4"/>
  <c r="P166" i="4"/>
  <c r="BI165" i="4"/>
  <c r="BH165" i="4"/>
  <c r="BG165" i="4"/>
  <c r="BF165" i="4"/>
  <c r="T165" i="4"/>
  <c r="R165" i="4"/>
  <c r="P165" i="4"/>
  <c r="BI164" i="4"/>
  <c r="BH164" i="4"/>
  <c r="BG164" i="4"/>
  <c r="BF164" i="4"/>
  <c r="T164" i="4"/>
  <c r="R164" i="4"/>
  <c r="P164" i="4"/>
  <c r="BI163" i="4"/>
  <c r="BH163" i="4"/>
  <c r="BG163" i="4"/>
  <c r="BF163" i="4"/>
  <c r="T163" i="4"/>
  <c r="R163" i="4"/>
  <c r="P163" i="4"/>
  <c r="BI162" i="4"/>
  <c r="BH162" i="4"/>
  <c r="BG162" i="4"/>
  <c r="BF162" i="4"/>
  <c r="T162" i="4"/>
  <c r="R162" i="4"/>
  <c r="P162" i="4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9" i="4"/>
  <c r="BH159" i="4"/>
  <c r="BG159" i="4"/>
  <c r="BF159" i="4"/>
  <c r="T159" i="4"/>
  <c r="R159" i="4"/>
  <c r="P159" i="4"/>
  <c r="BI158" i="4"/>
  <c r="BH158" i="4"/>
  <c r="BG158" i="4"/>
  <c r="BF158" i="4"/>
  <c r="T158" i="4"/>
  <c r="R158" i="4"/>
  <c r="P158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4" i="4"/>
  <c r="BH154" i="4"/>
  <c r="BG154" i="4"/>
  <c r="BF154" i="4"/>
  <c r="T154" i="4"/>
  <c r="R154" i="4"/>
  <c r="P154" i="4"/>
  <c r="BI153" i="4"/>
  <c r="BH153" i="4"/>
  <c r="BG153" i="4"/>
  <c r="BF153" i="4"/>
  <c r="T153" i="4"/>
  <c r="R153" i="4"/>
  <c r="P153" i="4"/>
  <c r="BI152" i="4"/>
  <c r="BH152" i="4"/>
  <c r="BG152" i="4"/>
  <c r="BF152" i="4"/>
  <c r="T152" i="4"/>
  <c r="R152" i="4"/>
  <c r="P152" i="4"/>
  <c r="BI151" i="4"/>
  <c r="BH151" i="4"/>
  <c r="BG151" i="4"/>
  <c r="BF151" i="4"/>
  <c r="T151" i="4"/>
  <c r="R151" i="4"/>
  <c r="P151" i="4"/>
  <c r="BI150" i="4"/>
  <c r="BH150" i="4"/>
  <c r="BG150" i="4"/>
  <c r="BF150" i="4"/>
  <c r="T150" i="4"/>
  <c r="R150" i="4"/>
  <c r="P150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31" i="4"/>
  <c r="BH131" i="4"/>
  <c r="BG131" i="4"/>
  <c r="BF131" i="4"/>
  <c r="T131" i="4"/>
  <c r="R131" i="4"/>
  <c r="P131" i="4"/>
  <c r="BI130" i="4"/>
  <c r="BH130" i="4"/>
  <c r="BG130" i="4"/>
  <c r="BF130" i="4"/>
  <c r="T130" i="4"/>
  <c r="R130" i="4"/>
  <c r="P130" i="4"/>
  <c r="BI129" i="4"/>
  <c r="BH129" i="4"/>
  <c r="BG129" i="4"/>
  <c r="BF129" i="4"/>
  <c r="T129" i="4"/>
  <c r="R129" i="4"/>
  <c r="P129" i="4"/>
  <c r="BI128" i="4"/>
  <c r="BH128" i="4"/>
  <c r="BG128" i="4"/>
  <c r="BF128" i="4"/>
  <c r="T128" i="4"/>
  <c r="R128" i="4"/>
  <c r="P128" i="4"/>
  <c r="BI127" i="4"/>
  <c r="BH127" i="4"/>
  <c r="BG127" i="4"/>
  <c r="BF127" i="4"/>
  <c r="T127" i="4"/>
  <c r="R127" i="4"/>
  <c r="P127" i="4"/>
  <c r="BI125" i="4"/>
  <c r="BH125" i="4"/>
  <c r="BG125" i="4"/>
  <c r="BF125" i="4"/>
  <c r="T125" i="4"/>
  <c r="R125" i="4"/>
  <c r="P125" i="4"/>
  <c r="BI124" i="4"/>
  <c r="BH124" i="4"/>
  <c r="BG124" i="4"/>
  <c r="BF124" i="4"/>
  <c r="T124" i="4"/>
  <c r="R124" i="4"/>
  <c r="P124" i="4"/>
  <c r="BI123" i="4"/>
  <c r="BH123" i="4"/>
  <c r="BG123" i="4"/>
  <c r="BF123" i="4"/>
  <c r="T123" i="4"/>
  <c r="R123" i="4"/>
  <c r="P123" i="4"/>
  <c r="BI122" i="4"/>
  <c r="BH122" i="4"/>
  <c r="BG122" i="4"/>
  <c r="BF122" i="4"/>
  <c r="T122" i="4"/>
  <c r="R122" i="4"/>
  <c r="P122" i="4"/>
  <c r="BI121" i="4"/>
  <c r="BH121" i="4"/>
  <c r="BG121" i="4"/>
  <c r="BF121" i="4"/>
  <c r="T121" i="4"/>
  <c r="R121" i="4"/>
  <c r="P121" i="4"/>
  <c r="BI120" i="4"/>
  <c r="BH120" i="4"/>
  <c r="BG120" i="4"/>
  <c r="BF120" i="4"/>
  <c r="T120" i="4"/>
  <c r="R120" i="4"/>
  <c r="P120" i="4"/>
  <c r="BI119" i="4"/>
  <c r="BH119" i="4"/>
  <c r="BG119" i="4"/>
  <c r="BF119" i="4"/>
  <c r="T119" i="4"/>
  <c r="R119" i="4"/>
  <c r="P119" i="4"/>
  <c r="BI117" i="4"/>
  <c r="BH117" i="4"/>
  <c r="BG117" i="4"/>
  <c r="BF117" i="4"/>
  <c r="T117" i="4"/>
  <c r="R117" i="4"/>
  <c r="P117" i="4"/>
  <c r="BI116" i="4"/>
  <c r="BH116" i="4"/>
  <c r="BG116" i="4"/>
  <c r="BF116" i="4"/>
  <c r="T116" i="4"/>
  <c r="R116" i="4"/>
  <c r="P116" i="4"/>
  <c r="BI115" i="4"/>
  <c r="BH115" i="4"/>
  <c r="BG115" i="4"/>
  <c r="BF115" i="4"/>
  <c r="T115" i="4"/>
  <c r="R115" i="4"/>
  <c r="P115" i="4"/>
  <c r="BI114" i="4"/>
  <c r="BH114" i="4"/>
  <c r="BG114" i="4"/>
  <c r="BF114" i="4"/>
  <c r="T114" i="4"/>
  <c r="R114" i="4"/>
  <c r="P114" i="4"/>
  <c r="BI113" i="4"/>
  <c r="BH113" i="4"/>
  <c r="BG113" i="4"/>
  <c r="BF113" i="4"/>
  <c r="T113" i="4"/>
  <c r="R113" i="4"/>
  <c r="P113" i="4"/>
  <c r="BI112" i="4"/>
  <c r="BH112" i="4"/>
  <c r="BG112" i="4"/>
  <c r="BF112" i="4"/>
  <c r="T112" i="4"/>
  <c r="R112" i="4"/>
  <c r="P112" i="4"/>
  <c r="BI111" i="4"/>
  <c r="BH111" i="4"/>
  <c r="BG111" i="4"/>
  <c r="BF111" i="4"/>
  <c r="T111" i="4"/>
  <c r="R111" i="4"/>
  <c r="P111" i="4"/>
  <c r="BI110" i="4"/>
  <c r="BH110" i="4"/>
  <c r="BG110" i="4"/>
  <c r="BF110" i="4"/>
  <c r="T110" i="4"/>
  <c r="R110" i="4"/>
  <c r="P110" i="4"/>
  <c r="BI109" i="4"/>
  <c r="BH109" i="4"/>
  <c r="BG109" i="4"/>
  <c r="BF109" i="4"/>
  <c r="T109" i="4"/>
  <c r="R109" i="4"/>
  <c r="P109" i="4"/>
  <c r="BI108" i="4"/>
  <c r="BH108" i="4"/>
  <c r="BG108" i="4"/>
  <c r="BF108" i="4"/>
  <c r="T108" i="4"/>
  <c r="R108" i="4"/>
  <c r="P108" i="4"/>
  <c r="BI107" i="4"/>
  <c r="BH107" i="4"/>
  <c r="BG107" i="4"/>
  <c r="BF107" i="4"/>
  <c r="T107" i="4"/>
  <c r="R107" i="4"/>
  <c r="P107" i="4"/>
  <c r="BI106" i="4"/>
  <c r="BH106" i="4"/>
  <c r="BG106" i="4"/>
  <c r="BF106" i="4"/>
  <c r="T106" i="4"/>
  <c r="R106" i="4"/>
  <c r="P106" i="4"/>
  <c r="BI104" i="4"/>
  <c r="BH104" i="4"/>
  <c r="BG104" i="4"/>
  <c r="BF104" i="4"/>
  <c r="T104" i="4"/>
  <c r="R104" i="4"/>
  <c r="P104" i="4"/>
  <c r="BI103" i="4"/>
  <c r="BH103" i="4"/>
  <c r="BG103" i="4"/>
  <c r="BF103" i="4"/>
  <c r="T103" i="4"/>
  <c r="R103" i="4"/>
  <c r="P103" i="4"/>
  <c r="BI102" i="4"/>
  <c r="BH102" i="4"/>
  <c r="BG102" i="4"/>
  <c r="BF102" i="4"/>
  <c r="T102" i="4"/>
  <c r="R102" i="4"/>
  <c r="P102" i="4"/>
  <c r="BI101" i="4"/>
  <c r="BH101" i="4"/>
  <c r="BG101" i="4"/>
  <c r="BF101" i="4"/>
  <c r="T101" i="4"/>
  <c r="R101" i="4"/>
  <c r="P101" i="4"/>
  <c r="BI100" i="4"/>
  <c r="BH100" i="4"/>
  <c r="BG100" i="4"/>
  <c r="BF100" i="4"/>
  <c r="T100" i="4"/>
  <c r="R100" i="4"/>
  <c r="P100" i="4"/>
  <c r="BI99" i="4"/>
  <c r="BH99" i="4"/>
  <c r="BG99" i="4"/>
  <c r="BF99" i="4"/>
  <c r="T99" i="4"/>
  <c r="R99" i="4"/>
  <c r="P99" i="4"/>
  <c r="BI97" i="4"/>
  <c r="BH97" i="4"/>
  <c r="BG97" i="4"/>
  <c r="BF97" i="4"/>
  <c r="T97" i="4"/>
  <c r="R97" i="4"/>
  <c r="P97" i="4"/>
  <c r="BI96" i="4"/>
  <c r="BH96" i="4"/>
  <c r="BG96" i="4"/>
  <c r="BF96" i="4"/>
  <c r="T96" i="4"/>
  <c r="R96" i="4"/>
  <c r="P96" i="4"/>
  <c r="BI95" i="4"/>
  <c r="BH95" i="4"/>
  <c r="BG95" i="4"/>
  <c r="BF95" i="4"/>
  <c r="T95" i="4"/>
  <c r="R95" i="4"/>
  <c r="P95" i="4"/>
  <c r="BI94" i="4"/>
  <c r="BH94" i="4"/>
  <c r="BG94" i="4"/>
  <c r="BF94" i="4"/>
  <c r="T94" i="4"/>
  <c r="R94" i="4"/>
  <c r="P94" i="4"/>
  <c r="BI93" i="4"/>
  <c r="BH93" i="4"/>
  <c r="BG93" i="4"/>
  <c r="BF93" i="4"/>
  <c r="T93" i="4"/>
  <c r="R93" i="4"/>
  <c r="P93" i="4"/>
  <c r="J88" i="4"/>
  <c r="J87" i="4"/>
  <c r="F87" i="4"/>
  <c r="F85" i="4"/>
  <c r="E83" i="4"/>
  <c r="J55" i="4"/>
  <c r="J54" i="4"/>
  <c r="F54" i="4"/>
  <c r="F52" i="4"/>
  <c r="E50" i="4"/>
  <c r="J18" i="4"/>
  <c r="E18" i="4"/>
  <c r="F88" i="4" s="1"/>
  <c r="J17" i="4"/>
  <c r="J12" i="4"/>
  <c r="J52" i="4" s="1"/>
  <c r="E7" i="4"/>
  <c r="E81" i="4" s="1"/>
  <c r="J37" i="3"/>
  <c r="J36" i="3"/>
  <c r="AY56" i="1"/>
  <c r="J35" i="3"/>
  <c r="AX56" i="1"/>
  <c r="BI292" i="3"/>
  <c r="BH292" i="3"/>
  <c r="BG292" i="3"/>
  <c r="BF292" i="3"/>
  <c r="T292" i="3"/>
  <c r="R292" i="3"/>
  <c r="P292" i="3"/>
  <c r="BI290" i="3"/>
  <c r="BH290" i="3"/>
  <c r="BG290" i="3"/>
  <c r="BF290" i="3"/>
  <c r="T290" i="3"/>
  <c r="R290" i="3"/>
  <c r="P290" i="3"/>
  <c r="BI288" i="3"/>
  <c r="BH288" i="3"/>
  <c r="BG288" i="3"/>
  <c r="BF288" i="3"/>
  <c r="T288" i="3"/>
  <c r="R288" i="3"/>
  <c r="P288" i="3"/>
  <c r="BI286" i="3"/>
  <c r="BH286" i="3"/>
  <c r="BG286" i="3"/>
  <c r="BF286" i="3"/>
  <c r="T286" i="3"/>
  <c r="R286" i="3"/>
  <c r="P286" i="3"/>
  <c r="BI283" i="3"/>
  <c r="BH283" i="3"/>
  <c r="BG283" i="3"/>
  <c r="BF283" i="3"/>
  <c r="T283" i="3"/>
  <c r="R283" i="3"/>
  <c r="P283" i="3"/>
  <c r="BI281" i="3"/>
  <c r="BH281" i="3"/>
  <c r="BG281" i="3"/>
  <c r="BF281" i="3"/>
  <c r="T281" i="3"/>
  <c r="R281" i="3"/>
  <c r="P281" i="3"/>
  <c r="BI279" i="3"/>
  <c r="BH279" i="3"/>
  <c r="BG279" i="3"/>
  <c r="BF279" i="3"/>
  <c r="T279" i="3"/>
  <c r="R279" i="3"/>
  <c r="P279" i="3"/>
  <c r="BI277" i="3"/>
  <c r="BH277" i="3"/>
  <c r="BG277" i="3"/>
  <c r="BF277" i="3"/>
  <c r="T277" i="3"/>
  <c r="R277" i="3"/>
  <c r="P277" i="3"/>
  <c r="BI275" i="3"/>
  <c r="BH275" i="3"/>
  <c r="BG275" i="3"/>
  <c r="BF275" i="3"/>
  <c r="T275" i="3"/>
  <c r="R275" i="3"/>
  <c r="P275" i="3"/>
  <c r="BI273" i="3"/>
  <c r="BH273" i="3"/>
  <c r="BG273" i="3"/>
  <c r="BF273" i="3"/>
  <c r="T273" i="3"/>
  <c r="R273" i="3"/>
  <c r="P273" i="3"/>
  <c r="BI271" i="3"/>
  <c r="BH271" i="3"/>
  <c r="BG271" i="3"/>
  <c r="BF271" i="3"/>
  <c r="T271" i="3"/>
  <c r="R271" i="3"/>
  <c r="P271" i="3"/>
  <c r="BI269" i="3"/>
  <c r="BH269" i="3"/>
  <c r="BG269" i="3"/>
  <c r="BF269" i="3"/>
  <c r="T269" i="3"/>
  <c r="R269" i="3"/>
  <c r="P269" i="3"/>
  <c r="BI267" i="3"/>
  <c r="BH267" i="3"/>
  <c r="BG267" i="3"/>
  <c r="BF267" i="3"/>
  <c r="T267" i="3"/>
  <c r="R267" i="3"/>
  <c r="P267" i="3"/>
  <c r="BI265" i="3"/>
  <c r="BH265" i="3"/>
  <c r="BG265" i="3"/>
  <c r="BF265" i="3"/>
  <c r="T265" i="3"/>
  <c r="R265" i="3"/>
  <c r="P265" i="3"/>
  <c r="BI263" i="3"/>
  <c r="BH263" i="3"/>
  <c r="BG263" i="3"/>
  <c r="BF263" i="3"/>
  <c r="T263" i="3"/>
  <c r="R263" i="3"/>
  <c r="P263" i="3"/>
  <c r="BI261" i="3"/>
  <c r="BH261" i="3"/>
  <c r="BG261" i="3"/>
  <c r="BF261" i="3"/>
  <c r="T261" i="3"/>
  <c r="R261" i="3"/>
  <c r="P261" i="3"/>
  <c r="BI259" i="3"/>
  <c r="BH259" i="3"/>
  <c r="BG259" i="3"/>
  <c r="BF259" i="3"/>
  <c r="T259" i="3"/>
  <c r="R259" i="3"/>
  <c r="P259" i="3"/>
  <c r="BI257" i="3"/>
  <c r="BH257" i="3"/>
  <c r="BG257" i="3"/>
  <c r="BF257" i="3"/>
  <c r="T257" i="3"/>
  <c r="R257" i="3"/>
  <c r="P257" i="3"/>
  <c r="BI255" i="3"/>
  <c r="BH255" i="3"/>
  <c r="BG255" i="3"/>
  <c r="BF255" i="3"/>
  <c r="T255" i="3"/>
  <c r="R255" i="3"/>
  <c r="P255" i="3"/>
  <c r="BI253" i="3"/>
  <c r="BH253" i="3"/>
  <c r="BG253" i="3"/>
  <c r="BF253" i="3"/>
  <c r="T253" i="3"/>
  <c r="R253" i="3"/>
  <c r="P253" i="3"/>
  <c r="BI250" i="3"/>
  <c r="BH250" i="3"/>
  <c r="BG250" i="3"/>
  <c r="BF250" i="3"/>
  <c r="T250" i="3"/>
  <c r="R250" i="3"/>
  <c r="P250" i="3"/>
  <c r="BI248" i="3"/>
  <c r="BH248" i="3"/>
  <c r="BG248" i="3"/>
  <c r="BF248" i="3"/>
  <c r="T248" i="3"/>
  <c r="R248" i="3"/>
  <c r="P248" i="3"/>
  <c r="BI246" i="3"/>
  <c r="BH246" i="3"/>
  <c r="BG246" i="3"/>
  <c r="BF246" i="3"/>
  <c r="T246" i="3"/>
  <c r="R246" i="3"/>
  <c r="P246" i="3"/>
  <c r="BI244" i="3"/>
  <c r="BH244" i="3"/>
  <c r="BG244" i="3"/>
  <c r="BF244" i="3"/>
  <c r="T244" i="3"/>
  <c r="R244" i="3"/>
  <c r="P244" i="3"/>
  <c r="BI242" i="3"/>
  <c r="BH242" i="3"/>
  <c r="BG242" i="3"/>
  <c r="BF242" i="3"/>
  <c r="T242" i="3"/>
  <c r="R242" i="3"/>
  <c r="P242" i="3"/>
  <c r="BI240" i="3"/>
  <c r="BH240" i="3"/>
  <c r="BG240" i="3"/>
  <c r="BF240" i="3"/>
  <c r="T240" i="3"/>
  <c r="R240" i="3"/>
  <c r="P240" i="3"/>
  <c r="BI238" i="3"/>
  <c r="BH238" i="3"/>
  <c r="BG238" i="3"/>
  <c r="BF238" i="3"/>
  <c r="T238" i="3"/>
  <c r="R238" i="3"/>
  <c r="P238" i="3"/>
  <c r="BI236" i="3"/>
  <c r="BH236" i="3"/>
  <c r="BG236" i="3"/>
  <c r="BF236" i="3"/>
  <c r="T236" i="3"/>
  <c r="R236" i="3"/>
  <c r="P236" i="3"/>
  <c r="BI234" i="3"/>
  <c r="BH234" i="3"/>
  <c r="BG234" i="3"/>
  <c r="BF234" i="3"/>
  <c r="T234" i="3"/>
  <c r="R234" i="3"/>
  <c r="P234" i="3"/>
  <c r="BI232" i="3"/>
  <c r="BH232" i="3"/>
  <c r="BG232" i="3"/>
  <c r="BF232" i="3"/>
  <c r="T232" i="3"/>
  <c r="R232" i="3"/>
  <c r="P232" i="3"/>
  <c r="BI230" i="3"/>
  <c r="BH230" i="3"/>
  <c r="BG230" i="3"/>
  <c r="BF230" i="3"/>
  <c r="T230" i="3"/>
  <c r="R230" i="3"/>
  <c r="P230" i="3"/>
  <c r="BI228" i="3"/>
  <c r="BH228" i="3"/>
  <c r="BG228" i="3"/>
  <c r="BF228" i="3"/>
  <c r="T228" i="3"/>
  <c r="R228" i="3"/>
  <c r="P228" i="3"/>
  <c r="BI226" i="3"/>
  <c r="BH226" i="3"/>
  <c r="BG226" i="3"/>
  <c r="BF226" i="3"/>
  <c r="T226" i="3"/>
  <c r="R226" i="3"/>
  <c r="P226" i="3"/>
  <c r="BI224" i="3"/>
  <c r="BH224" i="3"/>
  <c r="BG224" i="3"/>
  <c r="BF224" i="3"/>
  <c r="T224" i="3"/>
  <c r="R224" i="3"/>
  <c r="P224" i="3"/>
  <c r="BI222" i="3"/>
  <c r="BH222" i="3"/>
  <c r="BG222" i="3"/>
  <c r="BF222" i="3"/>
  <c r="T222" i="3"/>
  <c r="R222" i="3"/>
  <c r="P222" i="3"/>
  <c r="BI220" i="3"/>
  <c r="BH220" i="3"/>
  <c r="BG220" i="3"/>
  <c r="BF220" i="3"/>
  <c r="T220" i="3"/>
  <c r="R220" i="3"/>
  <c r="P220" i="3"/>
  <c r="BI218" i="3"/>
  <c r="BH218" i="3"/>
  <c r="BG218" i="3"/>
  <c r="BF218" i="3"/>
  <c r="T218" i="3"/>
  <c r="R218" i="3"/>
  <c r="P218" i="3"/>
  <c r="BI216" i="3"/>
  <c r="BH216" i="3"/>
  <c r="BG216" i="3"/>
  <c r="BF216" i="3"/>
  <c r="T216" i="3"/>
  <c r="R216" i="3"/>
  <c r="P216" i="3"/>
  <c r="BI214" i="3"/>
  <c r="BH214" i="3"/>
  <c r="BG214" i="3"/>
  <c r="BF214" i="3"/>
  <c r="T214" i="3"/>
  <c r="R214" i="3"/>
  <c r="P214" i="3"/>
  <c r="BI211" i="3"/>
  <c r="BH211" i="3"/>
  <c r="BG211" i="3"/>
  <c r="BF211" i="3"/>
  <c r="T211" i="3"/>
  <c r="R211" i="3"/>
  <c r="P211" i="3"/>
  <c r="BI208" i="3"/>
  <c r="BH208" i="3"/>
  <c r="BG208" i="3"/>
  <c r="BF208" i="3"/>
  <c r="T208" i="3"/>
  <c r="R208" i="3"/>
  <c r="P208" i="3"/>
  <c r="BI206" i="3"/>
  <c r="BH206" i="3"/>
  <c r="BG206" i="3"/>
  <c r="BF206" i="3"/>
  <c r="T206" i="3"/>
  <c r="R206" i="3"/>
  <c r="P206" i="3"/>
  <c r="BI204" i="3"/>
  <c r="BH204" i="3"/>
  <c r="BG204" i="3"/>
  <c r="BF204" i="3"/>
  <c r="T204" i="3"/>
  <c r="R204" i="3"/>
  <c r="P204" i="3"/>
  <c r="BI202" i="3"/>
  <c r="BH202" i="3"/>
  <c r="BG202" i="3"/>
  <c r="BF202" i="3"/>
  <c r="T202" i="3"/>
  <c r="R202" i="3"/>
  <c r="P202" i="3"/>
  <c r="BI200" i="3"/>
  <c r="BH200" i="3"/>
  <c r="BG200" i="3"/>
  <c r="BF200" i="3"/>
  <c r="T200" i="3"/>
  <c r="R200" i="3"/>
  <c r="P200" i="3"/>
  <c r="BI198" i="3"/>
  <c r="BH198" i="3"/>
  <c r="BG198" i="3"/>
  <c r="BF198" i="3"/>
  <c r="T198" i="3"/>
  <c r="R198" i="3"/>
  <c r="P198" i="3"/>
  <c r="BI196" i="3"/>
  <c r="BH196" i="3"/>
  <c r="BG196" i="3"/>
  <c r="BF196" i="3"/>
  <c r="T196" i="3"/>
  <c r="R196" i="3"/>
  <c r="P196" i="3"/>
  <c r="BI194" i="3"/>
  <c r="BH194" i="3"/>
  <c r="BG194" i="3"/>
  <c r="BF194" i="3"/>
  <c r="T194" i="3"/>
  <c r="R194" i="3"/>
  <c r="P194" i="3"/>
  <c r="BI192" i="3"/>
  <c r="BH192" i="3"/>
  <c r="BG192" i="3"/>
  <c r="BF192" i="3"/>
  <c r="T192" i="3"/>
  <c r="R192" i="3"/>
  <c r="P192" i="3"/>
  <c r="BI190" i="3"/>
  <c r="BH190" i="3"/>
  <c r="BG190" i="3"/>
  <c r="BF190" i="3"/>
  <c r="T190" i="3"/>
  <c r="R190" i="3"/>
  <c r="P190" i="3"/>
  <c r="BI188" i="3"/>
  <c r="BH188" i="3"/>
  <c r="BG188" i="3"/>
  <c r="BF188" i="3"/>
  <c r="T188" i="3"/>
  <c r="R188" i="3"/>
  <c r="P188" i="3"/>
  <c r="BI184" i="3"/>
  <c r="BH184" i="3"/>
  <c r="BG184" i="3"/>
  <c r="BF184" i="3"/>
  <c r="T184" i="3"/>
  <c r="R184" i="3"/>
  <c r="P184" i="3"/>
  <c r="BI182" i="3"/>
  <c r="BH182" i="3"/>
  <c r="BG182" i="3"/>
  <c r="BF182" i="3"/>
  <c r="T182" i="3"/>
  <c r="R182" i="3"/>
  <c r="P182" i="3"/>
  <c r="BI179" i="3"/>
  <c r="BH179" i="3"/>
  <c r="BG179" i="3"/>
  <c r="BF179" i="3"/>
  <c r="T179" i="3"/>
  <c r="R179" i="3"/>
  <c r="P179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72" i="3"/>
  <c r="BH172" i="3"/>
  <c r="BG172" i="3"/>
  <c r="BF172" i="3"/>
  <c r="T172" i="3"/>
  <c r="R172" i="3"/>
  <c r="P172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7" i="3"/>
  <c r="BH167" i="3"/>
  <c r="BG167" i="3"/>
  <c r="BF167" i="3"/>
  <c r="T167" i="3"/>
  <c r="R167" i="3"/>
  <c r="P167" i="3"/>
  <c r="BI166" i="3"/>
  <c r="BH166" i="3"/>
  <c r="BG166" i="3"/>
  <c r="BF166" i="3"/>
  <c r="T166" i="3"/>
  <c r="R166" i="3"/>
  <c r="P166" i="3"/>
  <c r="BI163" i="3"/>
  <c r="BH163" i="3"/>
  <c r="BG163" i="3"/>
  <c r="BF163" i="3"/>
  <c r="T163" i="3"/>
  <c r="R163" i="3"/>
  <c r="P163" i="3"/>
  <c r="BI161" i="3"/>
  <c r="BH161" i="3"/>
  <c r="BG161" i="3"/>
  <c r="BF161" i="3"/>
  <c r="T161" i="3"/>
  <c r="R161" i="3"/>
  <c r="P161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3" i="3"/>
  <c r="BH143" i="3"/>
  <c r="BG143" i="3"/>
  <c r="BF143" i="3"/>
  <c r="T143" i="3"/>
  <c r="R143" i="3"/>
  <c r="P143" i="3"/>
  <c r="BI139" i="3"/>
  <c r="BH139" i="3"/>
  <c r="BG139" i="3"/>
  <c r="BF139" i="3"/>
  <c r="T139" i="3"/>
  <c r="T138" i="3" s="1"/>
  <c r="R139" i="3"/>
  <c r="R138" i="3"/>
  <c r="P139" i="3"/>
  <c r="P138" i="3" s="1"/>
  <c r="BI136" i="3"/>
  <c r="BH136" i="3"/>
  <c r="BG136" i="3"/>
  <c r="BF136" i="3"/>
  <c r="T136" i="3"/>
  <c r="R136" i="3"/>
  <c r="P136" i="3"/>
  <c r="BI133" i="3"/>
  <c r="BH133" i="3"/>
  <c r="BG133" i="3"/>
  <c r="BF133" i="3"/>
  <c r="T133" i="3"/>
  <c r="R133" i="3"/>
  <c r="P133" i="3"/>
  <c r="BI130" i="3"/>
  <c r="BH130" i="3"/>
  <c r="BG130" i="3"/>
  <c r="BF130" i="3"/>
  <c r="T130" i="3"/>
  <c r="R130" i="3"/>
  <c r="P130" i="3"/>
  <c r="BI128" i="3"/>
  <c r="BH128" i="3"/>
  <c r="BG128" i="3"/>
  <c r="BF128" i="3"/>
  <c r="T128" i="3"/>
  <c r="R128" i="3"/>
  <c r="P128" i="3"/>
  <c r="BI125" i="3"/>
  <c r="BH125" i="3"/>
  <c r="BG125" i="3"/>
  <c r="BF125" i="3"/>
  <c r="T125" i="3"/>
  <c r="R125" i="3"/>
  <c r="P125" i="3"/>
  <c r="BI123" i="3"/>
  <c r="BH123" i="3"/>
  <c r="BG123" i="3"/>
  <c r="BF123" i="3"/>
  <c r="T123" i="3"/>
  <c r="R123" i="3"/>
  <c r="P123" i="3"/>
  <c r="BI120" i="3"/>
  <c r="BH120" i="3"/>
  <c r="BG120" i="3"/>
  <c r="BF120" i="3"/>
  <c r="T120" i="3"/>
  <c r="R120" i="3"/>
  <c r="P120" i="3"/>
  <c r="BI117" i="3"/>
  <c r="BH117" i="3"/>
  <c r="BG117" i="3"/>
  <c r="BF117" i="3"/>
  <c r="T117" i="3"/>
  <c r="R117" i="3"/>
  <c r="P117" i="3"/>
  <c r="BI114" i="3"/>
  <c r="BH114" i="3"/>
  <c r="BG114" i="3"/>
  <c r="BF114" i="3"/>
  <c r="T114" i="3"/>
  <c r="R114" i="3"/>
  <c r="P114" i="3"/>
  <c r="BI112" i="3"/>
  <c r="BH112" i="3"/>
  <c r="BG112" i="3"/>
  <c r="BF112" i="3"/>
  <c r="T112" i="3"/>
  <c r="R112" i="3"/>
  <c r="P112" i="3"/>
  <c r="BI107" i="3"/>
  <c r="BH107" i="3"/>
  <c r="BG107" i="3"/>
  <c r="BF107" i="3"/>
  <c r="T107" i="3"/>
  <c r="R107" i="3"/>
  <c r="P107" i="3"/>
  <c r="BI105" i="3"/>
  <c r="BH105" i="3"/>
  <c r="BG105" i="3"/>
  <c r="BF105" i="3"/>
  <c r="T105" i="3"/>
  <c r="R105" i="3"/>
  <c r="P105" i="3"/>
  <c r="BI102" i="3"/>
  <c r="BH102" i="3"/>
  <c r="BG102" i="3"/>
  <c r="BF102" i="3"/>
  <c r="T102" i="3"/>
  <c r="R102" i="3"/>
  <c r="P102" i="3"/>
  <c r="BI97" i="3"/>
  <c r="BH97" i="3"/>
  <c r="BG97" i="3"/>
  <c r="BF97" i="3"/>
  <c r="T97" i="3"/>
  <c r="R97" i="3"/>
  <c r="P97" i="3"/>
  <c r="BI94" i="3"/>
  <c r="BH94" i="3"/>
  <c r="BG94" i="3"/>
  <c r="BF94" i="3"/>
  <c r="T94" i="3"/>
  <c r="R94" i="3"/>
  <c r="P94" i="3"/>
  <c r="J88" i="3"/>
  <c r="J87" i="3"/>
  <c r="F87" i="3"/>
  <c r="F85" i="3"/>
  <c r="E83" i="3"/>
  <c r="J55" i="3"/>
  <c r="J54" i="3"/>
  <c r="F54" i="3"/>
  <c r="F52" i="3"/>
  <c r="E50" i="3"/>
  <c r="J18" i="3"/>
  <c r="E18" i="3"/>
  <c r="F88" i="3" s="1"/>
  <c r="J17" i="3"/>
  <c r="J12" i="3"/>
  <c r="J85" i="3" s="1"/>
  <c r="E7" i="3"/>
  <c r="E48" i="3" s="1"/>
  <c r="J37" i="2"/>
  <c r="J36" i="2"/>
  <c r="AY55" i="1"/>
  <c r="J35" i="2"/>
  <c r="AX55" i="1"/>
  <c r="BI571" i="2"/>
  <c r="BH571" i="2"/>
  <c r="BG571" i="2"/>
  <c r="BF571" i="2"/>
  <c r="T571" i="2"/>
  <c r="R571" i="2"/>
  <c r="P571" i="2"/>
  <c r="BI568" i="2"/>
  <c r="BH568" i="2"/>
  <c r="BG568" i="2"/>
  <c r="BF568" i="2"/>
  <c r="T568" i="2"/>
  <c r="R568" i="2"/>
  <c r="P568" i="2"/>
  <c r="BI565" i="2"/>
  <c r="BH565" i="2"/>
  <c r="BG565" i="2"/>
  <c r="BF565" i="2"/>
  <c r="T565" i="2"/>
  <c r="R565" i="2"/>
  <c r="P565" i="2"/>
  <c r="BI558" i="2"/>
  <c r="BH558" i="2"/>
  <c r="BG558" i="2"/>
  <c r="BF558" i="2"/>
  <c r="T558" i="2"/>
  <c r="R558" i="2"/>
  <c r="P558" i="2"/>
  <c r="BI555" i="2"/>
  <c r="BH555" i="2"/>
  <c r="BG555" i="2"/>
  <c r="BF555" i="2"/>
  <c r="T555" i="2"/>
  <c r="R555" i="2"/>
  <c r="P555" i="2"/>
  <c r="BI549" i="2"/>
  <c r="BH549" i="2"/>
  <c r="BG549" i="2"/>
  <c r="BF549" i="2"/>
  <c r="T549" i="2"/>
  <c r="R549" i="2"/>
  <c r="P549" i="2"/>
  <c r="BI546" i="2"/>
  <c r="BH546" i="2"/>
  <c r="BG546" i="2"/>
  <c r="BF546" i="2"/>
  <c r="T546" i="2"/>
  <c r="R546" i="2"/>
  <c r="P546" i="2"/>
  <c r="BI543" i="2"/>
  <c r="BH543" i="2"/>
  <c r="BG543" i="2"/>
  <c r="BF543" i="2"/>
  <c r="T543" i="2"/>
  <c r="R543" i="2"/>
  <c r="P543" i="2"/>
  <c r="BI541" i="2"/>
  <c r="BH541" i="2"/>
  <c r="BG541" i="2"/>
  <c r="BF541" i="2"/>
  <c r="T541" i="2"/>
  <c r="R541" i="2"/>
  <c r="P541" i="2"/>
  <c r="BI539" i="2"/>
  <c r="BH539" i="2"/>
  <c r="BG539" i="2"/>
  <c r="BF539" i="2"/>
  <c r="T539" i="2"/>
  <c r="R539" i="2"/>
  <c r="P539" i="2"/>
  <c r="BI536" i="2"/>
  <c r="BH536" i="2"/>
  <c r="BG536" i="2"/>
  <c r="BF536" i="2"/>
  <c r="T536" i="2"/>
  <c r="R536" i="2"/>
  <c r="P536" i="2"/>
  <c r="BI534" i="2"/>
  <c r="BH534" i="2"/>
  <c r="BG534" i="2"/>
  <c r="BF534" i="2"/>
  <c r="T534" i="2"/>
  <c r="R534" i="2"/>
  <c r="P534" i="2"/>
  <c r="BI528" i="2"/>
  <c r="BH528" i="2"/>
  <c r="BG528" i="2"/>
  <c r="BF528" i="2"/>
  <c r="T528" i="2"/>
  <c r="R528" i="2"/>
  <c r="P528" i="2"/>
  <c r="BI526" i="2"/>
  <c r="BH526" i="2"/>
  <c r="BG526" i="2"/>
  <c r="BF526" i="2"/>
  <c r="T526" i="2"/>
  <c r="R526" i="2"/>
  <c r="P526" i="2"/>
  <c r="BI523" i="2"/>
  <c r="BH523" i="2"/>
  <c r="BG523" i="2"/>
  <c r="BF523" i="2"/>
  <c r="T523" i="2"/>
  <c r="R523" i="2"/>
  <c r="P523" i="2"/>
  <c r="BI521" i="2"/>
  <c r="BH521" i="2"/>
  <c r="BG521" i="2"/>
  <c r="BF521" i="2"/>
  <c r="T521" i="2"/>
  <c r="R521" i="2"/>
  <c r="P521" i="2"/>
  <c r="BI518" i="2"/>
  <c r="BH518" i="2"/>
  <c r="BG518" i="2"/>
  <c r="BF518" i="2"/>
  <c r="T518" i="2"/>
  <c r="R518" i="2"/>
  <c r="P518" i="2"/>
  <c r="BI515" i="2"/>
  <c r="BH515" i="2"/>
  <c r="BG515" i="2"/>
  <c r="BF515" i="2"/>
  <c r="T515" i="2"/>
  <c r="R515" i="2"/>
  <c r="P515" i="2"/>
  <c r="BI510" i="2"/>
  <c r="BH510" i="2"/>
  <c r="BG510" i="2"/>
  <c r="BF510" i="2"/>
  <c r="T510" i="2"/>
  <c r="R510" i="2"/>
  <c r="P510" i="2"/>
  <c r="BI507" i="2"/>
  <c r="BH507" i="2"/>
  <c r="BG507" i="2"/>
  <c r="BF507" i="2"/>
  <c r="T507" i="2"/>
  <c r="R507" i="2"/>
  <c r="P507" i="2"/>
  <c r="BI504" i="2"/>
  <c r="BH504" i="2"/>
  <c r="BG504" i="2"/>
  <c r="BF504" i="2"/>
  <c r="T504" i="2"/>
  <c r="R504" i="2"/>
  <c r="P504" i="2"/>
  <c r="BI500" i="2"/>
  <c r="BH500" i="2"/>
  <c r="BG500" i="2"/>
  <c r="BF500" i="2"/>
  <c r="T500" i="2"/>
  <c r="R500" i="2"/>
  <c r="P500" i="2"/>
  <c r="BI493" i="2"/>
  <c r="BH493" i="2"/>
  <c r="BG493" i="2"/>
  <c r="BF493" i="2"/>
  <c r="T493" i="2"/>
  <c r="R493" i="2"/>
  <c r="P493" i="2"/>
  <c r="BI490" i="2"/>
  <c r="BH490" i="2"/>
  <c r="BG490" i="2"/>
  <c r="BF490" i="2"/>
  <c r="T490" i="2"/>
  <c r="R490" i="2"/>
  <c r="P490" i="2"/>
  <c r="BI489" i="2"/>
  <c r="BH489" i="2"/>
  <c r="BG489" i="2"/>
  <c r="BF489" i="2"/>
  <c r="T489" i="2"/>
  <c r="R489" i="2"/>
  <c r="P489" i="2"/>
  <c r="BI486" i="2"/>
  <c r="BH486" i="2"/>
  <c r="BG486" i="2"/>
  <c r="BF486" i="2"/>
  <c r="T486" i="2"/>
  <c r="R486" i="2"/>
  <c r="P486" i="2"/>
  <c r="BI485" i="2"/>
  <c r="BH485" i="2"/>
  <c r="BG485" i="2"/>
  <c r="BF485" i="2"/>
  <c r="T485" i="2"/>
  <c r="R485" i="2"/>
  <c r="P485" i="2"/>
  <c r="BI483" i="2"/>
  <c r="BH483" i="2"/>
  <c r="BG483" i="2"/>
  <c r="BF483" i="2"/>
  <c r="T483" i="2"/>
  <c r="R483" i="2"/>
  <c r="P483" i="2"/>
  <c r="BI482" i="2"/>
  <c r="BH482" i="2"/>
  <c r="BG482" i="2"/>
  <c r="BF482" i="2"/>
  <c r="T482" i="2"/>
  <c r="R482" i="2"/>
  <c r="P482" i="2"/>
  <c r="BI480" i="2"/>
  <c r="BH480" i="2"/>
  <c r="BG480" i="2"/>
  <c r="BF480" i="2"/>
  <c r="T480" i="2"/>
  <c r="R480" i="2"/>
  <c r="P480" i="2"/>
  <c r="BI478" i="2"/>
  <c r="BH478" i="2"/>
  <c r="BG478" i="2"/>
  <c r="BF478" i="2"/>
  <c r="T478" i="2"/>
  <c r="R478" i="2"/>
  <c r="P478" i="2"/>
  <c r="BI476" i="2"/>
  <c r="BH476" i="2"/>
  <c r="BG476" i="2"/>
  <c r="BF476" i="2"/>
  <c r="T476" i="2"/>
  <c r="R476" i="2"/>
  <c r="P476" i="2"/>
  <c r="BI475" i="2"/>
  <c r="BH475" i="2"/>
  <c r="BG475" i="2"/>
  <c r="BF475" i="2"/>
  <c r="T475" i="2"/>
  <c r="R475" i="2"/>
  <c r="P475" i="2"/>
  <c r="BI474" i="2"/>
  <c r="BH474" i="2"/>
  <c r="BG474" i="2"/>
  <c r="BF474" i="2"/>
  <c r="T474" i="2"/>
  <c r="R474" i="2"/>
  <c r="P474" i="2"/>
  <c r="BI472" i="2"/>
  <c r="BH472" i="2"/>
  <c r="BG472" i="2"/>
  <c r="BF472" i="2"/>
  <c r="T472" i="2"/>
  <c r="R472" i="2"/>
  <c r="P472" i="2"/>
  <c r="BI471" i="2"/>
  <c r="BH471" i="2"/>
  <c r="BG471" i="2"/>
  <c r="BF471" i="2"/>
  <c r="T471" i="2"/>
  <c r="R471" i="2"/>
  <c r="P471" i="2"/>
  <c r="BI463" i="2"/>
  <c r="BH463" i="2"/>
  <c r="BG463" i="2"/>
  <c r="BF463" i="2"/>
  <c r="T463" i="2"/>
  <c r="R463" i="2"/>
  <c r="P463" i="2"/>
  <c r="BI460" i="2"/>
  <c r="BH460" i="2"/>
  <c r="BG460" i="2"/>
  <c r="BF460" i="2"/>
  <c r="T460" i="2"/>
  <c r="R460" i="2"/>
  <c r="P460" i="2"/>
  <c r="BI457" i="2"/>
  <c r="BH457" i="2"/>
  <c r="BG457" i="2"/>
  <c r="BF457" i="2"/>
  <c r="T457" i="2"/>
  <c r="R457" i="2"/>
  <c r="P457" i="2"/>
  <c r="BI453" i="2"/>
  <c r="BH453" i="2"/>
  <c r="BG453" i="2"/>
  <c r="BF453" i="2"/>
  <c r="T453" i="2"/>
  <c r="R453" i="2"/>
  <c r="P453" i="2"/>
  <c r="BI448" i="2"/>
  <c r="BH448" i="2"/>
  <c r="BG448" i="2"/>
  <c r="BF448" i="2"/>
  <c r="T448" i="2"/>
  <c r="R448" i="2"/>
  <c r="P448" i="2"/>
  <c r="BI444" i="2"/>
  <c r="BH444" i="2"/>
  <c r="BG444" i="2"/>
  <c r="BF444" i="2"/>
  <c r="T444" i="2"/>
  <c r="R444" i="2"/>
  <c r="P444" i="2"/>
  <c r="BI441" i="2"/>
  <c r="BH441" i="2"/>
  <c r="BG441" i="2"/>
  <c r="BF441" i="2"/>
  <c r="T441" i="2"/>
  <c r="R441" i="2"/>
  <c r="P441" i="2"/>
  <c r="BI438" i="2"/>
  <c r="BH438" i="2"/>
  <c r="BG438" i="2"/>
  <c r="BF438" i="2"/>
  <c r="T438" i="2"/>
  <c r="R438" i="2"/>
  <c r="P438" i="2"/>
  <c r="BI436" i="2"/>
  <c r="BH436" i="2"/>
  <c r="BG436" i="2"/>
  <c r="BF436" i="2"/>
  <c r="T436" i="2"/>
  <c r="R436" i="2"/>
  <c r="P436" i="2"/>
  <c r="BI433" i="2"/>
  <c r="BH433" i="2"/>
  <c r="BG433" i="2"/>
  <c r="BF433" i="2"/>
  <c r="T433" i="2"/>
  <c r="R433" i="2"/>
  <c r="P433" i="2"/>
  <c r="BI431" i="2"/>
  <c r="BH431" i="2"/>
  <c r="BG431" i="2"/>
  <c r="BF431" i="2"/>
  <c r="T431" i="2"/>
  <c r="R431" i="2"/>
  <c r="P431" i="2"/>
  <c r="BI428" i="2"/>
  <c r="BH428" i="2"/>
  <c r="BG428" i="2"/>
  <c r="BF428" i="2"/>
  <c r="T428" i="2"/>
  <c r="R428" i="2"/>
  <c r="P428" i="2"/>
  <c r="BI425" i="2"/>
  <c r="BH425" i="2"/>
  <c r="BG425" i="2"/>
  <c r="BF425" i="2"/>
  <c r="T425" i="2"/>
  <c r="R425" i="2"/>
  <c r="P425" i="2"/>
  <c r="BI422" i="2"/>
  <c r="BH422" i="2"/>
  <c r="BG422" i="2"/>
  <c r="BF422" i="2"/>
  <c r="T422" i="2"/>
  <c r="R422" i="2"/>
  <c r="P422" i="2"/>
  <c r="BI419" i="2"/>
  <c r="BH419" i="2"/>
  <c r="BG419" i="2"/>
  <c r="BF419" i="2"/>
  <c r="T419" i="2"/>
  <c r="R419" i="2"/>
  <c r="P419" i="2"/>
  <c r="BI417" i="2"/>
  <c r="BH417" i="2"/>
  <c r="BG417" i="2"/>
  <c r="BF417" i="2"/>
  <c r="T417" i="2"/>
  <c r="R417" i="2"/>
  <c r="P417" i="2"/>
  <c r="BI414" i="2"/>
  <c r="BH414" i="2"/>
  <c r="BG414" i="2"/>
  <c r="BF414" i="2"/>
  <c r="T414" i="2"/>
  <c r="R414" i="2"/>
  <c r="P414" i="2"/>
  <c r="BI411" i="2"/>
  <c r="BH411" i="2"/>
  <c r="BG411" i="2"/>
  <c r="BF411" i="2"/>
  <c r="T411" i="2"/>
  <c r="R411" i="2"/>
  <c r="P411" i="2"/>
  <c r="BI408" i="2"/>
  <c r="BH408" i="2"/>
  <c r="BG408" i="2"/>
  <c r="BF408" i="2"/>
  <c r="T408" i="2"/>
  <c r="R408" i="2"/>
  <c r="P408" i="2"/>
  <c r="BI403" i="2"/>
  <c r="BH403" i="2"/>
  <c r="BG403" i="2"/>
  <c r="BF403" i="2"/>
  <c r="T403" i="2"/>
  <c r="R403" i="2"/>
  <c r="P403" i="2"/>
  <c r="BI398" i="2"/>
  <c r="BH398" i="2"/>
  <c r="BG398" i="2"/>
  <c r="BF398" i="2"/>
  <c r="T398" i="2"/>
  <c r="R398" i="2"/>
  <c r="P398" i="2"/>
  <c r="BI395" i="2"/>
  <c r="BH395" i="2"/>
  <c r="BG395" i="2"/>
  <c r="BF395" i="2"/>
  <c r="T395" i="2"/>
  <c r="R395" i="2"/>
  <c r="P395" i="2"/>
  <c r="BI394" i="2"/>
  <c r="BH394" i="2"/>
  <c r="BG394" i="2"/>
  <c r="BF394" i="2"/>
  <c r="T394" i="2"/>
  <c r="R394" i="2"/>
  <c r="P394" i="2"/>
  <c r="BI392" i="2"/>
  <c r="BH392" i="2"/>
  <c r="BG392" i="2"/>
  <c r="BF392" i="2"/>
  <c r="T392" i="2"/>
  <c r="R392" i="2"/>
  <c r="P392" i="2"/>
  <c r="BI389" i="2"/>
  <c r="BH389" i="2"/>
  <c r="BG389" i="2"/>
  <c r="BF389" i="2"/>
  <c r="T389" i="2"/>
  <c r="R389" i="2"/>
  <c r="P389" i="2"/>
  <c r="BI386" i="2"/>
  <c r="BH386" i="2"/>
  <c r="BG386" i="2"/>
  <c r="BF386" i="2"/>
  <c r="T386" i="2"/>
  <c r="R386" i="2"/>
  <c r="P386" i="2"/>
  <c r="BI383" i="2"/>
  <c r="BH383" i="2"/>
  <c r="BG383" i="2"/>
  <c r="BF383" i="2"/>
  <c r="T383" i="2"/>
  <c r="R383" i="2"/>
  <c r="P383" i="2"/>
  <c r="BI381" i="2"/>
  <c r="BH381" i="2"/>
  <c r="BG381" i="2"/>
  <c r="BF381" i="2"/>
  <c r="T381" i="2"/>
  <c r="R381" i="2"/>
  <c r="P381" i="2"/>
  <c r="BI378" i="2"/>
  <c r="BH378" i="2"/>
  <c r="BG378" i="2"/>
  <c r="BF378" i="2"/>
  <c r="T378" i="2"/>
  <c r="R378" i="2"/>
  <c r="P378" i="2"/>
  <c r="BI375" i="2"/>
  <c r="BH375" i="2"/>
  <c r="BG375" i="2"/>
  <c r="BF375" i="2"/>
  <c r="T375" i="2"/>
  <c r="R375" i="2"/>
  <c r="P375" i="2"/>
  <c r="BI370" i="2"/>
  <c r="BH370" i="2"/>
  <c r="BG370" i="2"/>
  <c r="BF370" i="2"/>
  <c r="T370" i="2"/>
  <c r="R370" i="2"/>
  <c r="P370" i="2"/>
  <c r="BI367" i="2"/>
  <c r="BH367" i="2"/>
  <c r="BG367" i="2"/>
  <c r="BF367" i="2"/>
  <c r="T367" i="2"/>
  <c r="R367" i="2"/>
  <c r="P367" i="2"/>
  <c r="BI364" i="2"/>
  <c r="BH364" i="2"/>
  <c r="BG364" i="2"/>
  <c r="BF364" i="2"/>
  <c r="T364" i="2"/>
  <c r="R364" i="2"/>
  <c r="P364" i="2"/>
  <c r="BI361" i="2"/>
  <c r="BH361" i="2"/>
  <c r="BG361" i="2"/>
  <c r="BF361" i="2"/>
  <c r="T361" i="2"/>
  <c r="R361" i="2"/>
  <c r="P361" i="2"/>
  <c r="BI358" i="2"/>
  <c r="BH358" i="2"/>
  <c r="BG358" i="2"/>
  <c r="BF358" i="2"/>
  <c r="T358" i="2"/>
  <c r="R358" i="2"/>
  <c r="P358" i="2"/>
  <c r="BI351" i="2"/>
  <c r="BH351" i="2"/>
  <c r="BG351" i="2"/>
  <c r="BF351" i="2"/>
  <c r="T351" i="2"/>
  <c r="R351" i="2"/>
  <c r="P351" i="2"/>
  <c r="BI348" i="2"/>
  <c r="BH348" i="2"/>
  <c r="BG348" i="2"/>
  <c r="BF348" i="2"/>
  <c r="T348" i="2"/>
  <c r="R348" i="2"/>
  <c r="P348" i="2"/>
  <c r="BI345" i="2"/>
  <c r="BH345" i="2"/>
  <c r="BG345" i="2"/>
  <c r="BF345" i="2"/>
  <c r="T345" i="2"/>
  <c r="R345" i="2"/>
  <c r="P345" i="2"/>
  <c r="BI342" i="2"/>
  <c r="BH342" i="2"/>
  <c r="BG342" i="2"/>
  <c r="BF342" i="2"/>
  <c r="T342" i="2"/>
  <c r="R342" i="2"/>
  <c r="P342" i="2"/>
  <c r="BI339" i="2"/>
  <c r="BH339" i="2"/>
  <c r="BG339" i="2"/>
  <c r="BF339" i="2"/>
  <c r="T339" i="2"/>
  <c r="R339" i="2"/>
  <c r="P339" i="2"/>
  <c r="BI337" i="2"/>
  <c r="BH337" i="2"/>
  <c r="BG337" i="2"/>
  <c r="BF337" i="2"/>
  <c r="T337" i="2"/>
  <c r="R337" i="2"/>
  <c r="P337" i="2"/>
  <c r="BI334" i="2"/>
  <c r="BH334" i="2"/>
  <c r="BG334" i="2"/>
  <c r="BF334" i="2"/>
  <c r="T334" i="2"/>
  <c r="R334" i="2"/>
  <c r="P334" i="2"/>
  <c r="BI332" i="2"/>
  <c r="BH332" i="2"/>
  <c r="BG332" i="2"/>
  <c r="BF332" i="2"/>
  <c r="T332" i="2"/>
  <c r="R332" i="2"/>
  <c r="P332" i="2"/>
  <c r="BI329" i="2"/>
  <c r="BH329" i="2"/>
  <c r="BG329" i="2"/>
  <c r="BF329" i="2"/>
  <c r="T329" i="2"/>
  <c r="R329" i="2"/>
  <c r="P329" i="2"/>
  <c r="BI327" i="2"/>
  <c r="BH327" i="2"/>
  <c r="BG327" i="2"/>
  <c r="BF327" i="2"/>
  <c r="T327" i="2"/>
  <c r="R327" i="2"/>
  <c r="P327" i="2"/>
  <c r="BI324" i="2"/>
  <c r="BH324" i="2"/>
  <c r="BG324" i="2"/>
  <c r="BF324" i="2"/>
  <c r="T324" i="2"/>
  <c r="R324" i="2"/>
  <c r="P324" i="2"/>
  <c r="BI321" i="2"/>
  <c r="BH321" i="2"/>
  <c r="BG321" i="2"/>
  <c r="BF321" i="2"/>
  <c r="T321" i="2"/>
  <c r="R321" i="2"/>
  <c r="P321" i="2"/>
  <c r="BI319" i="2"/>
  <c r="BH319" i="2"/>
  <c r="BG319" i="2"/>
  <c r="BF319" i="2"/>
  <c r="T319" i="2"/>
  <c r="R319" i="2"/>
  <c r="P319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R314" i="2"/>
  <c r="P314" i="2"/>
  <c r="BI311" i="2"/>
  <c r="BH311" i="2"/>
  <c r="BG311" i="2"/>
  <c r="BF311" i="2"/>
  <c r="T311" i="2"/>
  <c r="R311" i="2"/>
  <c r="P311" i="2"/>
  <c r="BI307" i="2"/>
  <c r="BH307" i="2"/>
  <c r="BG307" i="2"/>
  <c r="BF307" i="2"/>
  <c r="T307" i="2"/>
  <c r="T306" i="2" s="1"/>
  <c r="R307" i="2"/>
  <c r="R306" i="2"/>
  <c r="P307" i="2"/>
  <c r="P306" i="2"/>
  <c r="BI305" i="2"/>
  <c r="BH305" i="2"/>
  <c r="BG305" i="2"/>
  <c r="BF305" i="2"/>
  <c r="T305" i="2"/>
  <c r="R305" i="2"/>
  <c r="P305" i="2"/>
  <c r="BI303" i="2"/>
  <c r="BH303" i="2"/>
  <c r="BG303" i="2"/>
  <c r="BF303" i="2"/>
  <c r="T303" i="2"/>
  <c r="R303" i="2"/>
  <c r="P303" i="2"/>
  <c r="BI300" i="2"/>
  <c r="BH300" i="2"/>
  <c r="BG300" i="2"/>
  <c r="BF300" i="2"/>
  <c r="T300" i="2"/>
  <c r="R300" i="2"/>
  <c r="P300" i="2"/>
  <c r="BI298" i="2"/>
  <c r="BH298" i="2"/>
  <c r="BG298" i="2"/>
  <c r="BF298" i="2"/>
  <c r="T298" i="2"/>
  <c r="R298" i="2"/>
  <c r="P298" i="2"/>
  <c r="BI296" i="2"/>
  <c r="BH296" i="2"/>
  <c r="BG296" i="2"/>
  <c r="BF296" i="2"/>
  <c r="T296" i="2"/>
  <c r="R296" i="2"/>
  <c r="P296" i="2"/>
  <c r="BI293" i="2"/>
  <c r="BH293" i="2"/>
  <c r="BG293" i="2"/>
  <c r="BF293" i="2"/>
  <c r="T293" i="2"/>
  <c r="R293" i="2"/>
  <c r="P293" i="2"/>
  <c r="BI289" i="2"/>
  <c r="BH289" i="2"/>
  <c r="BG289" i="2"/>
  <c r="BF289" i="2"/>
  <c r="T289" i="2"/>
  <c r="R289" i="2"/>
  <c r="P289" i="2"/>
  <c r="BI286" i="2"/>
  <c r="BH286" i="2"/>
  <c r="BG286" i="2"/>
  <c r="BF286" i="2"/>
  <c r="T286" i="2"/>
  <c r="R286" i="2"/>
  <c r="P286" i="2"/>
  <c r="BI283" i="2"/>
  <c r="BH283" i="2"/>
  <c r="BG283" i="2"/>
  <c r="BF283" i="2"/>
  <c r="T283" i="2"/>
  <c r="R283" i="2"/>
  <c r="P283" i="2"/>
  <c r="BI278" i="2"/>
  <c r="BH278" i="2"/>
  <c r="BG278" i="2"/>
  <c r="BF278" i="2"/>
  <c r="T278" i="2"/>
  <c r="R278" i="2"/>
  <c r="P278" i="2"/>
  <c r="BI273" i="2"/>
  <c r="BH273" i="2"/>
  <c r="BG273" i="2"/>
  <c r="BF273" i="2"/>
  <c r="T273" i="2"/>
  <c r="R273" i="2"/>
  <c r="P273" i="2"/>
  <c r="BI268" i="2"/>
  <c r="BH268" i="2"/>
  <c r="BG268" i="2"/>
  <c r="BF268" i="2"/>
  <c r="T268" i="2"/>
  <c r="R268" i="2"/>
  <c r="P268" i="2"/>
  <c r="BI266" i="2"/>
  <c r="BH266" i="2"/>
  <c r="BG266" i="2"/>
  <c r="BF266" i="2"/>
  <c r="T266" i="2"/>
  <c r="R266" i="2"/>
  <c r="P266" i="2"/>
  <c r="BI261" i="2"/>
  <c r="BH261" i="2"/>
  <c r="BG261" i="2"/>
  <c r="BF261" i="2"/>
  <c r="T261" i="2"/>
  <c r="R261" i="2"/>
  <c r="P261" i="2"/>
  <c r="BI260" i="2"/>
  <c r="BH260" i="2"/>
  <c r="BG260" i="2"/>
  <c r="BF260" i="2"/>
  <c r="T260" i="2"/>
  <c r="R260" i="2"/>
  <c r="P260" i="2"/>
  <c r="BI257" i="2"/>
  <c r="BH257" i="2"/>
  <c r="BG257" i="2"/>
  <c r="BF257" i="2"/>
  <c r="T257" i="2"/>
  <c r="R257" i="2"/>
  <c r="P257" i="2"/>
  <c r="BI255" i="2"/>
  <c r="BH255" i="2"/>
  <c r="BG255" i="2"/>
  <c r="BF255" i="2"/>
  <c r="T255" i="2"/>
  <c r="R255" i="2"/>
  <c r="P255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8" i="2"/>
  <c r="BH248" i="2"/>
  <c r="BG248" i="2"/>
  <c r="BF248" i="2"/>
  <c r="T248" i="2"/>
  <c r="R248" i="2"/>
  <c r="P248" i="2"/>
  <c r="BI243" i="2"/>
  <c r="BH243" i="2"/>
  <c r="BG243" i="2"/>
  <c r="BF243" i="2"/>
  <c r="T243" i="2"/>
  <c r="R243" i="2"/>
  <c r="P243" i="2"/>
  <c r="BI240" i="2"/>
  <c r="BH240" i="2"/>
  <c r="BG240" i="2"/>
  <c r="BF240" i="2"/>
  <c r="T240" i="2"/>
  <c r="R240" i="2"/>
  <c r="P240" i="2"/>
  <c r="BI237" i="2"/>
  <c r="BH237" i="2"/>
  <c r="BG237" i="2"/>
  <c r="BF237" i="2"/>
  <c r="T237" i="2"/>
  <c r="R237" i="2"/>
  <c r="P237" i="2"/>
  <c r="BI234" i="2"/>
  <c r="BH234" i="2"/>
  <c r="BG234" i="2"/>
  <c r="BF234" i="2"/>
  <c r="T234" i="2"/>
  <c r="R234" i="2"/>
  <c r="P234" i="2"/>
  <c r="BI225" i="2"/>
  <c r="BH225" i="2"/>
  <c r="BG225" i="2"/>
  <c r="BF225" i="2"/>
  <c r="T225" i="2"/>
  <c r="R225" i="2"/>
  <c r="P225" i="2"/>
  <c r="BI214" i="2"/>
  <c r="BH214" i="2"/>
  <c r="BG214" i="2"/>
  <c r="BF214" i="2"/>
  <c r="T214" i="2"/>
  <c r="R214" i="2"/>
  <c r="P214" i="2"/>
  <c r="BI204" i="2"/>
  <c r="BH204" i="2"/>
  <c r="BG204" i="2"/>
  <c r="BF204" i="2"/>
  <c r="T204" i="2"/>
  <c r="R204" i="2"/>
  <c r="P204" i="2"/>
  <c r="BI196" i="2"/>
  <c r="BH196" i="2"/>
  <c r="BG196" i="2"/>
  <c r="BF196" i="2"/>
  <c r="T196" i="2"/>
  <c r="R196" i="2"/>
  <c r="P196" i="2"/>
  <c r="BI192" i="2"/>
  <c r="BH192" i="2"/>
  <c r="BG192" i="2"/>
  <c r="BF192" i="2"/>
  <c r="T192" i="2"/>
  <c r="R192" i="2"/>
  <c r="P192" i="2"/>
  <c r="BI189" i="2"/>
  <c r="BH189" i="2"/>
  <c r="BG189" i="2"/>
  <c r="BF189" i="2"/>
  <c r="T189" i="2"/>
  <c r="R189" i="2"/>
  <c r="P189" i="2"/>
  <c r="BI186" i="2"/>
  <c r="BH186" i="2"/>
  <c r="BG186" i="2"/>
  <c r="BF186" i="2"/>
  <c r="T186" i="2"/>
  <c r="R186" i="2"/>
  <c r="P186" i="2"/>
  <c r="BI182" i="2"/>
  <c r="BH182" i="2"/>
  <c r="BG182" i="2"/>
  <c r="BF182" i="2"/>
  <c r="T182" i="2"/>
  <c r="R182" i="2"/>
  <c r="P182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68" i="2"/>
  <c r="BH168" i="2"/>
  <c r="BG168" i="2"/>
  <c r="BF168" i="2"/>
  <c r="T168" i="2"/>
  <c r="R168" i="2"/>
  <c r="P168" i="2"/>
  <c r="BI165" i="2"/>
  <c r="BH165" i="2"/>
  <c r="BG165" i="2"/>
  <c r="BF165" i="2"/>
  <c r="T165" i="2"/>
  <c r="R165" i="2"/>
  <c r="P165" i="2"/>
  <c r="BI160" i="2"/>
  <c r="BH160" i="2"/>
  <c r="BG160" i="2"/>
  <c r="BF160" i="2"/>
  <c r="T160" i="2"/>
  <c r="R160" i="2"/>
  <c r="P160" i="2"/>
  <c r="BI153" i="2"/>
  <c r="BH153" i="2"/>
  <c r="BG153" i="2"/>
  <c r="BF153" i="2"/>
  <c r="T153" i="2"/>
  <c r="R153" i="2"/>
  <c r="P153" i="2"/>
  <c r="BI149" i="2"/>
  <c r="BH149" i="2"/>
  <c r="BG149" i="2"/>
  <c r="BF149" i="2"/>
  <c r="T149" i="2"/>
  <c r="R149" i="2"/>
  <c r="P149" i="2"/>
  <c r="BI146" i="2"/>
  <c r="BH146" i="2"/>
  <c r="BG146" i="2"/>
  <c r="BF146" i="2"/>
  <c r="T146" i="2"/>
  <c r="R146" i="2"/>
  <c r="P146" i="2"/>
  <c r="BI143" i="2"/>
  <c r="BH143" i="2"/>
  <c r="BG143" i="2"/>
  <c r="BF143" i="2"/>
  <c r="T143" i="2"/>
  <c r="R143" i="2"/>
  <c r="P143" i="2"/>
  <c r="BI140" i="2"/>
  <c r="BH140" i="2"/>
  <c r="BG140" i="2"/>
  <c r="BF140" i="2"/>
  <c r="T140" i="2"/>
  <c r="R140" i="2"/>
  <c r="P140" i="2"/>
  <c r="BI138" i="2"/>
  <c r="BH138" i="2"/>
  <c r="BG138" i="2"/>
  <c r="BF138" i="2"/>
  <c r="T138" i="2"/>
  <c r="R138" i="2"/>
  <c r="P138" i="2"/>
  <c r="BI135" i="2"/>
  <c r="BH135" i="2"/>
  <c r="BG135" i="2"/>
  <c r="BF135" i="2"/>
  <c r="T135" i="2"/>
  <c r="R135" i="2"/>
  <c r="P135" i="2"/>
  <c r="BI132" i="2"/>
  <c r="BH132" i="2"/>
  <c r="BG132" i="2"/>
  <c r="BF132" i="2"/>
  <c r="T132" i="2"/>
  <c r="R132" i="2"/>
  <c r="P132" i="2"/>
  <c r="BI127" i="2"/>
  <c r="BH127" i="2"/>
  <c r="BG127" i="2"/>
  <c r="BF127" i="2"/>
  <c r="T127" i="2"/>
  <c r="R127" i="2"/>
  <c r="P127" i="2"/>
  <c r="BI123" i="2"/>
  <c r="BH123" i="2"/>
  <c r="BG123" i="2"/>
  <c r="BF123" i="2"/>
  <c r="T123" i="2"/>
  <c r="R123" i="2"/>
  <c r="P123" i="2"/>
  <c r="BI121" i="2"/>
  <c r="BH121" i="2"/>
  <c r="BG121" i="2"/>
  <c r="BF121" i="2"/>
  <c r="T121" i="2"/>
  <c r="R121" i="2"/>
  <c r="P121" i="2"/>
  <c r="BI118" i="2"/>
  <c r="BH118" i="2"/>
  <c r="BG118" i="2"/>
  <c r="BF118" i="2"/>
  <c r="T118" i="2"/>
  <c r="R118" i="2"/>
  <c r="P118" i="2"/>
  <c r="BI115" i="2"/>
  <c r="BH115" i="2"/>
  <c r="BG115" i="2"/>
  <c r="BF115" i="2"/>
  <c r="T115" i="2"/>
  <c r="R115" i="2"/>
  <c r="P115" i="2"/>
  <c r="BI112" i="2"/>
  <c r="BH112" i="2"/>
  <c r="BG112" i="2"/>
  <c r="BF112" i="2"/>
  <c r="T112" i="2"/>
  <c r="R112" i="2"/>
  <c r="P112" i="2"/>
  <c r="BI109" i="2"/>
  <c r="BH109" i="2"/>
  <c r="BG109" i="2"/>
  <c r="BF109" i="2"/>
  <c r="T109" i="2"/>
  <c r="R109" i="2"/>
  <c r="P109" i="2"/>
  <c r="BI103" i="2"/>
  <c r="BH103" i="2"/>
  <c r="BG103" i="2"/>
  <c r="BF103" i="2"/>
  <c r="T103" i="2"/>
  <c r="R103" i="2"/>
  <c r="P103" i="2"/>
  <c r="J97" i="2"/>
  <c r="J96" i="2"/>
  <c r="F96" i="2"/>
  <c r="F94" i="2"/>
  <c r="E92" i="2"/>
  <c r="J55" i="2"/>
  <c r="J54" i="2"/>
  <c r="F54" i="2"/>
  <c r="F52" i="2"/>
  <c r="E50" i="2"/>
  <c r="J18" i="2"/>
  <c r="E18" i="2"/>
  <c r="F97" i="2" s="1"/>
  <c r="J17" i="2"/>
  <c r="J12" i="2"/>
  <c r="J94" i="2" s="1"/>
  <c r="E7" i="2"/>
  <c r="E48" i="2" s="1"/>
  <c r="L50" i="1"/>
  <c r="AM50" i="1"/>
  <c r="AM49" i="1"/>
  <c r="L49" i="1"/>
  <c r="AM47" i="1"/>
  <c r="L47" i="1"/>
  <c r="L45" i="1"/>
  <c r="L44" i="1"/>
  <c r="J565" i="2"/>
  <c r="J546" i="2"/>
  <c r="J534" i="2"/>
  <c r="BK523" i="2"/>
  <c r="BK510" i="2"/>
  <c r="J493" i="2"/>
  <c r="J482" i="2"/>
  <c r="J478" i="2"/>
  <c r="BK472" i="2"/>
  <c r="BK457" i="2"/>
  <c r="J441" i="2"/>
  <c r="BK431" i="2"/>
  <c r="J414" i="2"/>
  <c r="J398" i="2"/>
  <c r="J389" i="2"/>
  <c r="BK378" i="2"/>
  <c r="BK364" i="2"/>
  <c r="J348" i="2"/>
  <c r="BK337" i="2"/>
  <c r="J329" i="2"/>
  <c r="J319" i="2"/>
  <c r="BK307" i="2"/>
  <c r="BK300" i="2"/>
  <c r="J286" i="2"/>
  <c r="BK268" i="2"/>
  <c r="BK260" i="2"/>
  <c r="J248" i="2"/>
  <c r="J237" i="2"/>
  <c r="BK214" i="2"/>
  <c r="BK186" i="2"/>
  <c r="J168" i="2"/>
  <c r="J149" i="2"/>
  <c r="BK138" i="2"/>
  <c r="J123" i="2"/>
  <c r="J112" i="2"/>
  <c r="BK571" i="2"/>
  <c r="BK568" i="2"/>
  <c r="BK565" i="2"/>
  <c r="BK486" i="2"/>
  <c r="BK482" i="2"/>
  <c r="BK474" i="2"/>
  <c r="BK471" i="2"/>
  <c r="J453" i="2"/>
  <c r="J433" i="2"/>
  <c r="J419" i="2"/>
  <c r="BK403" i="2"/>
  <c r="BK392" i="2"/>
  <c r="BK389" i="2"/>
  <c r="J383" i="2"/>
  <c r="J367" i="2"/>
  <c r="BK342" i="2"/>
  <c r="BK329" i="2"/>
  <c r="BK319" i="2"/>
  <c r="J314" i="2"/>
  <c r="J305" i="2"/>
  <c r="J300" i="2"/>
  <c r="J268" i="2"/>
  <c r="J260" i="2"/>
  <c r="BK250" i="2"/>
  <c r="BK234" i="2"/>
  <c r="J214" i="2"/>
  <c r="J192" i="2"/>
  <c r="J171" i="2"/>
  <c r="J146" i="2"/>
  <c r="BK127" i="2"/>
  <c r="J115" i="2"/>
  <c r="J109" i="2"/>
  <c r="BK292" i="3"/>
  <c r="BK283" i="3"/>
  <c r="BK275" i="3"/>
  <c r="BK259" i="3"/>
  <c r="BK248" i="3"/>
  <c r="J244" i="3"/>
  <c r="BK238" i="3"/>
  <c r="BK230" i="3"/>
  <c r="BK220" i="3"/>
  <c r="BK208" i="3"/>
  <c r="J198" i="3"/>
  <c r="J194" i="3"/>
  <c r="J184" i="3"/>
  <c r="J176" i="3"/>
  <c r="BK167" i="3"/>
  <c r="J159" i="3"/>
  <c r="J147" i="3"/>
  <c r="BK136" i="3"/>
  <c r="BK125" i="3"/>
  <c r="J114" i="3"/>
  <c r="J102" i="3"/>
  <c r="BK288" i="3"/>
  <c r="J281" i="3"/>
  <c r="J273" i="3"/>
  <c r="J259" i="3"/>
  <c r="BK257" i="3"/>
  <c r="J236" i="3"/>
  <c r="BK234" i="3"/>
  <c r="J228" i="3"/>
  <c r="J218" i="3"/>
  <c r="J208" i="3"/>
  <c r="J202" i="3"/>
  <c r="BK194" i="3"/>
  <c r="J182" i="3"/>
  <c r="J174" i="3"/>
  <c r="J167" i="3"/>
  <c r="BK159" i="3"/>
  <c r="BK151" i="3"/>
  <c r="BK143" i="3"/>
  <c r="J125" i="3"/>
  <c r="J120" i="3"/>
  <c r="J112" i="3"/>
  <c r="J97" i="3"/>
  <c r="BK196" i="4"/>
  <c r="BK190" i="4"/>
  <c r="BK186" i="4"/>
  <c r="BK181" i="4"/>
  <c r="BK177" i="4"/>
  <c r="J172" i="4"/>
  <c r="J167" i="4"/>
  <c r="BK163" i="4"/>
  <c r="BK159" i="4"/>
  <c r="BK155" i="4"/>
  <c r="J150" i="4"/>
  <c r="J145" i="4"/>
  <c r="BK140" i="4"/>
  <c r="BK136" i="4"/>
  <c r="BK131" i="4"/>
  <c r="BK124" i="4"/>
  <c r="BK120" i="4"/>
  <c r="BK115" i="4"/>
  <c r="BK111" i="4"/>
  <c r="BK107" i="4"/>
  <c r="BK102" i="4"/>
  <c r="BK99" i="4"/>
  <c r="BK93" i="4"/>
  <c r="BK194" i="4"/>
  <c r="BK189" i="4"/>
  <c r="J185" i="4"/>
  <c r="J181" i="4"/>
  <c r="J177" i="4"/>
  <c r="BK172" i="4"/>
  <c r="J166" i="4"/>
  <c r="J163" i="4"/>
  <c r="J159" i="4"/>
  <c r="J155" i="4"/>
  <c r="BK150" i="4"/>
  <c r="BK145" i="4"/>
  <c r="J140" i="4"/>
  <c r="J136" i="4"/>
  <c r="J131" i="4"/>
  <c r="BK127" i="4"/>
  <c r="J121" i="4"/>
  <c r="BK117" i="4"/>
  <c r="BK113" i="4"/>
  <c r="J109" i="4"/>
  <c r="BK104" i="4"/>
  <c r="BK100" i="4"/>
  <c r="J95" i="4"/>
  <c r="J93" i="5"/>
  <c r="J89" i="5"/>
  <c r="BK85" i="5"/>
  <c r="BK92" i="5"/>
  <c r="BK89" i="5"/>
  <c r="BK86" i="5"/>
  <c r="J84" i="5"/>
  <c r="BK82" i="5"/>
  <c r="BK102" i="6"/>
  <c r="J87" i="6"/>
  <c r="BK99" i="6"/>
  <c r="BK549" i="2"/>
  <c r="J541" i="2"/>
  <c r="J528" i="2"/>
  <c r="BK521" i="2"/>
  <c r="BK507" i="2"/>
  <c r="J500" i="2"/>
  <c r="J486" i="2"/>
  <c r="J476" i="2"/>
  <c r="J471" i="2"/>
  <c r="BK453" i="2"/>
  <c r="BK438" i="2"/>
  <c r="BK428" i="2"/>
  <c r="BK417" i="2"/>
  <c r="J403" i="2"/>
  <c r="J392" i="2"/>
  <c r="BK381" i="2"/>
  <c r="BK375" i="2"/>
  <c r="BK361" i="2"/>
  <c r="BK345" i="2"/>
  <c r="BK334" i="2"/>
  <c r="J321" i="2"/>
  <c r="J311" i="2"/>
  <c r="J298" i="2"/>
  <c r="J289" i="2"/>
  <c r="J273" i="2"/>
  <c r="J257" i="2"/>
  <c r="J250" i="2"/>
  <c r="J240" i="2"/>
  <c r="BK204" i="2"/>
  <c r="J189" i="2"/>
  <c r="BK171" i="2"/>
  <c r="J153" i="2"/>
  <c r="BK135" i="2"/>
  <c r="J121" i="2"/>
  <c r="BK109" i="2"/>
  <c r="J549" i="2"/>
  <c r="BK543" i="2"/>
  <c r="BK539" i="2"/>
  <c r="BK534" i="2"/>
  <c r="J521" i="2"/>
  <c r="J515" i="2"/>
  <c r="J507" i="2"/>
  <c r="BK500" i="2"/>
  <c r="BK489" i="2"/>
  <c r="BK480" i="2"/>
  <c r="BK475" i="2"/>
  <c r="BK463" i="2"/>
  <c r="J448" i="2"/>
  <c r="BK436" i="2"/>
  <c r="BK422" i="2"/>
  <c r="BK414" i="2"/>
  <c r="BK398" i="2"/>
  <c r="BK386" i="2"/>
  <c r="J375" i="2"/>
  <c r="J364" i="2"/>
  <c r="J345" i="2"/>
  <c r="J334" i="2"/>
  <c r="BK327" i="2"/>
  <c r="J316" i="2"/>
  <c r="BK298" i="2"/>
  <c r="BK289" i="2"/>
  <c r="BK273" i="2"/>
  <c r="BK261" i="2"/>
  <c r="BK253" i="2"/>
  <c r="BK237" i="2"/>
  <c r="BK189" i="2"/>
  <c r="BK174" i="2"/>
  <c r="BK160" i="2"/>
  <c r="BK149" i="2"/>
  <c r="J138" i="2"/>
  <c r="BK123" i="2"/>
  <c r="BK112" i="2"/>
  <c r="J286" i="3"/>
  <c r="BK281" i="3"/>
  <c r="BK273" i="3"/>
  <c r="J265" i="3"/>
  <c r="J257" i="3"/>
  <c r="BK250" i="3"/>
  <c r="BK242" i="3"/>
  <c r="J232" i="3"/>
  <c r="J226" i="3"/>
  <c r="BK218" i="3"/>
  <c r="J206" i="3"/>
  <c r="J200" i="3"/>
  <c r="BK192" i="3"/>
  <c r="BK182" i="3"/>
  <c r="J170" i="3"/>
  <c r="BK166" i="3"/>
  <c r="J157" i="3"/>
  <c r="BK153" i="3"/>
  <c r="J145" i="3"/>
  <c r="BK133" i="3"/>
  <c r="J123" i="3"/>
  <c r="BK112" i="3"/>
  <c r="BK97" i="3"/>
  <c r="J290" i="3"/>
  <c r="BK279" i="3"/>
  <c r="J271" i="3"/>
  <c r="BK265" i="3"/>
  <c r="BK255" i="3"/>
  <c r="J248" i="3"/>
  <c r="J242" i="3"/>
  <c r="BK232" i="3"/>
  <c r="J222" i="3"/>
  <c r="BK216" i="3"/>
  <c r="BK206" i="3"/>
  <c r="BK196" i="3"/>
  <c r="BK190" i="3"/>
  <c r="BK179" i="3"/>
  <c r="J169" i="3"/>
  <c r="J161" i="3"/>
  <c r="J153" i="3"/>
  <c r="BK145" i="3"/>
  <c r="J133" i="3"/>
  <c r="BK123" i="3"/>
  <c r="BK107" i="3"/>
  <c r="J94" i="3"/>
  <c r="BK195" i="4"/>
  <c r="J189" i="4"/>
  <c r="J183" i="4"/>
  <c r="BK180" i="4"/>
  <c r="BK176" i="4"/>
  <c r="BK171" i="4"/>
  <c r="BK166" i="4"/>
  <c r="BK162" i="4"/>
  <c r="J158" i="4"/>
  <c r="J154" i="4"/>
  <c r="J151" i="4"/>
  <c r="J146" i="4"/>
  <c r="J141" i="4"/>
  <c r="BK137" i="4"/>
  <c r="J132" i="4"/>
  <c r="J128" i="4"/>
  <c r="BK123" i="4"/>
  <c r="BK119" i="4"/>
  <c r="BK114" i="4"/>
  <c r="BK110" i="4"/>
  <c r="BK106" i="4"/>
  <c r="BK101" i="4"/>
  <c r="BK95" i="4"/>
  <c r="BK197" i="4"/>
  <c r="J190" i="4"/>
  <c r="J186" i="4"/>
  <c r="BK182" i="4"/>
  <c r="BK178" i="4"/>
  <c r="J173" i="4"/>
  <c r="J169" i="4"/>
  <c r="BK165" i="4"/>
  <c r="J160" i="4"/>
  <c r="BK156" i="4"/>
  <c r="BK153" i="4"/>
  <c r="J148" i="4"/>
  <c r="J144" i="4"/>
  <c r="BK139" i="4"/>
  <c r="BK135" i="4"/>
  <c r="J130" i="4"/>
  <c r="BK125" i="4"/>
  <c r="BK122" i="4"/>
  <c r="BK116" i="4"/>
  <c r="J112" i="4"/>
  <c r="BK108" i="4"/>
  <c r="J103" i="4"/>
  <c r="J99" i="4"/>
  <c r="BK94" i="4"/>
  <c r="J92" i="5"/>
  <c r="J88" i="5"/>
  <c r="BK84" i="5"/>
  <c r="BK93" i="5"/>
  <c r="BK88" i="5"/>
  <c r="BK91" i="6"/>
  <c r="J102" i="6"/>
  <c r="BK555" i="2"/>
  <c r="J539" i="2"/>
  <c r="J526" i="2"/>
  <c r="J518" i="2"/>
  <c r="J504" i="2"/>
  <c r="J489" i="2"/>
  <c r="J485" i="2"/>
  <c r="J475" i="2"/>
  <c r="J463" i="2"/>
  <c r="BK448" i="2"/>
  <c r="J436" i="2"/>
  <c r="BK425" i="2"/>
  <c r="BK419" i="2"/>
  <c r="BK408" i="2"/>
  <c r="BK394" i="2"/>
  <c r="BK383" i="2"/>
  <c r="BK370" i="2"/>
  <c r="J358" i="2"/>
  <c r="J342" i="2"/>
  <c r="J332" i="2"/>
  <c r="BK324" i="2"/>
  <c r="BK314" i="2"/>
  <c r="BK305" i="2"/>
  <c r="J296" i="2"/>
  <c r="J278" i="2"/>
  <c r="J266" i="2"/>
  <c r="BK255" i="2"/>
  <c r="J243" i="2"/>
  <c r="J225" i="2"/>
  <c r="BK192" i="2"/>
  <c r="J174" i="2"/>
  <c r="J160" i="2"/>
  <c r="J143" i="2"/>
  <c r="BK132" i="2"/>
  <c r="J118" i="2"/>
  <c r="BK103" i="2"/>
  <c r="J571" i="2"/>
  <c r="J568" i="2"/>
  <c r="BK558" i="2"/>
  <c r="J555" i="2"/>
  <c r="BK546" i="2"/>
  <c r="BK541" i="2"/>
  <c r="BK536" i="2"/>
  <c r="BK528" i="2"/>
  <c r="BK526" i="2"/>
  <c r="BK518" i="2"/>
  <c r="J510" i="2"/>
  <c r="BK504" i="2"/>
  <c r="BK490" i="2"/>
  <c r="BK485" i="2"/>
  <c r="BK476" i="2"/>
  <c r="J460" i="2"/>
  <c r="J444" i="2"/>
  <c r="J438" i="2"/>
  <c r="J431" i="2"/>
  <c r="J425" i="2"/>
  <c r="BK411" i="2"/>
  <c r="J395" i="2"/>
  <c r="J378" i="2"/>
  <c r="J361" i="2"/>
  <c r="BK351" i="2"/>
  <c r="BK348" i="2"/>
  <c r="J337" i="2"/>
  <c r="J324" i="2"/>
  <c r="BK311" i="2"/>
  <c r="J293" i="2"/>
  <c r="BK286" i="2"/>
  <c r="BK278" i="2"/>
  <c r="BK266" i="2"/>
  <c r="J255" i="2"/>
  <c r="BK240" i="2"/>
  <c r="J204" i="2"/>
  <c r="J182" i="2"/>
  <c r="J165" i="2"/>
  <c r="BK153" i="2"/>
  <c r="J140" i="2"/>
  <c r="J135" i="2"/>
  <c r="BK121" i="2"/>
  <c r="J288" i="3"/>
  <c r="J279" i="3"/>
  <c r="BK271" i="3"/>
  <c r="BK267" i="3"/>
  <c r="BK263" i="3"/>
  <c r="J253" i="3"/>
  <c r="J240" i="3"/>
  <c r="J234" i="3"/>
  <c r="BK224" i="3"/>
  <c r="J216" i="3"/>
  <c r="J211" i="3"/>
  <c r="BK204" i="3"/>
  <c r="J190" i="3"/>
  <c r="J179" i="3"/>
  <c r="BK172" i="3"/>
  <c r="J163" i="3"/>
  <c r="BK155" i="3"/>
  <c r="J151" i="3"/>
  <c r="J143" i="3"/>
  <c r="J130" i="3"/>
  <c r="BK120" i="3"/>
  <c r="J107" i="3"/>
  <c r="BK94" i="3"/>
  <c r="BK286" i="3"/>
  <c r="J277" i="3"/>
  <c r="J267" i="3"/>
  <c r="J263" i="3"/>
  <c r="J250" i="3"/>
  <c r="BK244" i="3"/>
  <c r="BK240" i="3"/>
  <c r="J230" i="3"/>
  <c r="J224" i="3"/>
  <c r="J214" i="3"/>
  <c r="J204" i="3"/>
  <c r="BK198" i="3"/>
  <c r="BK188" i="3"/>
  <c r="BK176" i="3"/>
  <c r="BK170" i="3"/>
  <c r="BK163" i="3"/>
  <c r="J155" i="3"/>
  <c r="BK147" i="3"/>
  <c r="J136" i="3"/>
  <c r="BK130" i="3"/>
  <c r="BK114" i="3"/>
  <c r="J105" i="3"/>
  <c r="J197" i="4"/>
  <c r="J194" i="4"/>
  <c r="J188" i="4"/>
  <c r="BK184" i="4"/>
  <c r="BK179" i="4"/>
  <c r="J174" i="4"/>
  <c r="BK170" i="4"/>
  <c r="J165" i="4"/>
  <c r="BK161" i="4"/>
  <c r="BK157" i="4"/>
  <c r="J153" i="4"/>
  <c r="BK147" i="4"/>
  <c r="BK142" i="4"/>
  <c r="J138" i="4"/>
  <c r="J133" i="4"/>
  <c r="J129" i="4"/>
  <c r="J127" i="4"/>
  <c r="J122" i="4"/>
  <c r="J117" i="4"/>
  <c r="J113" i="4"/>
  <c r="BK109" i="4"/>
  <c r="J104" i="4"/>
  <c r="J100" i="4"/>
  <c r="J96" i="4"/>
  <c r="J196" i="4"/>
  <c r="BK191" i="4"/>
  <c r="BK187" i="4"/>
  <c r="BK183" i="4"/>
  <c r="J179" i="4"/>
  <c r="BK174" i="4"/>
  <c r="J170" i="4"/>
  <c r="BK164" i="4"/>
  <c r="J161" i="4"/>
  <c r="J157" i="4"/>
  <c r="J152" i="4"/>
  <c r="J147" i="4"/>
  <c r="J142" i="4"/>
  <c r="J137" i="4"/>
  <c r="BK133" i="4"/>
  <c r="BK129" i="4"/>
  <c r="J124" i="4"/>
  <c r="J120" i="4"/>
  <c r="J115" i="4"/>
  <c r="J111" i="4"/>
  <c r="J107" i="4"/>
  <c r="J102" i="4"/>
  <c r="BK97" i="4"/>
  <c r="J94" i="4"/>
  <c r="J91" i="5"/>
  <c r="BK87" i="5"/>
  <c r="J83" i="5"/>
  <c r="BK91" i="5"/>
  <c r="J87" i="5"/>
  <c r="J85" i="5"/>
  <c r="BK83" i="5"/>
  <c r="J106" i="6"/>
  <c r="J96" i="6"/>
  <c r="BK106" i="6"/>
  <c r="BK96" i="6"/>
  <c r="J558" i="2"/>
  <c r="J543" i="2"/>
  <c r="J536" i="2"/>
  <c r="J523" i="2"/>
  <c r="BK515" i="2"/>
  <c r="J490" i="2"/>
  <c r="BK483" i="2"/>
  <c r="J480" i="2"/>
  <c r="J474" i="2"/>
  <c r="BK460" i="2"/>
  <c r="BK444" i="2"/>
  <c r="BK433" i="2"/>
  <c r="J422" i="2"/>
  <c r="J411" i="2"/>
  <c r="BK395" i="2"/>
  <c r="J386" i="2"/>
  <c r="BK367" i="2"/>
  <c r="J351" i="2"/>
  <c r="BK339" i="2"/>
  <c r="J327" i="2"/>
  <c r="BK316" i="2"/>
  <c r="J303" i="2"/>
  <c r="BK293" i="2"/>
  <c r="BK283" i="2"/>
  <c r="J261" i="2"/>
  <c r="J253" i="2"/>
  <c r="BK243" i="2"/>
  <c r="J234" i="2"/>
  <c r="BK196" i="2"/>
  <c r="BK182" i="2"/>
  <c r="BK165" i="2"/>
  <c r="BK146" i="2"/>
  <c r="BK140" i="2"/>
  <c r="J127" i="2"/>
  <c r="BK115" i="2"/>
  <c r="AS54" i="1"/>
  <c r="BK493" i="2"/>
  <c r="J483" i="2"/>
  <c r="BK478" i="2"/>
  <c r="J472" i="2"/>
  <c r="J457" i="2"/>
  <c r="BK441" i="2"/>
  <c r="J428" i="2"/>
  <c r="J417" i="2"/>
  <c r="J408" i="2"/>
  <c r="J394" i="2"/>
  <c r="J381" i="2"/>
  <c r="J370" i="2"/>
  <c r="BK358" i="2"/>
  <c r="J339" i="2"/>
  <c r="BK332" i="2"/>
  <c r="BK321" i="2"/>
  <c r="J307" i="2"/>
  <c r="BK303" i="2"/>
  <c r="BK296" i="2"/>
  <c r="J283" i="2"/>
  <c r="BK257" i="2"/>
  <c r="BK248" i="2"/>
  <c r="BK225" i="2"/>
  <c r="J196" i="2"/>
  <c r="J186" i="2"/>
  <c r="BK168" i="2"/>
  <c r="BK143" i="2"/>
  <c r="J132" i="2"/>
  <c r="BK118" i="2"/>
  <c r="J103" i="2"/>
  <c r="BK290" i="3"/>
  <c r="BK277" i="3"/>
  <c r="BK269" i="3"/>
  <c r="BK261" i="3"/>
  <c r="J255" i="3"/>
  <c r="BK246" i="3"/>
  <c r="BK236" i="3"/>
  <c r="BK228" i="3"/>
  <c r="BK222" i="3"/>
  <c r="BK214" i="3"/>
  <c r="BK202" i="3"/>
  <c r="J196" i="3"/>
  <c r="J188" i="3"/>
  <c r="BK174" i="3"/>
  <c r="BK169" i="3"/>
  <c r="BK161" i="3"/>
  <c r="J149" i="3"/>
  <c r="BK139" i="3"/>
  <c r="J128" i="3"/>
  <c r="BK117" i="3"/>
  <c r="BK105" i="3"/>
  <c r="J292" i="3"/>
  <c r="J283" i="3"/>
  <c r="J275" i="3"/>
  <c r="J269" i="3"/>
  <c r="J261" i="3"/>
  <c r="BK253" i="3"/>
  <c r="J246" i="3"/>
  <c r="J238" i="3"/>
  <c r="BK226" i="3"/>
  <c r="J220" i="3"/>
  <c r="BK211" i="3"/>
  <c r="BK200" i="3"/>
  <c r="J192" i="3"/>
  <c r="BK184" i="3"/>
  <c r="J172" i="3"/>
  <c r="J166" i="3"/>
  <c r="BK157" i="3"/>
  <c r="BK149" i="3"/>
  <c r="J139" i="3"/>
  <c r="BK128" i="3"/>
  <c r="J117" i="3"/>
  <c r="BK102" i="3"/>
  <c r="J198" i="4"/>
  <c r="J191" i="4"/>
  <c r="J187" i="4"/>
  <c r="BK185" i="4"/>
  <c r="J182" i="4"/>
  <c r="J178" i="4"/>
  <c r="BK173" i="4"/>
  <c r="BK169" i="4"/>
  <c r="J164" i="4"/>
  <c r="BK160" i="4"/>
  <c r="J156" i="4"/>
  <c r="BK152" i="4"/>
  <c r="BK148" i="4"/>
  <c r="BK144" i="4"/>
  <c r="J139" i="4"/>
  <c r="J135" i="4"/>
  <c r="BK130" i="4"/>
  <c r="J125" i="4"/>
  <c r="BK121" i="4"/>
  <c r="J116" i="4"/>
  <c r="BK112" i="4"/>
  <c r="J108" i="4"/>
  <c r="BK103" i="4"/>
  <c r="J97" i="4"/>
  <c r="BK198" i="4"/>
  <c r="J195" i="4"/>
  <c r="BK188" i="4"/>
  <c r="J184" i="4"/>
  <c r="J180" i="4"/>
  <c r="J176" i="4"/>
  <c r="J171" i="4"/>
  <c r="BK167" i="4"/>
  <c r="J162" i="4"/>
  <c r="BK158" i="4"/>
  <c r="BK154" i="4"/>
  <c r="BK151" i="4"/>
  <c r="BK146" i="4"/>
  <c r="BK141" i="4"/>
  <c r="BK138" i="4"/>
  <c r="BK132" i="4"/>
  <c r="BK128" i="4"/>
  <c r="J123" i="4"/>
  <c r="J119" i="4"/>
  <c r="J114" i="4"/>
  <c r="J110" i="4"/>
  <c r="J106" i="4"/>
  <c r="J101" i="4"/>
  <c r="BK96" i="4"/>
  <c r="J93" i="4"/>
  <c r="BK90" i="5"/>
  <c r="J86" i="5"/>
  <c r="J82" i="5"/>
  <c r="J90" i="5"/>
  <c r="J99" i="6"/>
  <c r="BK87" i="6"/>
  <c r="J91" i="6"/>
  <c r="BK102" i="2" l="1"/>
  <c r="J102" i="2"/>
  <c r="J61" i="2"/>
  <c r="T102" i="2"/>
  <c r="P126" i="2"/>
  <c r="T126" i="2"/>
  <c r="P152" i="2"/>
  <c r="T152" i="2"/>
  <c r="P185" i="2"/>
  <c r="T185" i="2"/>
  <c r="P195" i="2"/>
  <c r="T195" i="2"/>
  <c r="P256" i="2"/>
  <c r="R256" i="2"/>
  <c r="BK292" i="2"/>
  <c r="J292" i="2"/>
  <c r="J67" i="2" s="1"/>
  <c r="T292" i="2"/>
  <c r="P310" i="2"/>
  <c r="BK323" i="2"/>
  <c r="J323" i="2" s="1"/>
  <c r="J71" i="2" s="1"/>
  <c r="R323" i="2"/>
  <c r="BK347" i="2"/>
  <c r="J347" i="2" s="1"/>
  <c r="J72" i="2" s="1"/>
  <c r="R347" i="2"/>
  <c r="BK377" i="2"/>
  <c r="J377" i="2" s="1"/>
  <c r="J73" i="2" s="1"/>
  <c r="R377" i="2"/>
  <c r="BK410" i="2"/>
  <c r="J410" i="2" s="1"/>
  <c r="J74" i="2" s="1"/>
  <c r="R410" i="2"/>
  <c r="BK440" i="2"/>
  <c r="J440" i="2" s="1"/>
  <c r="J75" i="2" s="1"/>
  <c r="T440" i="2"/>
  <c r="P492" i="2"/>
  <c r="T492" i="2"/>
  <c r="P506" i="2"/>
  <c r="T506" i="2"/>
  <c r="P525" i="2"/>
  <c r="T525" i="2"/>
  <c r="P545" i="2"/>
  <c r="R545" i="2"/>
  <c r="BK564" i="2"/>
  <c r="J564" i="2" s="1"/>
  <c r="J80" i="2" s="1"/>
  <c r="R564" i="2"/>
  <c r="BK93" i="3"/>
  <c r="J93" i="3" s="1"/>
  <c r="J61" i="3" s="1"/>
  <c r="T93" i="3"/>
  <c r="P142" i="3"/>
  <c r="T142" i="3"/>
  <c r="P165" i="3"/>
  <c r="R165" i="3"/>
  <c r="P171" i="3"/>
  <c r="T171" i="3"/>
  <c r="P181" i="3"/>
  <c r="R181" i="3"/>
  <c r="P187" i="3"/>
  <c r="T187" i="3"/>
  <c r="P213" i="3"/>
  <c r="T213" i="3"/>
  <c r="P252" i="3"/>
  <c r="T252" i="3"/>
  <c r="P285" i="3"/>
  <c r="T285" i="3"/>
  <c r="BK92" i="4"/>
  <c r="J92" i="4" s="1"/>
  <c r="J60" i="4" s="1"/>
  <c r="R92" i="4"/>
  <c r="BK98" i="4"/>
  <c r="J98" i="4" s="1"/>
  <c r="J61" i="4" s="1"/>
  <c r="R98" i="4"/>
  <c r="BK105" i="4"/>
  <c r="J105" i="4" s="1"/>
  <c r="J62" i="4" s="1"/>
  <c r="R105" i="4"/>
  <c r="BK118" i="4"/>
  <c r="J118" i="4" s="1"/>
  <c r="J63" i="4" s="1"/>
  <c r="R118" i="4"/>
  <c r="BK126" i="4"/>
  <c r="J126" i="4" s="1"/>
  <c r="J64" i="4" s="1"/>
  <c r="R126" i="4"/>
  <c r="BK134" i="4"/>
  <c r="J134" i="4" s="1"/>
  <c r="J65" i="4" s="1"/>
  <c r="R134" i="4"/>
  <c r="BK143" i="4"/>
  <c r="J143" i="4" s="1"/>
  <c r="J66" i="4" s="1"/>
  <c r="R143" i="4"/>
  <c r="BK149" i="4"/>
  <c r="J149" i="4" s="1"/>
  <c r="J67" i="4" s="1"/>
  <c r="R149" i="4"/>
  <c r="BK168" i="4"/>
  <c r="J168" i="4" s="1"/>
  <c r="J68" i="4" s="1"/>
  <c r="R168" i="4"/>
  <c r="BK175" i="4"/>
  <c r="J175" i="4" s="1"/>
  <c r="J69" i="4" s="1"/>
  <c r="T175" i="4"/>
  <c r="BK193" i="4"/>
  <c r="J193" i="4" s="1"/>
  <c r="J71" i="4" s="1"/>
  <c r="R193" i="4"/>
  <c r="R192" i="4"/>
  <c r="BK81" i="5"/>
  <c r="J81" i="5"/>
  <c r="J60" i="5"/>
  <c r="T81" i="5"/>
  <c r="T80" i="5" s="1"/>
  <c r="P86" i="6"/>
  <c r="T86" i="6"/>
  <c r="P101" i="6"/>
  <c r="R101" i="6"/>
  <c r="P102" i="2"/>
  <c r="R102" i="2"/>
  <c r="BK126" i="2"/>
  <c r="J126" i="2" s="1"/>
  <c r="J62" i="2" s="1"/>
  <c r="R126" i="2"/>
  <c r="BK152" i="2"/>
  <c r="J152" i="2" s="1"/>
  <c r="J63" i="2" s="1"/>
  <c r="R152" i="2"/>
  <c r="BK185" i="2"/>
  <c r="J185" i="2" s="1"/>
  <c r="J64" i="2" s="1"/>
  <c r="R185" i="2"/>
  <c r="BK195" i="2"/>
  <c r="J195" i="2" s="1"/>
  <c r="J65" i="2" s="1"/>
  <c r="R195" i="2"/>
  <c r="BK256" i="2"/>
  <c r="J256" i="2" s="1"/>
  <c r="J66" i="2" s="1"/>
  <c r="T256" i="2"/>
  <c r="P292" i="2"/>
  <c r="R292" i="2"/>
  <c r="BK310" i="2"/>
  <c r="J310" i="2"/>
  <c r="J70" i="2"/>
  <c r="R310" i="2"/>
  <c r="T310" i="2"/>
  <c r="P323" i="2"/>
  <c r="T323" i="2"/>
  <c r="P347" i="2"/>
  <c r="T347" i="2"/>
  <c r="P377" i="2"/>
  <c r="T377" i="2"/>
  <c r="P410" i="2"/>
  <c r="T410" i="2"/>
  <c r="P440" i="2"/>
  <c r="R440" i="2"/>
  <c r="BK492" i="2"/>
  <c r="J492" i="2"/>
  <c r="J76" i="2"/>
  <c r="R492" i="2"/>
  <c r="BK506" i="2"/>
  <c r="J506" i="2"/>
  <c r="J77" i="2"/>
  <c r="R506" i="2"/>
  <c r="BK525" i="2"/>
  <c r="J525" i="2"/>
  <c r="J78" i="2"/>
  <c r="R525" i="2"/>
  <c r="BK545" i="2"/>
  <c r="J545" i="2"/>
  <c r="J79" i="2"/>
  <c r="T545" i="2"/>
  <c r="P564" i="2"/>
  <c r="T564" i="2"/>
  <c r="P93" i="3"/>
  <c r="P92" i="3"/>
  <c r="R93" i="3"/>
  <c r="BK142" i="3"/>
  <c r="J142" i="3"/>
  <c r="J63" i="3"/>
  <c r="R142" i="3"/>
  <c r="BK165" i="3"/>
  <c r="J165" i="3"/>
  <c r="J64" i="3"/>
  <c r="T165" i="3"/>
  <c r="BK171" i="3"/>
  <c r="J171" i="3"/>
  <c r="J65" i="3"/>
  <c r="R171" i="3"/>
  <c r="BK181" i="3"/>
  <c r="J181" i="3"/>
  <c r="J66" i="3"/>
  <c r="T181" i="3"/>
  <c r="BK187" i="3"/>
  <c r="J187" i="3"/>
  <c r="J68" i="3"/>
  <c r="R187" i="3"/>
  <c r="BK213" i="3"/>
  <c r="J213" i="3"/>
  <c r="J69" i="3"/>
  <c r="R213" i="3"/>
  <c r="BK252" i="3"/>
  <c r="J252" i="3"/>
  <c r="J70" i="3"/>
  <c r="R252" i="3"/>
  <c r="BK285" i="3"/>
  <c r="J285" i="3"/>
  <c r="J71" i="3"/>
  <c r="R285" i="3"/>
  <c r="P92" i="4"/>
  <c r="T92" i="4"/>
  <c r="P98" i="4"/>
  <c r="T98" i="4"/>
  <c r="P105" i="4"/>
  <c r="T105" i="4"/>
  <c r="P118" i="4"/>
  <c r="T118" i="4"/>
  <c r="P126" i="4"/>
  <c r="T126" i="4"/>
  <c r="P134" i="4"/>
  <c r="T134" i="4"/>
  <c r="P143" i="4"/>
  <c r="T143" i="4"/>
  <c r="P149" i="4"/>
  <c r="T149" i="4"/>
  <c r="P168" i="4"/>
  <c r="T168" i="4"/>
  <c r="P175" i="4"/>
  <c r="R175" i="4"/>
  <c r="P193" i="4"/>
  <c r="P192" i="4"/>
  <c r="T193" i="4"/>
  <c r="T192" i="4" s="1"/>
  <c r="P81" i="5"/>
  <c r="P80" i="5"/>
  <c r="AU58" i="1"/>
  <c r="R81" i="5"/>
  <c r="R80" i="5"/>
  <c r="BK86" i="6"/>
  <c r="J86" i="6"/>
  <c r="J61" i="6" s="1"/>
  <c r="R86" i="6"/>
  <c r="R85" i="6"/>
  <c r="R84" i="6"/>
  <c r="BK101" i="6"/>
  <c r="J101" i="6"/>
  <c r="J64" i="6"/>
  <c r="T101" i="6"/>
  <c r="BK98" i="6"/>
  <c r="J98" i="6"/>
  <c r="J63" i="6"/>
  <c r="BK306" i="2"/>
  <c r="J306" i="2" s="1"/>
  <c r="J68" i="2" s="1"/>
  <c r="BK138" i="3"/>
  <c r="J138" i="3"/>
  <c r="J62" i="3" s="1"/>
  <c r="BK95" i="6"/>
  <c r="J95" i="6"/>
  <c r="J62" i="6"/>
  <c r="E48" i="6"/>
  <c r="F55" i="6"/>
  <c r="BE87" i="6"/>
  <c r="BE99" i="6"/>
  <c r="BE102" i="6"/>
  <c r="BE106" i="6"/>
  <c r="J52" i="6"/>
  <c r="BE91" i="6"/>
  <c r="BE96" i="6"/>
  <c r="E48" i="5"/>
  <c r="F77" i="5"/>
  <c r="BE82" i="5"/>
  <c r="BE85" i="5"/>
  <c r="BE87" i="5"/>
  <c r="BE88" i="5"/>
  <c r="BE90" i="5"/>
  <c r="BE91" i="5"/>
  <c r="BE92" i="5"/>
  <c r="J52" i="5"/>
  <c r="BE83" i="5"/>
  <c r="BE84" i="5"/>
  <c r="BE86" i="5"/>
  <c r="BE89" i="5"/>
  <c r="BE93" i="5"/>
  <c r="F55" i="4"/>
  <c r="J85" i="4"/>
  <c r="BE95" i="4"/>
  <c r="BE96" i="4"/>
  <c r="BE99" i="4"/>
  <c r="BE101" i="4"/>
  <c r="BE102" i="4"/>
  <c r="BE104" i="4"/>
  <c r="BE106" i="4"/>
  <c r="BE109" i="4"/>
  <c r="BE112" i="4"/>
  <c r="BE115" i="4"/>
  <c r="BE116" i="4"/>
  <c r="BE121" i="4"/>
  <c r="BE124" i="4"/>
  <c r="BE128" i="4"/>
  <c r="BE131" i="4"/>
  <c r="BE132" i="4"/>
  <c r="BE136" i="4"/>
  <c r="BE137" i="4"/>
  <c r="BE138" i="4"/>
  <c r="BE140" i="4"/>
  <c r="BE142" i="4"/>
  <c r="BE144" i="4"/>
  <c r="BE147" i="4"/>
  <c r="BE150" i="4"/>
  <c r="BE152" i="4"/>
  <c r="BE154" i="4"/>
  <c r="BE155" i="4"/>
  <c r="BE157" i="4"/>
  <c r="BE159" i="4"/>
  <c r="BE162" i="4"/>
  <c r="BE163" i="4"/>
  <c r="BE165" i="4"/>
  <c r="BE169" i="4"/>
  <c r="BE170" i="4"/>
  <c r="BE172" i="4"/>
  <c r="BE173" i="4"/>
  <c r="BE177" i="4"/>
  <c r="BE180" i="4"/>
  <c r="BE181" i="4"/>
  <c r="BE182" i="4"/>
  <c r="BE184" i="4"/>
  <c r="BE185" i="4"/>
  <c r="BE187" i="4"/>
  <c r="BE188" i="4"/>
  <c r="BE190" i="4"/>
  <c r="BE195" i="4"/>
  <c r="BE196" i="4"/>
  <c r="BE197" i="4"/>
  <c r="BE198" i="4"/>
  <c r="BK186" i="3"/>
  <c r="J186" i="3" s="1"/>
  <c r="J67" i="3" s="1"/>
  <c r="E48" i="4"/>
  <c r="BE93" i="4"/>
  <c r="BE94" i="4"/>
  <c r="BE97" i="4"/>
  <c r="BE100" i="4"/>
  <c r="BE103" i="4"/>
  <c r="BE107" i="4"/>
  <c r="BE108" i="4"/>
  <c r="BE110" i="4"/>
  <c r="BE111" i="4"/>
  <c r="BE113" i="4"/>
  <c r="BE114" i="4"/>
  <c r="BE117" i="4"/>
  <c r="BE119" i="4"/>
  <c r="BE120" i="4"/>
  <c r="BE122" i="4"/>
  <c r="BE123" i="4"/>
  <c r="BE125" i="4"/>
  <c r="BE127" i="4"/>
  <c r="BE129" i="4"/>
  <c r="BE130" i="4"/>
  <c r="BE133" i="4"/>
  <c r="BE135" i="4"/>
  <c r="BE139" i="4"/>
  <c r="BE141" i="4"/>
  <c r="BE145" i="4"/>
  <c r="BE146" i="4"/>
  <c r="BE148" i="4"/>
  <c r="BE151" i="4"/>
  <c r="BE153" i="4"/>
  <c r="BE156" i="4"/>
  <c r="BE158" i="4"/>
  <c r="BE160" i="4"/>
  <c r="BE161" i="4"/>
  <c r="BE164" i="4"/>
  <c r="BE166" i="4"/>
  <c r="BE167" i="4"/>
  <c r="BE171" i="4"/>
  <c r="BE174" i="4"/>
  <c r="BE176" i="4"/>
  <c r="BE178" i="4"/>
  <c r="BE179" i="4"/>
  <c r="BE183" i="4"/>
  <c r="BE186" i="4"/>
  <c r="BE189" i="4"/>
  <c r="BE191" i="4"/>
  <c r="BE194" i="4"/>
  <c r="J52" i="3"/>
  <c r="E81" i="3"/>
  <c r="BE97" i="3"/>
  <c r="BE105" i="3"/>
  <c r="BE112" i="3"/>
  <c r="BE117" i="3"/>
  <c r="BE120" i="3"/>
  <c r="BE125" i="3"/>
  <c r="BE128" i="3"/>
  <c r="BE136" i="3"/>
  <c r="BE145" i="3"/>
  <c r="BE149" i="3"/>
  <c r="BE153" i="3"/>
  <c r="BE155" i="3"/>
  <c r="BE159" i="3"/>
  <c r="BE161" i="3"/>
  <c r="BE167" i="3"/>
  <c r="BE170" i="3"/>
  <c r="BE179" i="3"/>
  <c r="BE182" i="3"/>
  <c r="BE188" i="3"/>
  <c r="BE192" i="3"/>
  <c r="BE196" i="3"/>
  <c r="BE204" i="3"/>
  <c r="BE206" i="3"/>
  <c r="BE211" i="3"/>
  <c r="BE216" i="3"/>
  <c r="BE220" i="3"/>
  <c r="BE222" i="3"/>
  <c r="BE226" i="3"/>
  <c r="BE228" i="3"/>
  <c r="BE238" i="3"/>
  <c r="BE242" i="3"/>
  <c r="BE246" i="3"/>
  <c r="BE253" i="3"/>
  <c r="BE255" i="3"/>
  <c r="BE261" i="3"/>
  <c r="BE267" i="3"/>
  <c r="BE279" i="3"/>
  <c r="BE283" i="3"/>
  <c r="BE286" i="3"/>
  <c r="BE292" i="3"/>
  <c r="F55" i="3"/>
  <c r="BE94" i="3"/>
  <c r="BE102" i="3"/>
  <c r="BE107" i="3"/>
  <c r="BE114" i="3"/>
  <c r="BE123" i="3"/>
  <c r="BE130" i="3"/>
  <c r="BE133" i="3"/>
  <c r="BE139" i="3"/>
  <c r="BE143" i="3"/>
  <c r="BE147" i="3"/>
  <c r="BE151" i="3"/>
  <c r="BE157" i="3"/>
  <c r="BE163" i="3"/>
  <c r="BE166" i="3"/>
  <c r="BE169" i="3"/>
  <c r="BE172" i="3"/>
  <c r="BE174" i="3"/>
  <c r="BE176" i="3"/>
  <c r="BE184" i="3"/>
  <c r="BE190" i="3"/>
  <c r="BE194" i="3"/>
  <c r="BE198" i="3"/>
  <c r="BE200" i="3"/>
  <c r="BE202" i="3"/>
  <c r="BE208" i="3"/>
  <c r="BE214" i="3"/>
  <c r="BE218" i="3"/>
  <c r="BE224" i="3"/>
  <c r="BE230" i="3"/>
  <c r="BE232" i="3"/>
  <c r="BE234" i="3"/>
  <c r="BE236" i="3"/>
  <c r="BE240" i="3"/>
  <c r="BE244" i="3"/>
  <c r="BE248" i="3"/>
  <c r="BE250" i="3"/>
  <c r="BE257" i="3"/>
  <c r="BE259" i="3"/>
  <c r="BE263" i="3"/>
  <c r="BE265" i="3"/>
  <c r="BE269" i="3"/>
  <c r="BE271" i="3"/>
  <c r="BE273" i="3"/>
  <c r="BE275" i="3"/>
  <c r="BE277" i="3"/>
  <c r="BE281" i="3"/>
  <c r="BE288" i="3"/>
  <c r="BE290" i="3"/>
  <c r="E90" i="2"/>
  <c r="BE103" i="2"/>
  <c r="BE109" i="2"/>
  <c r="BE115" i="2"/>
  <c r="BE118" i="2"/>
  <c r="BE123" i="2"/>
  <c r="BE138" i="2"/>
  <c r="BE143" i="2"/>
  <c r="BE146" i="2"/>
  <c r="BE160" i="2"/>
  <c r="BE171" i="2"/>
  <c r="BE186" i="2"/>
  <c r="BE192" i="2"/>
  <c r="BE204" i="2"/>
  <c r="BE214" i="2"/>
  <c r="BE234" i="2"/>
  <c r="BE240" i="2"/>
  <c r="BE250" i="2"/>
  <c r="BE260" i="2"/>
  <c r="BE261" i="2"/>
  <c r="BE268" i="2"/>
  <c r="BE273" i="2"/>
  <c r="BE286" i="2"/>
  <c r="BE293" i="2"/>
  <c r="BE296" i="2"/>
  <c r="BE298" i="2"/>
  <c r="BE300" i="2"/>
  <c r="BE305" i="2"/>
  <c r="BE314" i="2"/>
  <c r="BE319" i="2"/>
  <c r="BE327" i="2"/>
  <c r="BE329" i="2"/>
  <c r="BE339" i="2"/>
  <c r="BE345" i="2"/>
  <c r="BE348" i="2"/>
  <c r="BE351" i="2"/>
  <c r="BE364" i="2"/>
  <c r="BE383" i="2"/>
  <c r="BE386" i="2"/>
  <c r="BE392" i="2"/>
  <c r="BE395" i="2"/>
  <c r="BE398" i="2"/>
  <c r="BE403" i="2"/>
  <c r="BE408" i="2"/>
  <c r="BE411" i="2"/>
  <c r="BE417" i="2"/>
  <c r="BE419" i="2"/>
  <c r="BE428" i="2"/>
  <c r="BE433" i="2"/>
  <c r="BE441" i="2"/>
  <c r="BE457" i="2"/>
  <c r="BE463" i="2"/>
  <c r="BE472" i="2"/>
  <c r="BE475" i="2"/>
  <c r="BE476" i="2"/>
  <c r="BE480" i="2"/>
  <c r="BE486" i="2"/>
  <c r="BE490" i="2"/>
  <c r="BE493" i="2"/>
  <c r="BE504" i="2"/>
  <c r="BE515" i="2"/>
  <c r="BE521" i="2"/>
  <c r="BE523" i="2"/>
  <c r="BE526" i="2"/>
  <c r="BE534" i="2"/>
  <c r="BE536" i="2"/>
  <c r="BE543" i="2"/>
  <c r="BE546" i="2"/>
  <c r="BE555" i="2"/>
  <c r="BE558" i="2"/>
  <c r="BE568" i="2"/>
  <c r="BE571" i="2"/>
  <c r="J52" i="2"/>
  <c r="F55" i="2"/>
  <c r="BE112" i="2"/>
  <c r="BE121" i="2"/>
  <c r="BE127" i="2"/>
  <c r="BE132" i="2"/>
  <c r="BE135" i="2"/>
  <c r="BE140" i="2"/>
  <c r="BE149" i="2"/>
  <c r="BE153" i="2"/>
  <c r="BE165" i="2"/>
  <c r="BE168" i="2"/>
  <c r="BE174" i="2"/>
  <c r="BE182" i="2"/>
  <c r="BE189" i="2"/>
  <c r="BE196" i="2"/>
  <c r="BE225" i="2"/>
  <c r="BE237" i="2"/>
  <c r="BE243" i="2"/>
  <c r="BE248" i="2"/>
  <c r="BE253" i="2"/>
  <c r="BE255" i="2"/>
  <c r="BE257" i="2"/>
  <c r="BE266" i="2"/>
  <c r="BE278" i="2"/>
  <c r="BE283" i="2"/>
  <c r="BE289" i="2"/>
  <c r="BE303" i="2"/>
  <c r="BE307" i="2"/>
  <c r="BE311" i="2"/>
  <c r="BE316" i="2"/>
  <c r="BE321" i="2"/>
  <c r="BE324" i="2"/>
  <c r="BE332" i="2"/>
  <c r="BE334" i="2"/>
  <c r="BE337" i="2"/>
  <c r="BE342" i="2"/>
  <c r="BE358" i="2"/>
  <c r="BE361" i="2"/>
  <c r="BE367" i="2"/>
  <c r="BE370" i="2"/>
  <c r="BE375" i="2"/>
  <c r="BE378" i="2"/>
  <c r="BE381" i="2"/>
  <c r="BE389" i="2"/>
  <c r="BE394" i="2"/>
  <c r="BE414" i="2"/>
  <c r="BE422" i="2"/>
  <c r="BE425" i="2"/>
  <c r="BE431" i="2"/>
  <c r="BE436" i="2"/>
  <c r="BE438" i="2"/>
  <c r="BE444" i="2"/>
  <c r="BE448" i="2"/>
  <c r="BE453" i="2"/>
  <c r="BE460" i="2"/>
  <c r="BE471" i="2"/>
  <c r="BE474" i="2"/>
  <c r="BE478" i="2"/>
  <c r="BE482" i="2"/>
  <c r="BE483" i="2"/>
  <c r="BE485" i="2"/>
  <c r="BE489" i="2"/>
  <c r="BE500" i="2"/>
  <c r="BE507" i="2"/>
  <c r="BE510" i="2"/>
  <c r="BE518" i="2"/>
  <c r="BE528" i="2"/>
  <c r="BE539" i="2"/>
  <c r="BE541" i="2"/>
  <c r="BE549" i="2"/>
  <c r="BE565" i="2"/>
  <c r="J34" i="2"/>
  <c r="AW55" i="1"/>
  <c r="F36" i="3"/>
  <c r="BC56" i="1"/>
  <c r="F37" i="3"/>
  <c r="BD56" i="1"/>
  <c r="F37" i="4"/>
  <c r="BD57" i="1"/>
  <c r="F35" i="6"/>
  <c r="BB59" i="1"/>
  <c r="F34" i="2"/>
  <c r="BA55" i="1"/>
  <c r="F35" i="2"/>
  <c r="BB55" i="1"/>
  <c r="F35" i="3"/>
  <c r="BB56" i="1"/>
  <c r="F36" i="4"/>
  <c r="BC57" i="1"/>
  <c r="F34" i="6"/>
  <c r="BA59" i="1"/>
  <c r="F36" i="2"/>
  <c r="BC55" i="1"/>
  <c r="J34" i="3"/>
  <c r="AW56" i="1"/>
  <c r="F35" i="4"/>
  <c r="BB57" i="1"/>
  <c r="J34" i="5"/>
  <c r="AW58" i="1"/>
  <c r="F36" i="5"/>
  <c r="BC58" i="1"/>
  <c r="F35" i="5"/>
  <c r="BB58" i="1"/>
  <c r="F36" i="6"/>
  <c r="BC59" i="1"/>
  <c r="F37" i="2"/>
  <c r="BD55" i="1"/>
  <c r="F34" i="3"/>
  <c r="BA56" i="1" s="1"/>
  <c r="J34" i="4"/>
  <c r="AW57" i="1"/>
  <c r="F34" i="4"/>
  <c r="BA57" i="1" s="1"/>
  <c r="F34" i="5"/>
  <c r="BA58" i="1"/>
  <c r="F37" i="5"/>
  <c r="BD58" i="1" s="1"/>
  <c r="J34" i="6"/>
  <c r="AW59" i="1"/>
  <c r="F37" i="6"/>
  <c r="BD59" i="1" s="1"/>
  <c r="T91" i="4" l="1"/>
  <c r="R186" i="3"/>
  <c r="R309" i="2"/>
  <c r="R101" i="2"/>
  <c r="R100" i="2" s="1"/>
  <c r="P85" i="6"/>
  <c r="P84" i="6"/>
  <c r="AU59" i="1"/>
  <c r="R91" i="4"/>
  <c r="T186" i="3"/>
  <c r="P91" i="4"/>
  <c r="AU57" i="1"/>
  <c r="R92" i="3"/>
  <c r="R91" i="3"/>
  <c r="T309" i="2"/>
  <c r="P101" i="2"/>
  <c r="T85" i="6"/>
  <c r="T84" i="6"/>
  <c r="P186" i="3"/>
  <c r="P91" i="3"/>
  <c r="AU56" i="1" s="1"/>
  <c r="T92" i="3"/>
  <c r="T91" i="3"/>
  <c r="P309" i="2"/>
  <c r="T101" i="2"/>
  <c r="T100" i="2" s="1"/>
  <c r="BK309" i="2"/>
  <c r="J309" i="2"/>
  <c r="J69" i="2" s="1"/>
  <c r="BK92" i="3"/>
  <c r="J92" i="3"/>
  <c r="J60" i="3"/>
  <c r="BK85" i="6"/>
  <c r="BK84" i="6" s="1"/>
  <c r="J84" i="6" s="1"/>
  <c r="J59" i="6" s="1"/>
  <c r="BK101" i="2"/>
  <c r="J101" i="2" s="1"/>
  <c r="J60" i="2" s="1"/>
  <c r="BK91" i="4"/>
  <c r="J91" i="4" s="1"/>
  <c r="J59" i="4" s="1"/>
  <c r="BK192" i="4"/>
  <c r="J192" i="4"/>
  <c r="J70" i="4" s="1"/>
  <c r="BK80" i="5"/>
  <c r="J80" i="5"/>
  <c r="BK91" i="3"/>
  <c r="J91" i="3" s="1"/>
  <c r="J59" i="3" s="1"/>
  <c r="F33" i="3"/>
  <c r="AZ56" i="1"/>
  <c r="J33" i="4"/>
  <c r="AV57" i="1" s="1"/>
  <c r="AT57" i="1" s="1"/>
  <c r="F33" i="5"/>
  <c r="AZ58" i="1" s="1"/>
  <c r="F33" i="6"/>
  <c r="AZ59" i="1"/>
  <c r="J30" i="5"/>
  <c r="AG58" i="1" s="1"/>
  <c r="AN58" i="1" s="1"/>
  <c r="J33" i="3"/>
  <c r="AV56" i="1"/>
  <c r="AT56" i="1"/>
  <c r="F33" i="4"/>
  <c r="AZ57" i="1" s="1"/>
  <c r="BA54" i="1"/>
  <c r="W30" i="1"/>
  <c r="BB54" i="1"/>
  <c r="W31" i="1" s="1"/>
  <c r="F33" i="2"/>
  <c r="AZ55" i="1"/>
  <c r="J33" i="6"/>
  <c r="AV59" i="1" s="1"/>
  <c r="AT59" i="1" s="1"/>
  <c r="BC54" i="1"/>
  <c r="W32" i="1" s="1"/>
  <c r="J33" i="2"/>
  <c r="AV55" i="1" s="1"/>
  <c r="AT55" i="1" s="1"/>
  <c r="J33" i="5"/>
  <c r="AV58" i="1"/>
  <c r="AT58" i="1"/>
  <c r="BD54" i="1"/>
  <c r="W33" i="1"/>
  <c r="P100" i="2" l="1"/>
  <c r="AU55" i="1"/>
  <c r="BK100" i="2"/>
  <c r="J100" i="2"/>
  <c r="J59" i="2" s="1"/>
  <c r="J85" i="6"/>
  <c r="J60" i="6"/>
  <c r="J59" i="5"/>
  <c r="J39" i="5"/>
  <c r="AU54" i="1"/>
  <c r="J30" i="4"/>
  <c r="AG57" i="1"/>
  <c r="J30" i="3"/>
  <c r="AG56" i="1"/>
  <c r="AW54" i="1"/>
  <c r="AK30" i="1"/>
  <c r="AZ54" i="1"/>
  <c r="AV54" i="1"/>
  <c r="AK29" i="1"/>
  <c r="J30" i="6"/>
  <c r="AG59" i="1" s="1"/>
  <c r="AY54" i="1"/>
  <c r="AX54" i="1"/>
  <c r="J39" i="4" l="1"/>
  <c r="J39" i="6"/>
  <c r="J39" i="3"/>
  <c r="AN56" i="1"/>
  <c r="AN57" i="1"/>
  <c r="AN59" i="1"/>
  <c r="J30" i="2"/>
  <c r="AG55" i="1"/>
  <c r="AG54" i="1" s="1"/>
  <c r="AK26" i="1" s="1"/>
  <c r="AK35" i="1" s="1"/>
  <c r="AT54" i="1"/>
  <c r="W29" i="1"/>
  <c r="J39" i="2" l="1"/>
  <c r="AN54" i="1"/>
  <c r="AN55" i="1"/>
</calcChain>
</file>

<file path=xl/sharedStrings.xml><?xml version="1.0" encoding="utf-8"?>
<sst xmlns="http://schemas.openxmlformats.org/spreadsheetml/2006/main" count="9508" uniqueCount="1940">
  <si>
    <t>Export Komplet</t>
  </si>
  <si>
    <t>VZ</t>
  </si>
  <si>
    <t>2.0</t>
  </si>
  <si>
    <t/>
  </si>
  <si>
    <t>False</t>
  </si>
  <si>
    <t>{e4cf6c75-3eee-4664-9c40-e4729335c83a}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</si>
  <si>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</si>
  <si>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</si>
  <si>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</si>
  <si>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</si>
  <si>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</si>
  <si>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</si>
  <si>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</si>
  <si>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</si>
  <si>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</si>
  <si>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</si>
  <si>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</si>
  <si>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</si>
  <si>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Změna v užívání objektu šaten na st.p.č.95, k.ú.Horní Nivy na občerstvení (bez zastřešené terasy)</t>
  </si>
  <si>
    <t>KSO:</t>
  </si>
  <si>
    <t>CC-CZ:</t>
  </si>
  <si>
    <t>Místo:</t>
  </si>
  <si>
    <t xml:space="preserve"> </t>
  </si>
  <si>
    <t>Datum:</t>
  </si>
  <si>
    <t>3. 3. 2022</t>
  </si>
  <si>
    <t>Zadavatel:</t>
  </si>
  <si>
    <t>IČ:</t>
  </si>
  <si>
    <t>Správa majetku obce Dolní Nivy, s.r.o.</t>
  </si>
  <si>
    <t>DIČ:</t>
  </si>
  <si>
    <t>Uchazeč:</t>
  </si>
  <si>
    <t>Vyplň údaj</t>
  </si>
  <si>
    <t>Projektant:</t>
  </si>
  <si>
    <t>Bc.Jana Kožíšková, Boučí</t>
  </si>
  <si>
    <t>True</t>
  </si>
  <si>
    <t>Zpracovatel:</t>
  </si>
  <si>
    <t>Šimková Dita, K.Vary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</si>
  <si>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</si>
  <si>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</si>
  <si>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</si>
  <si>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</si>
  <si>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</si>
  <si>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</si>
  <si>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</si>
  <si>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</si>
  <si>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</si>
  <si>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</si>
  <si>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</si>
  <si>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</si>
  <si>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</si>
  <si>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</si>
  <si>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</si>
  <si>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</si>
  <si>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</si>
  <si>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</si>
  <si>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</si>
  <si>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</si>
  <si>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</si>
  <si>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</si>
  <si>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</si>
  <si>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</si>
  <si>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</si>
  <si>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</si>
  <si>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</si>
  <si>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</si>
  <si>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</si>
  <si>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</si>
  <si>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</si>
  <si>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</si>
  <si>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</si>
  <si>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</si>
  <si>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</si>
  <si>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</si>
  <si>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</si>
  <si>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</si>
  <si>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</si>
  <si>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</si>
  <si>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</si>
  <si>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</si>
  <si>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Stavební část</t>
  </si>
  <si>
    <t>STA</t>
  </si>
  <si>
    <t>1</t>
  </si>
  <si>
    <t>{36eb2b4e-76d6-4555-b97e-a6c8ab7cdc56}</t>
  </si>
  <si>
    <t>2</t>
  </si>
  <si>
    <t>002</t>
  </si>
  <si>
    <t>Zdravotechnika</t>
  </si>
  <si>
    <t>{73bb9f3b-4bcb-4aed-a2da-b3d2fc081653}</t>
  </si>
  <si>
    <t>003</t>
  </si>
  <si>
    <t>Elektroinstalace</t>
  </si>
  <si>
    <t>{fc6091a1-f36c-49bc-b15b-e3ca38e47854}</t>
  </si>
  <si>
    <t>004</t>
  </si>
  <si>
    <t>Vybavení vestavěné</t>
  </si>
  <si>
    <t>{32ed5caa-b219-4f2b-bb79-0e6a92b68153}</t>
  </si>
  <si>
    <t>005</t>
  </si>
  <si>
    <t>Vedlejší rozpočtové náklady</t>
  </si>
  <si>
    <t>{fd8ad8ac-60e8-4e64-8d52-b23a3975c67e}</t>
  </si>
  <si>
    <t>KRYCÍ LIST SOUPISU PRACÍ</t>
  </si>
  <si>
    <t>Objekt:</t>
  </si>
  <si>
    <t>001 -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</si>
  <si>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</si>
  <si>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</si>
  <si>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</si>
  <si>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</si>
  <si>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</si>
  <si>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</si>
  <si>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</si>
  <si>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</si>
  <si>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</si>
  <si>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</si>
  <si>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</si>
  <si>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</si>
  <si>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</si>
  <si>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</si>
  <si>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</si>
  <si>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</si>
  <si>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</si>
  <si>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</si>
  <si>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</si>
  <si>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</si>
  <si>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</si>
  <si>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</si>
  <si>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</si>
  <si>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</si>
  <si>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</si>
  <si>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</si>
  <si>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</si>
  <si>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</si>
  <si>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</si>
  <si>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</si>
  <si>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</si>
  <si>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</si>
  <si>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</si>
  <si>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</si>
  <si>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</si>
  <si>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</si>
  <si>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</si>
  <si>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</si>
  <si>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</si>
  <si>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</si>
  <si>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</si>
  <si>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</si>
  <si>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</si>
  <si>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122251101</t>
  </si>
  <si>
    <t>Odkopávky a prokopávky nezapažené strojně v hornině třídy těžitelnosti I skupiny 3 do 20 m3</t>
  </si>
  <si>
    <t>m3</t>
  </si>
  <si>
    <t>CS ÚRS 2022 01</t>
  </si>
  <si>
    <t>4</t>
  </si>
  <si>
    <t>1797863190</t>
  </si>
  <si>
    <t>Online PSC</t>
  </si>
  <si>
    <t>https://podminky.urs.cz/item/CS_URS_2022_01/122251101</t>
  </si>
  <si>
    <t>VV</t>
  </si>
  <si>
    <t>1,8*3,15*0,45 "přístavba</t>
  </si>
  <si>
    <t>3,15*1,8*0,15 "vstup</t>
  </si>
  <si>
    <t>(1,8+3,65)*0,5*0,15 "okap.chodník</t>
  </si>
  <si>
    <t>Součet</t>
  </si>
  <si>
    <t>132251101</t>
  </si>
  <si>
    <t>Hloubení nezapažených rýh šířky do 800 mm strojně s urovnáním dna do předepsaného profilu a spádu v hornině třídy těžitelnosti I skupiny 3 do 20 m3</t>
  </si>
  <si>
    <t>724787979</t>
  </si>
  <si>
    <t>https://podminky.urs.cz/item/CS_URS_2022_01/132251101</t>
  </si>
  <si>
    <t>(3,15+1,3+1,3)*0,5*0,7 "přístavba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</si>
  <si>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</si>
  <si>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</si>
  <si>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</si>
  <si>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-101489324</t>
  </si>
  <si>
    <t>https://podminky.urs.cz/item/CS_URS_2022_01/162751117</t>
  </si>
  <si>
    <t>3,812+2,013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</si>
  <si>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</si>
  <si>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</si>
  <si>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1071343001</t>
  </si>
  <si>
    <t>https://podminky.urs.cz/item/CS_URS_2022_01/162751119</t>
  </si>
  <si>
    <t>5,825*10 "celkem 20km</t>
  </si>
  <si>
    <t>5</t>
  </si>
  <si>
    <t>171201231</t>
  </si>
  <si>
    <t>Poplatek za uložení stavebního odpadu na recyklační skládce (skládkovné) zeminy a kamení zatříděného do Katalogu odpadů pod kódem 17 05 04</t>
  </si>
  <si>
    <t>t</t>
  </si>
  <si>
    <t>-1247934599</t>
  </si>
  <si>
    <t>https://podminky.urs.cz/item/CS_URS_2022_01/171201231</t>
  </si>
  <si>
    <t>5,825*1,6</t>
  </si>
  <si>
    <t>6</t>
  </si>
  <si>
    <t>171251201</t>
  </si>
  <si>
    <t>Uložení sypaniny na skládky nebo meziskládky bez hutnění s upravením uložené sypaniny do předepsaného tvaru</t>
  </si>
  <si>
    <t>647054179</t>
  </si>
  <si>
    <t>https://podminky.urs.cz/item/CS_URS_2022_01/171251201</t>
  </si>
  <si>
    <t>7</t>
  </si>
  <si>
    <t>181951112</t>
  </si>
  <si>
    <t>Úprava pláně vyrovnáním výškových rozdílů strojně v hornině třídy těžitelnosti I, skupiny 1 až 3 se zhutněním</t>
  </si>
  <si>
    <t>m2</t>
  </si>
  <si>
    <t>1732030020</t>
  </si>
  <si>
    <t>https://podminky.urs.cz/item/CS_URS_2022_01/181951112</t>
  </si>
  <si>
    <t>3,15*1,8*2+(1,8+3,65)*0,5 "ZP vstup, přístavba, okap.chodník přístavby</t>
  </si>
  <si>
    <t>Zakládání</t>
  </si>
  <si>
    <t>8</t>
  </si>
  <si>
    <t>271572211</t>
  </si>
  <si>
    <t>Podsyp pod základové konstrukce se zhutněním a urovnáním povrchu ze štěrkopísku netříděného</t>
  </si>
  <si>
    <t>381722320</t>
  </si>
  <si>
    <t>https://podminky.urs.cz/item/CS_URS_2022_01/271572211</t>
  </si>
  <si>
    <t>(3,15+1,3+1,3)*0,5*0,1 "přístavba-pasy</t>
  </si>
  <si>
    <t>2,15*1,3*0,1 "přístavba -deska</t>
  </si>
  <si>
    <t>9</t>
  </si>
  <si>
    <t>273321411</t>
  </si>
  <si>
    <t>Základy z betonu železového (bez výztuže) desky z betonu bez zvláštních nároků na prostředí tř. C 20/25</t>
  </si>
  <si>
    <t>-1236495388</t>
  </si>
  <si>
    <t>https://podminky.urs.cz/item/CS_URS_2022_01/273321411</t>
  </si>
  <si>
    <t>3,15*1,8*0,15 "přístavba</t>
  </si>
  <si>
    <t>10</t>
  </si>
  <si>
    <t>273351121</t>
  </si>
  <si>
    <t>Bednění základů desek zřízení</t>
  </si>
  <si>
    <t>761250535</t>
  </si>
  <si>
    <t>https://podminky.urs.cz/item/CS_URS_2022_01/273351121</t>
  </si>
  <si>
    <t>(1,8+3,15+1,8)*0,15 "přístavba</t>
  </si>
  <si>
    <t>11</t>
  </si>
  <si>
    <t>273351122</t>
  </si>
  <si>
    <t>Bednění základů desek odstranění</t>
  </si>
  <si>
    <t>1335177732</t>
  </si>
  <si>
    <t>https://podminky.urs.cz/item/CS_URS_2022_01/273351122</t>
  </si>
  <si>
    <t>12</t>
  </si>
  <si>
    <t>273362021</t>
  </si>
  <si>
    <t>Výztuž základů desek ze svařovaných sítí z drátů typu KARI</t>
  </si>
  <si>
    <t>-544390603</t>
  </si>
  <si>
    <t>https://podminky.urs.cz/item/CS_URS_2022_01/273362021</t>
  </si>
  <si>
    <t>3,15*1,8*0,0079*1,08 "přístavba</t>
  </si>
  <si>
    <t>13</t>
  </si>
  <si>
    <t>274313711</t>
  </si>
  <si>
    <t>Základy z betonu prostého pasy betonu kamenem neprokládaného tř. C 20/25</t>
  </si>
  <si>
    <t>1505539671</t>
  </si>
  <si>
    <t>https://podminky.urs.cz/item/CS_URS_2022_01/274313711</t>
  </si>
  <si>
    <t>(3,15+1,3+1,3)*0,5*0,2 "přístavba</t>
  </si>
  <si>
    <t>14</t>
  </si>
  <si>
    <t>279113145</t>
  </si>
  <si>
    <t>Základové zdi z tvárnic ztraceného bednění včetně výplně z betonu bez zvláštních nároků na vliv prostředí třídy C 20/25, tloušťky zdiva přes 300 do 400 mm</t>
  </si>
  <si>
    <t>-418783048</t>
  </si>
  <si>
    <t>https://podminky.urs.cz/item/CS_URS_2022_01/279113145</t>
  </si>
  <si>
    <t>(3,15+1,3+1,3)*0,4 "přístavba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</si>
  <si>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</si>
  <si>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</si>
  <si>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90235112</t>
  </si>
  <si>
    <t>https://podminky.urs.cz/item/CS_URS_2022_01/279361821</t>
  </si>
  <si>
    <t>2,3*0,4/3*2*0,06 "přístavba</t>
  </si>
  <si>
    <t>Svislé a kompletní konstrukce</t>
  </si>
  <si>
    <t>16</t>
  </si>
  <si>
    <t>310278842</t>
  </si>
  <si>
    <t>Zazdívka otvorů ve zdivu nadzákladovém tvárnicemi plochy přes 0,25 m2 do 1 m2 , ve zdi tl. do 300 mm</t>
  </si>
  <si>
    <t>1751791624</t>
  </si>
  <si>
    <t>https://podminky.urs.cz/item/CS_URS_2022_01/310278842</t>
  </si>
  <si>
    <t>zazdívky dveřních otvorů v obvod.zdi</t>
  </si>
  <si>
    <t xml:space="preserve">0,7*2*2*0,3 </t>
  </si>
  <si>
    <t>0,2*0,6*2*0,3</t>
  </si>
  <si>
    <t>-0,6*0,6*2*0,3</t>
  </si>
  <si>
    <t>17</t>
  </si>
  <si>
    <t>311272227</t>
  </si>
  <si>
    <t>Zdivo z pórobetonových tvárnic na tenké maltové lože, tl. zdiva 300 mm pevnost tvárnic přes P2 do P4, objemová hmotnost do 450 kg/m3 na pero a drážku</t>
  </si>
  <si>
    <t>1873268308</t>
  </si>
  <si>
    <t>https://podminky.urs.cz/item/CS_URS_2022_01/311272227</t>
  </si>
  <si>
    <t>přístavba</t>
  </si>
  <si>
    <t xml:space="preserve">(3,15+1,5+1,5)*2,25-0,8*2-0,6*0,6+3,15*0,65/2 </t>
  </si>
  <si>
    <t>18</t>
  </si>
  <si>
    <t>317941121</t>
  </si>
  <si>
    <t>Osazování ocelových válcovaných nosníků na zdivu I nebo IE nebo U nebo UE nebo L do č. 12 nebo výšky do 120 mm</t>
  </si>
  <si>
    <t>1114433233</t>
  </si>
  <si>
    <t>https://podminky.urs.cz/item/CS_URS_2022_01/317941121</t>
  </si>
  <si>
    <t xml:space="preserve">(1,4*2+1,1*2)*0,00834 "I 100, přístavba </t>
  </si>
  <si>
    <t>19</t>
  </si>
  <si>
    <t>M</t>
  </si>
  <si>
    <t>13010712</t>
  </si>
  <si>
    <t>ocel profilová jakost S235JR (11 375) průřez I (IPN) 100</t>
  </si>
  <si>
    <t>-722320798</t>
  </si>
  <si>
    <t>0,042</t>
  </si>
  <si>
    <t>0,042*1,08 'Přepočtené koeficientem množství</t>
  </si>
  <si>
    <t>20</t>
  </si>
  <si>
    <t>317944321</t>
  </si>
  <si>
    <t>Válcované nosníky dodatečně osazované do připravených otvorů bez zazdění hlav do č. 12</t>
  </si>
  <si>
    <t>-1199962528</t>
  </si>
  <si>
    <t>https://podminky.urs.cz/item/CS_URS_2022_01/317944321</t>
  </si>
  <si>
    <t xml:space="preserve">4*1,1*0,00594*1,08 "I 80, vnitřní příčky </t>
  </si>
  <si>
    <t>346244381</t>
  </si>
  <si>
    <t>Plentování ocelových válcovaných nosníků jednostranné cihlami na maltu, výška stojiny do 200 mm</t>
  </si>
  <si>
    <t>483097462</t>
  </si>
  <si>
    <t>https://podminky.urs.cz/item/CS_URS_2022_01/346244381</t>
  </si>
  <si>
    <t xml:space="preserve">(0,9+0,6)*0,3 </t>
  </si>
  <si>
    <t>1,4*2*0,1</t>
  </si>
  <si>
    <t>1,1*2*0,1</t>
  </si>
  <si>
    <t>1,1*0,08*8 "vnitřní příčky</t>
  </si>
  <si>
    <t>22</t>
  </si>
  <si>
    <t>346272236</t>
  </si>
  <si>
    <t>Přizdívky z pórobetonových tvárnic objemová hmotnost do 500 kg/m3, na tenké maltové lože, tloušťka přizdívky 100 mm</t>
  </si>
  <si>
    <t>212540304</t>
  </si>
  <si>
    <t>https://podminky.urs.cz/item/CS_URS_2022_01/346272236</t>
  </si>
  <si>
    <t>1*1,2 "pro WC</t>
  </si>
  <si>
    <t>Vodorovné konstrukce</t>
  </si>
  <si>
    <t>23</t>
  </si>
  <si>
    <t>417321414</t>
  </si>
  <si>
    <t>Ztužující pásy a věnce z betonu železového (bez výztuže) tř. C 20/25</t>
  </si>
  <si>
    <t>-1418709559</t>
  </si>
  <si>
    <t>https://podminky.urs.cz/item/CS_URS_2022_01/417321414</t>
  </si>
  <si>
    <t>(3,15+1,5+1,5)*0,2+0,2 "přístavba</t>
  </si>
  <si>
    <t>24</t>
  </si>
  <si>
    <t>417352311</t>
  </si>
  <si>
    <t>Ztracené bednění věnců z pórobetonových U-profilů osazených do maltového lože, objemová hmotnost do 500 kg/m3 výšky věnce do 250 mm tloušťka zdiva 300 mm</t>
  </si>
  <si>
    <t>m</t>
  </si>
  <si>
    <t>1257817938</t>
  </si>
  <si>
    <t>https://podminky.urs.cz/item/CS_URS_2022_01/417352311</t>
  </si>
  <si>
    <t>3,15+1,5+1,5 "přístavba</t>
  </si>
  <si>
    <t>25</t>
  </si>
  <si>
    <t>417361821</t>
  </si>
  <si>
    <t>Výztuž ztužujících pásů a věnců z betonářské oceli 10 505 (R) nebo BSt 500</t>
  </si>
  <si>
    <t>1937452447</t>
  </si>
  <si>
    <t>https://podminky.urs.cz/item/CS_URS_2022_01/417361821</t>
  </si>
  <si>
    <t>1,43*0,08 "80kg/m3, přístavba</t>
  </si>
  <si>
    <t>Úpravy povrchů, podlahy a osazování výplní</t>
  </si>
  <si>
    <t>26</t>
  </si>
  <si>
    <t>612142001</t>
  </si>
  <si>
    <t>Potažení vnitřních ploch pletivem v ploše nebo pruzích, na plném podkladu sklovláknitým vtlačením do tmelu stěn</t>
  </si>
  <si>
    <t>171672860</t>
  </si>
  <si>
    <t>https://podminky.urs.cz/item/CS_URS_2022_01/612142001</t>
  </si>
  <si>
    <t>(1,5+2,55+1,5)*2,15 "přístavba</t>
  </si>
  <si>
    <t>-0,8*2</t>
  </si>
  <si>
    <t>-0,6*0,6</t>
  </si>
  <si>
    <t>4,8*0,15</t>
  </si>
  <si>
    <t>0,6*3*0,15</t>
  </si>
  <si>
    <t>27</t>
  </si>
  <si>
    <t>612311131</t>
  </si>
  <si>
    <t>Potažení vnitřních ploch vápenným štukem tloušťky do 3 mm svislých konstrukcí stěn</t>
  </si>
  <si>
    <t>-1037842551</t>
  </si>
  <si>
    <t>https://podminky.urs.cz/item/CS_URS_2022_01/612311131</t>
  </si>
  <si>
    <t>10,963 "přístavba</t>
  </si>
  <si>
    <t>5,75*2,15*0,7*2*3 "ostatní m.č.104</t>
  </si>
  <si>
    <t>(6,6+4,2)*2*2,15-14,25*0,7*2-0,8*2-0,8*1,15*2 "m.č.102</t>
  </si>
  <si>
    <t>(2,05+3,2+1,7+1,85+0,8+0,95+1,2+2,4)*2,15+0,7*0,15*2 "m.č.103</t>
  </si>
  <si>
    <t>(1,2+1,5)*2*2,15-0,7*2 "m.č.105</t>
  </si>
  <si>
    <t>(1,1+1,45)*2*2*2,15-0,7*2*3 "m.č.107,106</t>
  </si>
  <si>
    <t>-42,78 "KO</t>
  </si>
  <si>
    <t>28</t>
  </si>
  <si>
    <t>619991011</t>
  </si>
  <si>
    <t>Zakrytí vnitřních ploch před znečištěním včetně pozdějšího odkrytí konstrukcí a prvků obalením fólií a přelepením páskou</t>
  </si>
  <si>
    <t>-1778420712</t>
  </si>
  <si>
    <t>https://podminky.urs.cz/item/CS_URS_2022_01/619991011</t>
  </si>
  <si>
    <t>0,8*1,15*2</t>
  </si>
  <si>
    <t>0,8*2*2</t>
  </si>
  <si>
    <t>0,6*0,85</t>
  </si>
  <si>
    <t>0,6*0,6*3</t>
  </si>
  <si>
    <t>0,59*0,36</t>
  </si>
  <si>
    <t>0,8*0,4</t>
  </si>
  <si>
    <t>0,7*2*10</t>
  </si>
  <si>
    <t>14,25 "stáv.palubky 102</t>
  </si>
  <si>
    <t>29</t>
  </si>
  <si>
    <t>622142001</t>
  </si>
  <si>
    <t>Potažení vnějších ploch pletivem v ploše nebo pruzích, na plném podkladu sklovláknitým vtlačením do tmelu stěn</t>
  </si>
  <si>
    <t>-1557625725</t>
  </si>
  <si>
    <t>https://podminky.urs.cz/item/CS_URS_2022_01/622142001</t>
  </si>
  <si>
    <t>(1,8+3,15+1,8)*2,5 "přístavba</t>
  </si>
  <si>
    <t>3,15*0,65/2</t>
  </si>
  <si>
    <t>30</t>
  </si>
  <si>
    <t>622521012</t>
  </si>
  <si>
    <t>Omítka tenkovrstvá silikátová vnějších ploch probarvená bez penetrace zatíraná (škrábaná ), zrnitost 1,5 mm stěn</t>
  </si>
  <si>
    <t>-769758345</t>
  </si>
  <si>
    <t>https://podminky.urs.cz/item/CS_URS_2022_01/622521012</t>
  </si>
  <si>
    <t>16,929 "přístavba</t>
  </si>
  <si>
    <t>31</t>
  </si>
  <si>
    <t>631311115</t>
  </si>
  <si>
    <t>Mazanina z betonu prostého bez zvýšených nároků na prostředí tl. přes 50 do 80 mm tř. C 20/25</t>
  </si>
  <si>
    <t>-537640453</t>
  </si>
  <si>
    <t>https://podminky.urs.cz/item/CS_URS_2022_01/631311115</t>
  </si>
  <si>
    <t>1,5*2,55*0,058 "přístavba</t>
  </si>
  <si>
    <t>32</t>
  </si>
  <si>
    <t>632481213</t>
  </si>
  <si>
    <t>Separační vrstva k oddělení podlahových vrstev z polyetylénové fólie</t>
  </si>
  <si>
    <t>1234438306</t>
  </si>
  <si>
    <t>https://podminky.urs.cz/item/CS_URS_2022_01/632481213</t>
  </si>
  <si>
    <t>1,5*2,55 "přístavba</t>
  </si>
  <si>
    <t>33</t>
  </si>
  <si>
    <t>637111111</t>
  </si>
  <si>
    <t>Okapový chodník z kameniva s udusáním a urovnáním povrchu ze štěrkopísku tl. 100 mm</t>
  </si>
  <si>
    <t>941624054</t>
  </si>
  <si>
    <t>https://podminky.urs.cz/item/CS_URS_2022_01/637111111</t>
  </si>
  <si>
    <t>(1,8+3,65)*0,5 "okap.chodník přístavba</t>
  </si>
  <si>
    <t>1,8*3,15 "vstup</t>
  </si>
  <si>
    <t>34</t>
  </si>
  <si>
    <t>637211121</t>
  </si>
  <si>
    <t>Okapový chodník z dlaždic betonových se zalitím spár cementovou maltou do písku, tl. dlaždic 40 mm</t>
  </si>
  <si>
    <t>1715834029</t>
  </si>
  <si>
    <t>https://podminky.urs.cz/item/CS_URS_2022_01/637211121</t>
  </si>
  <si>
    <t>35</t>
  </si>
  <si>
    <t>637311131</t>
  </si>
  <si>
    <t>Okapový chodník z obrubníků betonových zahradních, se zalitím spár cementovou maltou do lože z betonu prostého</t>
  </si>
  <si>
    <t>950466962</t>
  </si>
  <si>
    <t>https://podminky.urs.cz/item/CS_URS_2022_01/637311131</t>
  </si>
  <si>
    <t>1,8+3,65+3,15+1,8 "vstup a okap.chodník přístavba</t>
  </si>
  <si>
    <t>36</t>
  </si>
  <si>
    <t>642944121</t>
  </si>
  <si>
    <t>Osazení ocelových dveřních zárubní lisovaných nebo z úhelníků dodatečně s vybetonováním prahu, plochy do 2,5 m2</t>
  </si>
  <si>
    <t>kus</t>
  </si>
  <si>
    <t>-179568000</t>
  </si>
  <si>
    <t>https://podminky.urs.cz/item/CS_URS_2022_01/642944121</t>
  </si>
  <si>
    <t>37</t>
  </si>
  <si>
    <t>55331431</t>
  </si>
  <si>
    <t>zárubeň jednokřídlá ocelová pro dodatečnou montáž tl stěny 75-100mm rozměru 700/1970, 2100mm</t>
  </si>
  <si>
    <t>-151430690</t>
  </si>
  <si>
    <t>Ostatní konstrukce a práce, bourání</t>
  </si>
  <si>
    <t>38</t>
  </si>
  <si>
    <t>90050001R</t>
  </si>
  <si>
    <t>Odvětrání digestoře DN125 nad střechu</t>
  </si>
  <si>
    <t>kpl</t>
  </si>
  <si>
    <t>692463285</t>
  </si>
  <si>
    <t>Veškeré dod a mtz související s realizací odvětrání -zejména vybourání otvorů ve stropě a střeše,potrubí DN125,ventilační hlavice,spojovací materiál</t>
  </si>
  <si>
    <t>39</t>
  </si>
  <si>
    <t>90050002R</t>
  </si>
  <si>
    <t>Dod+mtz PHP práškový s hasící schopností 21A</t>
  </si>
  <si>
    <t>-84145739</t>
  </si>
  <si>
    <t>40</t>
  </si>
  <si>
    <t>949101111</t>
  </si>
  <si>
    <t>Lešení pomocné pracovní pro objekty pozemních staveb pro zatížení do 150 kg/m2, o výšce lešeňové podlahy do 1,9 m</t>
  </si>
  <si>
    <t>-408865086</t>
  </si>
  <si>
    <t>https://podminky.urs.cz/item/CS_URS_2022_01/949101111</t>
  </si>
  <si>
    <t>48,2 "vnitřní</t>
  </si>
  <si>
    <t>(2+4+2)*1,5 "vnější přístavba</t>
  </si>
  <si>
    <t>41</t>
  </si>
  <si>
    <t>952901111</t>
  </si>
  <si>
    <t>Vyčištění budov nebo objektů před předáním do užívání budov bytové nebo občanské výstavby, světlé výšky podlaží do 4 m</t>
  </si>
  <si>
    <t>872774639</t>
  </si>
  <si>
    <t>https://podminky.urs.cz/item/CS_URS_2022_01/952901111</t>
  </si>
  <si>
    <t>42</t>
  </si>
  <si>
    <t>961044111</t>
  </si>
  <si>
    <t>Bourání základů z betonu prostého</t>
  </si>
  <si>
    <t>483093608</t>
  </si>
  <si>
    <t>https://podminky.urs.cz/item/CS_URS_2022_01/961044111</t>
  </si>
  <si>
    <t>1,1*0,3*0,15*3 "vstup-schody</t>
  </si>
  <si>
    <t>1,95*0,6*0,15 "přívod vody</t>
  </si>
  <si>
    <t>43</t>
  </si>
  <si>
    <t>962031132</t>
  </si>
  <si>
    <t>Bourání příček z cihel, tvárnic nebo příčkovek z cihel pálených, plných nebo dutých na maltu vápennou nebo vápenocementovou, tl. do 100 mm</t>
  </si>
  <si>
    <t>1763739235</t>
  </si>
  <si>
    <t>https://podminky.urs.cz/item/CS_URS_2022_01/962031132</t>
  </si>
  <si>
    <t>0,7*2*2+1,4*2,5 "příčky</t>
  </si>
  <si>
    <t>(1,95+0,6+0,6)*1,2 "přívod vody</t>
  </si>
  <si>
    <t>44</t>
  </si>
  <si>
    <t>962081131</t>
  </si>
  <si>
    <t>Bourání zdiva příček nebo vybourání otvorů ze skleněných tvárnic, tl. do 100 mm</t>
  </si>
  <si>
    <t>-1119866129</t>
  </si>
  <si>
    <t>https://podminky.urs.cz/item/CS_URS_2022_01/962081131</t>
  </si>
  <si>
    <t>0,8*0,4 "okno</t>
  </si>
  <si>
    <t>0,2*0,6*2 "u dveří</t>
  </si>
  <si>
    <t>45</t>
  </si>
  <si>
    <t>968072455</t>
  </si>
  <si>
    <t>Vybourání kovových rámů oken s křídly, dveřních zárubní, vrat, stěn, ostění nebo obkladů dveřních zárubní, plochy do 2 m2</t>
  </si>
  <si>
    <t>-860189704</t>
  </si>
  <si>
    <t>https://podminky.urs.cz/item/CS_URS_2022_01/968072455</t>
  </si>
  <si>
    <t>0,8*2*2+0,6*2*2</t>
  </si>
  <si>
    <t>46</t>
  </si>
  <si>
    <t>968082015</t>
  </si>
  <si>
    <t>Vybourání plastových rámů oken s křídly, dveřních zárubní, vrat rámu oken s křídly, plochy do 1 m2</t>
  </si>
  <si>
    <t>-1348641681</t>
  </si>
  <si>
    <t>https://podminky.urs.cz/item/CS_URS_2022_01/968082015</t>
  </si>
  <si>
    <t>0,6*0,85+0,59*0,36+0,8*1,15*2</t>
  </si>
  <si>
    <t>47</t>
  </si>
  <si>
    <t>974031664</t>
  </si>
  <si>
    <t>Vysekání rýh ve zdivu cihelném na maltu vápennou nebo vápenocementovou pro vtahování nosníků do zdí, před vybouráním otvoru do hl. 150 mm, při v. nosníku do 150 mm</t>
  </si>
  <si>
    <t>-1032806644</t>
  </si>
  <si>
    <t>https://podminky.urs.cz/item/CS_URS_2022_01/974031664</t>
  </si>
  <si>
    <t>4*1,1 "příčky</t>
  </si>
  <si>
    <t>997</t>
  </si>
  <si>
    <t>Přesun sutě</t>
  </si>
  <si>
    <t>48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</si>
  <si>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</si>
  <si>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</si>
  <si>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-2071936466</t>
  </si>
  <si>
    <t>https://podminky.urs.cz/item/CS_URS_2022_01/997013001</t>
  </si>
  <si>
    <t>48,2*1,1/2*0,3 "půda 30% obsahu</t>
  </si>
  <si>
    <t>49</t>
  </si>
  <si>
    <t>997013111</t>
  </si>
  <si>
    <t>Vnitrostaveništní doprava suti a vybouraných hmot vodorovně do 50 m svisle s použitím mechanizace pro budovy a haly výšky do 6 m</t>
  </si>
  <si>
    <t>76269228</t>
  </si>
  <si>
    <t>https://podminky.urs.cz/item/CS_URS_2022_01/997013111</t>
  </si>
  <si>
    <t>50</t>
  </si>
  <si>
    <t>997013501</t>
  </si>
  <si>
    <t>Odvoz suti a vybouraných hmot na skládku nebo meziskládku se složením, na vzdálenost do 1 km</t>
  </si>
  <si>
    <t>-573261093</t>
  </si>
  <si>
    <t>https://podminky.urs.cz/item/CS_URS_2022_01/997013501</t>
  </si>
  <si>
    <t>51</t>
  </si>
  <si>
    <t>997013509</t>
  </si>
  <si>
    <t>Odvoz suti a vybouraných hmot na skládku nebo meziskládku se složením, na vzdálenost Příplatek k ceně za každý další i započatý 1 km přes 1 km</t>
  </si>
  <si>
    <t>2125422567</t>
  </si>
  <si>
    <t>https://podminky.urs.cz/item/CS_URS_2022_01/997013509</t>
  </si>
  <si>
    <t>15,598*19 "celkem 20km</t>
  </si>
  <si>
    <t>52</t>
  </si>
  <si>
    <t>997013631</t>
  </si>
  <si>
    <t>Poplatek za uložení stavebního odpadu na skládce (skládkovné) směsného stavebního a demoličního zatříděného do Katalogu odpadů pod kódem 17 09 04</t>
  </si>
  <si>
    <t>-2113977549</t>
  </si>
  <si>
    <t>https://podminky.urs.cz/item/CS_URS_2022_01/997013631</t>
  </si>
  <si>
    <t>53</t>
  </si>
  <si>
    <t>99701359R</t>
  </si>
  <si>
    <t>Elektroodpad -dmtz a likvidace</t>
  </si>
  <si>
    <t>hod</t>
  </si>
  <si>
    <t>-1160417069</t>
  </si>
  <si>
    <t>998</t>
  </si>
  <si>
    <t>Přesun hmot</t>
  </si>
  <si>
    <t>54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</si>
  <si>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</si>
  <si>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</si>
  <si>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-829169315</t>
  </si>
  <si>
    <t>https://podminky.urs.cz/item/CS_URS_2022_01/998011001</t>
  </si>
  <si>
    <t>PSV</t>
  </si>
  <si>
    <t>Práce a dodávky PSV</t>
  </si>
  <si>
    <t>711</t>
  </si>
  <si>
    <t>Izolace proti vodě, vlhkosti a plynům</t>
  </si>
  <si>
    <t>55</t>
  </si>
  <si>
    <t>711111001</t>
  </si>
  <si>
    <t>Provedení izolace proti zemní vlhkosti natěradly a tmely za studena na ploše vodorovné V nátěrem penetračním</t>
  </si>
  <si>
    <t>-1902906111</t>
  </si>
  <si>
    <t>https://podminky.urs.cz/item/CS_URS_2022_01/711111001</t>
  </si>
  <si>
    <t>1,8*3,15 "přístavba</t>
  </si>
  <si>
    <t>56</t>
  </si>
  <si>
    <t>11163150</t>
  </si>
  <si>
    <t>lak penetrační asfaltový</t>
  </si>
  <si>
    <t>279160502</t>
  </si>
  <si>
    <t>5,67*0,00033 'Přepočtené koeficientem množství</t>
  </si>
  <si>
    <t>57</t>
  </si>
  <si>
    <t>711141559</t>
  </si>
  <si>
    <t>Provedení izolace proti zemní vlhkosti pásy přitavením NAIP na ploše vodorovné V</t>
  </si>
  <si>
    <t>1851963121</t>
  </si>
  <si>
    <t>https://podminky.urs.cz/item/CS_URS_2022_01/711141559</t>
  </si>
  <si>
    <t>5,67 "přístavba</t>
  </si>
  <si>
    <t>58</t>
  </si>
  <si>
    <t>62853004</t>
  </si>
  <si>
    <t>pás asfaltový natavitelný modifikovaný SBS tl 4,0mm s vložkou ze skleněné tkaniny a spalitelnou PE fólií nebo jemnozrnným minerálním posypem na horním povrchu</t>
  </si>
  <si>
    <t>708449750</t>
  </si>
  <si>
    <t>5,67*1,15 'Přepočtené koeficientem množství</t>
  </si>
  <si>
    <t>59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</si>
  <si>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</si>
  <si>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</si>
  <si>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</si>
  <si>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-1361380366</t>
  </si>
  <si>
    <t>https://podminky.urs.cz/item/CS_URS_2022_01/998711201</t>
  </si>
  <si>
    <t>713</t>
  </si>
  <si>
    <t>Izolace tepelné</t>
  </si>
  <si>
    <t>60</t>
  </si>
  <si>
    <t>713111111</t>
  </si>
  <si>
    <t>Montáž tepelné izolace stropů rohožemi, pásy, dílci, deskami, bloky (izolační materiál ve specifikaci) vrchem bez překrytí lepenkou kladenými volně</t>
  </si>
  <si>
    <t>1838219139</t>
  </si>
  <si>
    <t>https://podminky.urs.cz/item/CS_URS_2022_01/713111111</t>
  </si>
  <si>
    <t>48,2</t>
  </si>
  <si>
    <t>61</t>
  </si>
  <si>
    <t>63152104</t>
  </si>
  <si>
    <t>pás tepelně izolační univerzální λ=0,032-0,033 tl 160mm</t>
  </si>
  <si>
    <t>-588722329</t>
  </si>
  <si>
    <t>48,2*1,02 'Přepočtené koeficientem množství</t>
  </si>
  <si>
    <t>62</t>
  </si>
  <si>
    <t>713121121</t>
  </si>
  <si>
    <t>Montáž tepelné izolace podlah rohožemi, pásy, deskami, dílci, bloky (izolační materiál ve specifikaci) kladenými volně dvouvrstvá</t>
  </si>
  <si>
    <t>686218897</t>
  </si>
  <si>
    <t>https://podminky.urs.cz/item/CS_URS_2022_01/713121121</t>
  </si>
  <si>
    <t>63</t>
  </si>
  <si>
    <t>28372306</t>
  </si>
  <si>
    <t>deska EPS 100 pro konstrukce s běžným zatížením λ=0,037 tl 60mm</t>
  </si>
  <si>
    <t>-645617279</t>
  </si>
  <si>
    <t>3,825*2,04 'Přepočtené koeficientem množství</t>
  </si>
  <si>
    <t>64</t>
  </si>
  <si>
    <t>713131141</t>
  </si>
  <si>
    <t>Montáž tepelné izolace stěn rohožemi, pásy, deskami, dílci, bloky (izolační materiál ve specifikaci) lepením celoplošně</t>
  </si>
  <si>
    <t>-2126448773</t>
  </si>
  <si>
    <t>https://podminky.urs.cz/item/CS_URS_2022_01/713131141</t>
  </si>
  <si>
    <t>(1,8+3,15+1,8)*0,75 "základy přístavby</t>
  </si>
  <si>
    <t>65</t>
  </si>
  <si>
    <t>28376417</t>
  </si>
  <si>
    <t>deska z polystyrénu XPS, hrana polodrážková a hladký povrch 300kPA tl 50mm</t>
  </si>
  <si>
    <t>1181463529</t>
  </si>
  <si>
    <t>5,063*1,05 'Přepočtené koeficientem množství</t>
  </si>
  <si>
    <t>66</t>
  </si>
  <si>
    <t>763131751</t>
  </si>
  <si>
    <t>Podhled ze sádrokartonových desek ostatní práce a konstrukce na podhledech ze sádrokartonových desek montáž parotěsné zábrany</t>
  </si>
  <si>
    <t>-759685099</t>
  </si>
  <si>
    <t>https://podminky.urs.cz/item/CS_URS_2022_01/763131751</t>
  </si>
  <si>
    <t xml:space="preserve">48,2 </t>
  </si>
  <si>
    <t>67</t>
  </si>
  <si>
    <t>28329276</t>
  </si>
  <si>
    <t>fólie PE vyztužená pro parotěsnou vrstvu (reakce na oheň - třída E) 140g/m2</t>
  </si>
  <si>
    <t>302443162</t>
  </si>
  <si>
    <t>48,2*1,15 'Přepočtené koeficientem množství</t>
  </si>
  <si>
    <t>68</t>
  </si>
  <si>
    <t>998713201</t>
  </si>
  <si>
    <t>Přesun hmot pro izolace tepelné stanovený procentní sazbou (%) z ceny vodorovná dopravní vzdálenost do 50 m v objektech výšky do 6 m</t>
  </si>
  <si>
    <t>-1938507683</t>
  </si>
  <si>
    <t>https://podminky.urs.cz/item/CS_URS_2022_01/998713201</t>
  </si>
  <si>
    <t>762</t>
  </si>
  <si>
    <t>Konstrukce tesařské</t>
  </si>
  <si>
    <t>69</t>
  </si>
  <si>
    <t>762083111</t>
  </si>
  <si>
    <t>Impregnace řeziva máčením proti dřevokaznému hmyzu a houbám, třída ohrožení 1 a 2 (dřevo v interiéru)</t>
  </si>
  <si>
    <t>-366772144</t>
  </si>
  <si>
    <t>https://podminky.urs.cz/item/CS_URS_2022_01/762083111</t>
  </si>
  <si>
    <t>0,302+0,058+0,231</t>
  </si>
  <si>
    <t>70</t>
  </si>
  <si>
    <t>762332131</t>
  </si>
  <si>
    <t>Montáž vázaných konstrukcí krovů střech pultových, sedlových, valbových, stanových čtvercového nebo obdélníkového půdorysu z řeziva hraněného průřezové plochy do 120 cm2</t>
  </si>
  <si>
    <t>-1660776220</t>
  </si>
  <si>
    <t>https://podminky.urs.cz/item/CS_URS_2022_01/762332131</t>
  </si>
  <si>
    <t>4 "pozednice</t>
  </si>
  <si>
    <t>2*4 "krokve</t>
  </si>
  <si>
    <t>3,85*6 "kleštiny</t>
  </si>
  <si>
    <t>71</t>
  </si>
  <si>
    <t>60512125</t>
  </si>
  <si>
    <t>hranol stavební řezivo průřezu do 120cm2 do dl 6m</t>
  </si>
  <si>
    <t>-1062208355</t>
  </si>
  <si>
    <t>4*0,1*0,1+8*0,1*0,12+3,85*6*0,06*0,12</t>
  </si>
  <si>
    <t>0,302*1,08 'Přepočtené koeficientem množství</t>
  </si>
  <si>
    <t>72</t>
  </si>
  <si>
    <t>762341037</t>
  </si>
  <si>
    <t>Bednění střech střech rovných sklonu do 60° s vyřezáním otvorů z dřevoštěpkových desek OSB šroubovaných na rošt na sraz, tloušťky desky 25 mm</t>
  </si>
  <si>
    <t>-761224591</t>
  </si>
  <si>
    <t>https://podminky.urs.cz/item/CS_URS_2022_01/762341037</t>
  </si>
  <si>
    <t xml:space="preserve">8 "přístavba </t>
  </si>
  <si>
    <t>73</t>
  </si>
  <si>
    <t>762342214</t>
  </si>
  <si>
    <t>Montáž laťování střech jednoduchých sklonu do 60° při osové vzdálenosti latí přes 150 do 360 mm</t>
  </si>
  <si>
    <t>-278608122</t>
  </si>
  <si>
    <t>https://podminky.urs.cz/item/CS_URS_2022_01/762342214</t>
  </si>
  <si>
    <t>8 "přístavba</t>
  </si>
  <si>
    <t>74</t>
  </si>
  <si>
    <t>60514101</t>
  </si>
  <si>
    <t>řezivo jehličnaté lať 10-25cm2</t>
  </si>
  <si>
    <t>-1389526187</t>
  </si>
  <si>
    <t>8*3*0,06*0,04</t>
  </si>
  <si>
    <t>0,058*1,08 'Přepočtené koeficientem množství</t>
  </si>
  <si>
    <t>75</t>
  </si>
  <si>
    <t>762395000</t>
  </si>
  <si>
    <t>Spojovací prostředky krovů, bednění a laťování, nadstřešních konstrukcí svory, prkna, hřebíky, pásová ocel, vruty</t>
  </si>
  <si>
    <t>1213700938</t>
  </si>
  <si>
    <t>https://podminky.urs.cz/item/CS_URS_2022_01/762395000</t>
  </si>
  <si>
    <t>0,302+0,058</t>
  </si>
  <si>
    <t>8*0,025</t>
  </si>
  <si>
    <t>76</t>
  </si>
  <si>
    <t>998762201</t>
  </si>
  <si>
    <t>Přesun hmot pro konstrukce tesařské stanovený procentní sazbou (%) z ceny vodorovná dopravní vzdálenost do 50 m v objektech výšky do 6 m</t>
  </si>
  <si>
    <t>81078548</t>
  </si>
  <si>
    <t>https://podminky.urs.cz/item/CS_URS_2022_01/998762201</t>
  </si>
  <si>
    <t>764</t>
  </si>
  <si>
    <t>Konstrukce klempířské</t>
  </si>
  <si>
    <t>77</t>
  </si>
  <si>
    <t>764002851</t>
  </si>
  <si>
    <t>Demontáž klempířských konstrukcí oplechování parapetů do suti</t>
  </si>
  <si>
    <t>1340169620</t>
  </si>
  <si>
    <t>https://podminky.urs.cz/item/CS_URS_2022_01/764002851</t>
  </si>
  <si>
    <t>0,8*2+0,6+0,2*2+0,6+0,8  "dle stáv.stavu</t>
  </si>
  <si>
    <t>78</t>
  </si>
  <si>
    <t>76422640R</t>
  </si>
  <si>
    <t>Oplechování parapetů z hliníkového plechu rovných mechanicky kotvené, bez rohů rš 150 mm (systémové s povrch.úpravou)</t>
  </si>
  <si>
    <t>-331906351</t>
  </si>
  <si>
    <t>0,6*5+0,8*3</t>
  </si>
  <si>
    <t>79</t>
  </si>
  <si>
    <t>764242304</t>
  </si>
  <si>
    <t>Oplechování střešních prvků z titanzinkového lesklého válcovaného plechu štítu závětrnou lištou rš 330 mm</t>
  </si>
  <si>
    <t>-2060864067</t>
  </si>
  <si>
    <t>https://podminky.urs.cz/item/CS_URS_2022_01/764242304</t>
  </si>
  <si>
    <t>2*2 "přístavba</t>
  </si>
  <si>
    <t>80</t>
  </si>
  <si>
    <t>764242334</t>
  </si>
  <si>
    <t>Oplechování střešních prvků z titanzinkového lesklého válcovaného plechu okapu okapovým plechem střechy rovné rš 330 mm</t>
  </si>
  <si>
    <t>-978358963</t>
  </si>
  <si>
    <t>https://podminky.urs.cz/item/CS_URS_2022_01/764242334</t>
  </si>
  <si>
    <t>4 "přístavba</t>
  </si>
  <si>
    <t>81</t>
  </si>
  <si>
    <t>764341316</t>
  </si>
  <si>
    <t>Lemování zdí z titanzinkového lesklého válcovaného plechu boční nebo horní rovných, střech s krytinou skládanou mimo prejzovou rš 500 mm</t>
  </si>
  <si>
    <t>-1900415293</t>
  </si>
  <si>
    <t>https://podminky.urs.cz/item/CS_URS_2022_01/764341316</t>
  </si>
  <si>
    <t>82</t>
  </si>
  <si>
    <t>764502122</t>
  </si>
  <si>
    <t>Montáž žlabu nadřímsového hranatého doplňků čela žlabu</t>
  </si>
  <si>
    <t>-1174343174</t>
  </si>
  <si>
    <t>https://podminky.urs.cz/item/CS_URS_2022_01/764502122</t>
  </si>
  <si>
    <t>83</t>
  </si>
  <si>
    <t>55349142</t>
  </si>
  <si>
    <t>čelo kulové pro půlkulatý žlab TiZn „leskle válcovaný“ rš 333mm</t>
  </si>
  <si>
    <t>1764995283</t>
  </si>
  <si>
    <t>84</t>
  </si>
  <si>
    <t>764541305</t>
  </si>
  <si>
    <t>Žlab podokapní z titanzinkového lesklého válcovaného plechu včetně háků a čel půlkruhový rš 330 mm</t>
  </si>
  <si>
    <t>-980540764</t>
  </si>
  <si>
    <t>https://podminky.urs.cz/item/CS_URS_2022_01/764541305</t>
  </si>
  <si>
    <t>85</t>
  </si>
  <si>
    <t>764541346</t>
  </si>
  <si>
    <t>Žlab podokapní z titanzinkového lesklého válcovaného plechu včetně háků a čel kotlík oválný (trychtýřový), rš žlabu/průměr svodu 330/100 mm</t>
  </si>
  <si>
    <t>-1152886905</t>
  </si>
  <si>
    <t>https://podminky.urs.cz/item/CS_URS_2022_01/764541346</t>
  </si>
  <si>
    <t>2 "přístavba</t>
  </si>
  <si>
    <t>2 "stáv.střecha</t>
  </si>
  <si>
    <t>86</t>
  </si>
  <si>
    <t>764548323</t>
  </si>
  <si>
    <t>Svod z titanzinkového lesklého válcovaného plechu včetně objímek, kolen a odskoků kruhový, průměru 100 mm</t>
  </si>
  <si>
    <t>1630816052</t>
  </si>
  <si>
    <t>https://podminky.urs.cz/item/CS_URS_2022_01/764548323</t>
  </si>
  <si>
    <t>2,5*2 "přístavba</t>
  </si>
  <si>
    <t xml:space="preserve">2,5*2 "stáv.střecha </t>
  </si>
  <si>
    <t>87</t>
  </si>
  <si>
    <t>998764201</t>
  </si>
  <si>
    <t>Přesun hmot pro konstrukce klempířské stanovený procentní sazbou (%) z ceny vodorovná dopravní vzdálenost do 50 m v objektech výšky do 6 m</t>
  </si>
  <si>
    <t>1440666609</t>
  </si>
  <si>
    <t>https://podminky.urs.cz/item/CS_URS_2022_01/998764201</t>
  </si>
  <si>
    <t>765</t>
  </si>
  <si>
    <t>Krytina skládaná</t>
  </si>
  <si>
    <t>88</t>
  </si>
  <si>
    <t>765131851</t>
  </si>
  <si>
    <t>Demontáž vláknocementové krytiny vlnité sklonu do 30° do suti</t>
  </si>
  <si>
    <t>849677529</t>
  </si>
  <si>
    <t>https://podminky.urs.cz/item/CS_URS_2022_01/765131851</t>
  </si>
  <si>
    <t>0,65*2,05 "přívod vody</t>
  </si>
  <si>
    <t>89</t>
  </si>
  <si>
    <t>765151001</t>
  </si>
  <si>
    <t>Montáž krytiny bitumenové ze šindelů na bednění, sklonu do 20°</t>
  </si>
  <si>
    <t>354007194</t>
  </si>
  <si>
    <t>https://podminky.urs.cz/item/CS_URS_2022_01/765151001</t>
  </si>
  <si>
    <t>2*2*2 "přístavba</t>
  </si>
  <si>
    <t>90</t>
  </si>
  <si>
    <t>62866500</t>
  </si>
  <si>
    <t>šindel asfaltový na skelné vložce tvar obdélník barevný</t>
  </si>
  <si>
    <t>574250425</t>
  </si>
  <si>
    <t>8*1,03 'Přepočtené koeficientem množství</t>
  </si>
  <si>
    <t>91</t>
  </si>
  <si>
    <t>765151021</t>
  </si>
  <si>
    <t>Montáž krytiny bitumenové ze šindelů okapové hrany na plech</t>
  </si>
  <si>
    <t>652966796</t>
  </si>
  <si>
    <t>https://podminky.urs.cz/item/CS_URS_2022_01/765151021</t>
  </si>
  <si>
    <t>92</t>
  </si>
  <si>
    <t>765151041</t>
  </si>
  <si>
    <t>Montáž krytiny bitumenové ze šindelů hřebene oboustranně z hřebenového dílu</t>
  </si>
  <si>
    <t>251849110</t>
  </si>
  <si>
    <t>https://podminky.urs.cz/item/CS_URS_2022_01/765151041</t>
  </si>
  <si>
    <t>93</t>
  </si>
  <si>
    <t>765151061</t>
  </si>
  <si>
    <t>Montáž krytiny bitumenové ze šindelů štítové hrany plechem</t>
  </si>
  <si>
    <t>-1829269586</t>
  </si>
  <si>
    <t>https://podminky.urs.cz/item/CS_URS_2022_01/765151061</t>
  </si>
  <si>
    <t>94</t>
  </si>
  <si>
    <t>765191001</t>
  </si>
  <si>
    <t>Montáž pojistné hydroizolační nebo parotěsné fólie kladené ve sklonu do 20° lepením (vodotěsné podstřeší) na bednění nebo tepelnou izolaci</t>
  </si>
  <si>
    <t>1971846702</t>
  </si>
  <si>
    <t>https://podminky.urs.cz/item/CS_URS_2022_01/765191001</t>
  </si>
  <si>
    <t>95</t>
  </si>
  <si>
    <t>28329036</t>
  </si>
  <si>
    <t>fólie kontaktní difuzně propustná pro doplňkovou hydroizolační vrstvu, třívrstvá mikroporézní PP 150g/m2 s integrovanou samolepící páskou</t>
  </si>
  <si>
    <t>-46139143</t>
  </si>
  <si>
    <t>8*1,1 'Přepočtené koeficientem množství</t>
  </si>
  <si>
    <t>96</t>
  </si>
  <si>
    <t>765193001</t>
  </si>
  <si>
    <t>Montáž podkladního pásu vyrovnávacího</t>
  </si>
  <si>
    <t>342022906</t>
  </si>
  <si>
    <t>https://podminky.urs.cz/item/CS_URS_2022_01/765193001</t>
  </si>
  <si>
    <t>97</t>
  </si>
  <si>
    <t>62866380</t>
  </si>
  <si>
    <t>pás podkladní asfaltového šindele</t>
  </si>
  <si>
    <t>1754928444</t>
  </si>
  <si>
    <t>98</t>
  </si>
  <si>
    <t>998765201</t>
  </si>
  <si>
    <t>Přesun hmot pro krytiny skládané stanovený procentní sazbou (%) z ceny vodorovná dopravní vzdálenost do 50 m v objektech výšky do 6 m</t>
  </si>
  <si>
    <t>751150723</t>
  </si>
  <si>
    <t>https://podminky.urs.cz/item/CS_URS_2022_01/998765201</t>
  </si>
  <si>
    <t>766</t>
  </si>
  <si>
    <t>Konstrukce truhlářské</t>
  </si>
  <si>
    <t>99</t>
  </si>
  <si>
    <t>766421821</t>
  </si>
  <si>
    <t>Demontáž obložení podhledů palubkami</t>
  </si>
  <si>
    <t>212102396</t>
  </si>
  <si>
    <t>https://podminky.urs.cz/item/CS_URS_2022_01/766421821</t>
  </si>
  <si>
    <t>48,2-1,5*2,55 "vnitřní</t>
  </si>
  <si>
    <t>100</t>
  </si>
  <si>
    <t>766421822</t>
  </si>
  <si>
    <t>Demontáž obložení podhledů podkladových roštů</t>
  </si>
  <si>
    <t>916706172</t>
  </si>
  <si>
    <t>https://podminky.urs.cz/item/CS_URS_2022_01/766421822</t>
  </si>
  <si>
    <t>44,375</t>
  </si>
  <si>
    <t>bude čerpáno jen se souhlasem TDS</t>
  </si>
  <si>
    <t>101</t>
  </si>
  <si>
    <t>766421213</t>
  </si>
  <si>
    <t>Montáž obložení podhledů jednoduchých palubkami na pero a drážku z měkkého dřeva, šířky přes 80 do 100 mm</t>
  </si>
  <si>
    <t>693129165</t>
  </si>
  <si>
    <t>https://podminky.urs.cz/item/CS_URS_2022_01/766421213</t>
  </si>
  <si>
    <t>2*2*0,2+2*0,35*2 "přístavba -přesahy střechy</t>
  </si>
  <si>
    <t>102</t>
  </si>
  <si>
    <t>61191120</t>
  </si>
  <si>
    <t>palubky obkladové smrk profil klasický 12,5x96mm jakost A/B</t>
  </si>
  <si>
    <t>887032717</t>
  </si>
  <si>
    <t>50,4</t>
  </si>
  <si>
    <t>pro míst. 102 -možnost využití stávajících palubek, bude čerpáno jen se souhlasem TDS</t>
  </si>
  <si>
    <t>50,4*1,08 'Přepočtené koeficientem množství</t>
  </si>
  <si>
    <t>103</t>
  </si>
  <si>
    <t>766427112</t>
  </si>
  <si>
    <t>Montáž obložení podhledů rošt podkladový</t>
  </si>
  <si>
    <t>1672658501</t>
  </si>
  <si>
    <t>https://podminky.urs.cz/item/CS_URS_2022_01/766427112</t>
  </si>
  <si>
    <t>48,2*2 "vnitřní</t>
  </si>
  <si>
    <t>104</t>
  </si>
  <si>
    <t>-1968378370</t>
  </si>
  <si>
    <t>96,4*0,04*0,06</t>
  </si>
  <si>
    <t>0,231*1,08 'Přepočtené koeficientem množství</t>
  </si>
  <si>
    <t>105</t>
  </si>
  <si>
    <t>766622216</t>
  </si>
  <si>
    <t>Montáž oken plastových plochy do 1 m2 včetně montáže rámu otevíravých do zdiva</t>
  </si>
  <si>
    <t>793210849</t>
  </si>
  <si>
    <t>https://podminky.urs.cz/item/CS_URS_2022_01/766622216</t>
  </si>
  <si>
    <t>0,6*0,85 "výdejní</t>
  </si>
  <si>
    <t>106</t>
  </si>
  <si>
    <t>61140049</t>
  </si>
  <si>
    <t>okno plastové otevíravé/sklopné dvojsklo do plochy 1m2</t>
  </si>
  <si>
    <t>2071946555</t>
  </si>
  <si>
    <t>107</t>
  </si>
  <si>
    <t>766660001</t>
  </si>
  <si>
    <t>Montáž dveřních křídel dřevěných nebo plastových otevíravých do ocelové zárubně povrchově upravených jednokřídlových, šířky do 800 mm</t>
  </si>
  <si>
    <t>-1138026514</t>
  </si>
  <si>
    <t>https://podminky.urs.cz/item/CS_URS_2022_01/766660001</t>
  </si>
  <si>
    <t>108</t>
  </si>
  <si>
    <t>61162073</t>
  </si>
  <si>
    <t>dveře jednokřídlé voštinové povrch laminátový plné 700x1970-2100mm</t>
  </si>
  <si>
    <t>1315189357</t>
  </si>
  <si>
    <t>109</t>
  </si>
  <si>
    <t>76666001R</t>
  </si>
  <si>
    <t>Dod+mtz vnitřní výdejní okénko 1205/1080mm s parapetem 1200/600mm</t>
  </si>
  <si>
    <t>-987214821</t>
  </si>
  <si>
    <t>110</t>
  </si>
  <si>
    <t>766660411</t>
  </si>
  <si>
    <t>Montáž dveřních křídel dřevěných nebo plastových vchodových dveří včetně rámu do zdiva jednokřídlových bez nadsvětlíku</t>
  </si>
  <si>
    <t>-2116861894</t>
  </si>
  <si>
    <t>https://podminky.urs.cz/item/CS_URS_2022_01/766660411</t>
  </si>
  <si>
    <t>111</t>
  </si>
  <si>
    <t>61140500</t>
  </si>
  <si>
    <t>dveře jednokřídlé plastové bílé plné max rozměru otvoru 2,42m2 bezpečnostní třídy RC2 vč.kování</t>
  </si>
  <si>
    <t>-963510676</t>
  </si>
  <si>
    <t>112</t>
  </si>
  <si>
    <t>766660728</t>
  </si>
  <si>
    <t>Montáž dveřních doplňků dveřního kování interiérového zámku</t>
  </si>
  <si>
    <t>412440855</t>
  </si>
  <si>
    <t>https://podminky.urs.cz/item/CS_URS_2022_01/766660728</t>
  </si>
  <si>
    <t>113</t>
  </si>
  <si>
    <t>54924003</t>
  </si>
  <si>
    <t>zámek zadlabací 190/140 /20 P WC6</t>
  </si>
  <si>
    <t>1143253537</t>
  </si>
  <si>
    <t>114</t>
  </si>
  <si>
    <t>766660729</t>
  </si>
  <si>
    <t>Montáž dveřních doplňků dveřního kování interiérového štítku s klikou</t>
  </si>
  <si>
    <t>-1080094838</t>
  </si>
  <si>
    <t>https://podminky.urs.cz/item/CS_URS_2022_01/766660729</t>
  </si>
  <si>
    <t>115</t>
  </si>
  <si>
    <t>54914620</t>
  </si>
  <si>
    <t>kování dveřní vrchní klika včetně rozet a montážního materiálu R PZ nerez PK</t>
  </si>
  <si>
    <t>352354296</t>
  </si>
  <si>
    <t>116</t>
  </si>
  <si>
    <t>766694111</t>
  </si>
  <si>
    <t>Montáž ostatních truhlářských konstrukcí parapetních desek dřevěných nebo plastových šířky do 300 mm, délky do 1000 mm</t>
  </si>
  <si>
    <t>-331487299</t>
  </si>
  <si>
    <t>https://podminky.urs.cz/item/CS_URS_2022_01/766694111</t>
  </si>
  <si>
    <t>117</t>
  </si>
  <si>
    <t>61140077</t>
  </si>
  <si>
    <t>parapet plastový vnitřní – š 150mm, barva bílá</t>
  </si>
  <si>
    <t>-1275664661</t>
  </si>
  <si>
    <t>118</t>
  </si>
  <si>
    <t>998766201</t>
  </si>
  <si>
    <t>Přesun hmot pro konstrukce truhlářské stanovený procentní sazbou (%) z ceny vodorovná dopravní vzdálenost do 50 m v objektech výšky do 6 m</t>
  </si>
  <si>
    <t>-1531909037</t>
  </si>
  <si>
    <t>https://podminky.urs.cz/item/CS_URS_2022_01/998766201</t>
  </si>
  <si>
    <t>767</t>
  </si>
  <si>
    <t>Konstrukce zámečnické</t>
  </si>
  <si>
    <t>119</t>
  </si>
  <si>
    <t>76750001R</t>
  </si>
  <si>
    <t xml:space="preserve">Dod+mtz ochranná okenní a dveřní mříž </t>
  </si>
  <si>
    <t>1852361756</t>
  </si>
  <si>
    <t>0,6*0,85 "okna</t>
  </si>
  <si>
    <t>1*2,1*1 "dveře</t>
  </si>
  <si>
    <t>120</t>
  </si>
  <si>
    <t>76750002R</t>
  </si>
  <si>
    <t xml:space="preserve">Dmtz a zpětná mtz stáv. ochranných okenních a dveřních mříží </t>
  </si>
  <si>
    <t>1395712110</t>
  </si>
  <si>
    <t>0,8*1,15*2 "okna</t>
  </si>
  <si>
    <t>121</t>
  </si>
  <si>
    <t>998767201</t>
  </si>
  <si>
    <t>Přesun hmot pro zámečnické konstrukce stanovený procentní sazbou (%) z ceny vodorovná dopravní vzdálenost do 50 m v objektech výšky do 6 m</t>
  </si>
  <si>
    <t>-1827427762</t>
  </si>
  <si>
    <t>https://podminky.urs.cz/item/CS_URS_2022_01/998767201</t>
  </si>
  <si>
    <t>771</t>
  </si>
  <si>
    <t>Podlahy z dlaždic</t>
  </si>
  <si>
    <t>122</t>
  </si>
  <si>
    <t>771121011</t>
  </si>
  <si>
    <t>Příprava podkladu před provedením dlažby nátěr penetrační na podlahu</t>
  </si>
  <si>
    <t>359197432</t>
  </si>
  <si>
    <t>https://podminky.urs.cz/item/CS_URS_2022_01/771121011</t>
  </si>
  <si>
    <t>25,89+11,41+5,61+1,91+1,69+1,69 "dle tabulky místností</t>
  </si>
  <si>
    <t>123</t>
  </si>
  <si>
    <t>771474112</t>
  </si>
  <si>
    <t>Montáž soklů z dlaždic keramických lepených flexibilním lepidlem rovných, výšky přes 65 do 90 mm</t>
  </si>
  <si>
    <t>-1252678424</t>
  </si>
  <si>
    <t>https://podminky.urs.cz/item/CS_URS_2022_01/771474112</t>
  </si>
  <si>
    <t>(2,55+3,1)*2-0,7*3-0,8 "m.č.104</t>
  </si>
  <si>
    <t>1,1+0,6+0,7 "m.č.103</t>
  </si>
  <si>
    <t>124</t>
  </si>
  <si>
    <t>771574113</t>
  </si>
  <si>
    <t>Montáž podlah z dlaždic keramických lepených flexibilním lepidlem maloformátových hladkých přes 12 do 19 ks/m2</t>
  </si>
  <si>
    <t>-1585425684</t>
  </si>
  <si>
    <t>https://podminky.urs.cz/item/CS_URS_2022_01/771574113</t>
  </si>
  <si>
    <t>48,2 "dle tabulky místností</t>
  </si>
  <si>
    <t>125</t>
  </si>
  <si>
    <t>59761603</t>
  </si>
  <si>
    <t>dlažba keramická hutná hladká do interiéru přes 12 do 19ks/m2</t>
  </si>
  <si>
    <t>-933279545</t>
  </si>
  <si>
    <t>48,2+10,8*0,075</t>
  </si>
  <si>
    <t>49,01*1,1 'Přepočtené koeficientem množství</t>
  </si>
  <si>
    <t>126</t>
  </si>
  <si>
    <t>771591117</t>
  </si>
  <si>
    <t>Podlahy - dokončovací práce spárování akrylem</t>
  </si>
  <si>
    <t>1519653223</t>
  </si>
  <si>
    <t>https://podminky.urs.cz/item/CS_URS_2022_01/771591117</t>
  </si>
  <si>
    <t>127</t>
  </si>
  <si>
    <t>998771201</t>
  </si>
  <si>
    <t>Přesun hmot pro podlahy z dlaždic stanovený procentní sazbou (%) z ceny vodorovná dopravní vzdálenost do 50 m v objektech výšky do 6 m</t>
  </si>
  <si>
    <t>-1246839181</t>
  </si>
  <si>
    <t>https://podminky.urs.cz/item/CS_URS_2022_01/998771201</t>
  </si>
  <si>
    <t>781</t>
  </si>
  <si>
    <t>Dokončovací práce - obklady</t>
  </si>
  <si>
    <t>128</t>
  </si>
  <si>
    <t>781121011</t>
  </si>
  <si>
    <t>Příprava podkladu před provedením obkladu nátěr penetrační na stěnu</t>
  </si>
  <si>
    <t>1813450253</t>
  </si>
  <si>
    <t>https://podminky.urs.cz/item/CS_URS_2022_01/781121011</t>
  </si>
  <si>
    <t>129</t>
  </si>
  <si>
    <t>781474113</t>
  </si>
  <si>
    <t>Montáž obkladů vnitřních stěn z dlaždic keramických lepených flexibilním lepidlem maloformátových hladkých přes 12 do 19 ks/m2</t>
  </si>
  <si>
    <t>2115812316</t>
  </si>
  <si>
    <t>https://podminky.urs.cz/item/CS_URS_2022_01/781474113</t>
  </si>
  <si>
    <t>(2,05+3,2+1,7+1,85+0,8+0,95+1,2)*1,8 "m.č.103</t>
  </si>
  <si>
    <t>(1,2+1,5)*2*1,5-0,7*1,5 "m.č.105</t>
  </si>
  <si>
    <t>(1,1+1,45)*2*2*1,8-0,7*1,8*3 "m.č.107,106</t>
  </si>
  <si>
    <t>130</t>
  </si>
  <si>
    <t>59761071</t>
  </si>
  <si>
    <t>obklad keramický hladký přes 12 do 19ks/m2</t>
  </si>
  <si>
    <t>1649256330</t>
  </si>
  <si>
    <t>42,78*1,1 'Přepočtené koeficientem množství</t>
  </si>
  <si>
    <t>131</t>
  </si>
  <si>
    <t>781494111</t>
  </si>
  <si>
    <t>Obklad - dokončující práce profily ukončovací lepené flexibilním lepidlem rohové</t>
  </si>
  <si>
    <t>824020609</t>
  </si>
  <si>
    <t>https://podminky.urs.cz/item/CS_URS_2022_01/781494111</t>
  </si>
  <si>
    <t>1,5*2+1,8*10</t>
  </si>
  <si>
    <t>132</t>
  </si>
  <si>
    <t>781494511</t>
  </si>
  <si>
    <t>Obklad - dokončující práce profily ukončovací lepené flexibilním lepidlem ukončovací</t>
  </si>
  <si>
    <t>1499931568</t>
  </si>
  <si>
    <t>https://podminky.urs.cz/item/CS_URS_2022_01/781494511</t>
  </si>
  <si>
    <t>133</t>
  </si>
  <si>
    <t>781495115</t>
  </si>
  <si>
    <t>Obklad - dokončující práce ostatní práce spárování silikonem</t>
  </si>
  <si>
    <t>-2075324274</t>
  </si>
  <si>
    <t>https://podminky.urs.cz/item/CS_URS_2022_01/781495115</t>
  </si>
  <si>
    <t>134</t>
  </si>
  <si>
    <t>998781201</t>
  </si>
  <si>
    <t>Přesun hmot pro obklady keramické stanovený procentní sazbou (%) z ceny vodorovná dopravní vzdálenost do 50 m v objektech výšky do 6 m</t>
  </si>
  <si>
    <t>-494770672</t>
  </si>
  <si>
    <t>https://podminky.urs.cz/item/CS_URS_2022_01/998781201</t>
  </si>
  <si>
    <t>783</t>
  </si>
  <si>
    <t>Dokončovací práce - nátěry</t>
  </si>
  <si>
    <t>135</t>
  </si>
  <si>
    <t>783101403</t>
  </si>
  <si>
    <t>Příprava podkladu truhlářských konstrukcí před provedením nátěru oprášení</t>
  </si>
  <si>
    <t>1498795093</t>
  </si>
  <si>
    <t>https://podminky.urs.cz/item/CS_URS_2022_01/783101403</t>
  </si>
  <si>
    <t>(5,3+4,2+4,75)*1 "stáv.palubky m.č.102</t>
  </si>
  <si>
    <t>136</t>
  </si>
  <si>
    <t>783118211</t>
  </si>
  <si>
    <t>Lakovací nátěr truhlářských konstrukcí dvojnásobný s mezibroušením syntetický</t>
  </si>
  <si>
    <t>1716274893</t>
  </si>
  <si>
    <t>https://podminky.urs.cz/item/CS_URS_2022_01/783118211</t>
  </si>
  <si>
    <t>48,2 "vnitřní podhled</t>
  </si>
  <si>
    <t>2,2 "přístavba -přesahy střechy</t>
  </si>
  <si>
    <t>137</t>
  </si>
  <si>
    <t>783301303</t>
  </si>
  <si>
    <t>Příprava podkladu zámečnických konstrukcí před provedením nátěru odrezivění odrezovačem bezoplachovým</t>
  </si>
  <si>
    <t>-1339399998</t>
  </si>
  <si>
    <t>https://podminky.urs.cz/item/CS_URS_2022_01/783301303</t>
  </si>
  <si>
    <t>0,8*1,15*2*2+1*2,1*2*1 "stáv.mříže oken a dveří</t>
  </si>
  <si>
    <t>138</t>
  </si>
  <si>
    <t>783317101</t>
  </si>
  <si>
    <t>Krycí nátěr (email) zámečnických konstrukcí jednonásobný syntetický standardní</t>
  </si>
  <si>
    <t>-568733468</t>
  </si>
  <si>
    <t>https://podminky.urs.cz/item/CS_URS_2022_01/783317101</t>
  </si>
  <si>
    <t>4,7*0,2*5*2 "zárubně 2x</t>
  </si>
  <si>
    <t>0,8*1,15*2*2+1*2,1*2 "stáv.mříže oken a dveří</t>
  </si>
  <si>
    <t>4,222*2 "nové mříže</t>
  </si>
  <si>
    <t>784</t>
  </si>
  <si>
    <t>Dokončovací práce - malby a tapety</t>
  </si>
  <si>
    <t>139</t>
  </si>
  <si>
    <t>784181121</t>
  </si>
  <si>
    <t>Penetrace podkladu jednonásobná hloubková akrylátová bezbarvá v místnostech výšky do 3,80 m</t>
  </si>
  <si>
    <t>-613528860</t>
  </si>
  <si>
    <t>https://podminky.urs.cz/item/CS_URS_2022_01/784181121</t>
  </si>
  <si>
    <t>101,729 "stěny</t>
  </si>
  <si>
    <t>140</t>
  </si>
  <si>
    <t>784211101</t>
  </si>
  <si>
    <t>Malby z malířských směsí oděruvzdorných za mokra dvojnásobné, bílé za mokra oděruvzdorné výborně v místnostech výšky do 3,80 m</t>
  </si>
  <si>
    <t>-641117297</t>
  </si>
  <si>
    <t>https://podminky.urs.cz/item/CS_URS_2022_01/784211101</t>
  </si>
  <si>
    <t>101,729-15,12 "stěny</t>
  </si>
  <si>
    <t>141</t>
  </si>
  <si>
    <t>784660101</t>
  </si>
  <si>
    <t>Linkrustace s vrchním nátěrem latexovým v místnostech výšky do 3,80 m</t>
  </si>
  <si>
    <t>-966123749</t>
  </si>
  <si>
    <t>https://podminky.urs.cz/item/CS_URS_2022_01/784660101</t>
  </si>
  <si>
    <t>8,4*1,8 "m.č.104</t>
  </si>
  <si>
    <t>002 - Zdravotechnika</t>
  </si>
  <si>
    <t xml:space="preserve">    8 - Trubní vedení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</si>
  <si>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</si>
  <si>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</si>
  <si>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</si>
  <si>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</si>
  <si>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132251102</t>
  </si>
  <si>
    <t>Hloubení nezapažených rýh šířky do 800 mm strojně s urovnáním dna do předepsaného profilu a spádu v hornině třídy těžitelnosti I skupiny 3 přes 20 do 50 m3</t>
  </si>
  <si>
    <t>-656764284</t>
  </si>
  <si>
    <t>https://podminky.urs.cz/item/CS_URS_2022_01/132251102</t>
  </si>
  <si>
    <t>29*0,8*1,4</t>
  </si>
  <si>
    <t>133254101</t>
  </si>
  <si>
    <t>Hloubení zapažených šachet strojně v hornině třídy těžitelnosti I skupiny 3 do 20 m3</t>
  </si>
  <si>
    <t>-1303469931</t>
  </si>
  <si>
    <t>https://podminky.urs.cz/item/CS_URS_2022_01/133254101</t>
  </si>
  <si>
    <t>1,2*1,2*1</t>
  </si>
  <si>
    <t>1,6*1,6*3,2</t>
  </si>
  <si>
    <t>151101101</t>
  </si>
  <si>
    <t>Zřízení pažení a rozepření stěn rýh pro podzemní vedení příložné pro jakoukoliv mezerovitost, hloubky do 2 m</t>
  </si>
  <si>
    <t>-870849728</t>
  </si>
  <si>
    <t>https://podminky.urs.cz/item/CS_URS_2022_01/151101101</t>
  </si>
  <si>
    <t>29*1,4*2</t>
  </si>
  <si>
    <t>151101111</t>
  </si>
  <si>
    <t>Odstranění pažení a rozepření stěn rýh pro podzemní vedení s uložením materiálu na vzdálenost do 3 m od kraje výkopu příložné, hloubky do 2 m</t>
  </si>
  <si>
    <t>68335622</t>
  </si>
  <si>
    <t>https://podminky.urs.cz/item/CS_URS_2022_01/151101111</t>
  </si>
  <si>
    <t>151102201</t>
  </si>
  <si>
    <t>Zřízení pažení stěn výkopu bez rozepření nebo vzepření při překopech inženýrských sítí plochy do 30 m2 příložné, hloubky do 4 m</t>
  </si>
  <si>
    <t>-1907938756</t>
  </si>
  <si>
    <t>https://podminky.urs.cz/item/CS_URS_2022_01/151102201</t>
  </si>
  <si>
    <t>1,2*4*1</t>
  </si>
  <si>
    <t>1,6*4*3,2</t>
  </si>
  <si>
    <t>151102211</t>
  </si>
  <si>
    <t>Odstranění pažení stěn výkopu bez rozepření nebo vzepření při překopech inženýrských sítí plochy do 30 m2 s uložením pažin na vzdálenost do 3 m od okraje výkopu příložné, hloubky do 4 m</t>
  </si>
  <si>
    <t>-1128307898</t>
  </si>
  <si>
    <t>https://podminky.urs.cz/item/CS_URS_2022_01/151102211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</si>
  <si>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</si>
  <si>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</si>
  <si>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242946724</t>
  </si>
  <si>
    <t>https://podminky.urs.cz/item/CS_URS_2022_01/162251102</t>
  </si>
  <si>
    <t>32,48+9,632</t>
  </si>
  <si>
    <t>1648095559</t>
  </si>
  <si>
    <t>29*0,8*0,45+0,5*0,5*0,8+1,2*1,2*0,2+1,1*1,1*2,9+1,6*1,6*0,2</t>
  </si>
  <si>
    <t>99263559</t>
  </si>
  <si>
    <t>14,949*10 "celkem 20km</t>
  </si>
  <si>
    <t>167151101</t>
  </si>
  <si>
    <t>Nakládání, skládání a překládání neulehlého výkopku nebo sypaniny strojně nakládání, množství do 100 m3, z horniny třídy těžitelnosti I, skupiny 1 až 3</t>
  </si>
  <si>
    <t>207861761</t>
  </si>
  <si>
    <t>https://podminky.urs.cz/item/CS_URS_2022_01/167151101</t>
  </si>
  <si>
    <t>-1566506948</t>
  </si>
  <si>
    <t>14,949*1,8</t>
  </si>
  <si>
    <t>1055242661</t>
  </si>
  <si>
    <t>174112101</t>
  </si>
  <si>
    <t>Zásyp sypaninou z jakékoliv horniny při překopech inženýrských sítí ručně objemu do 30 m3 s uložením výkopku ve vrstvách se zhutněním jam, šachet, rýh nebo kolem objektů v těchto vykopávkách</t>
  </si>
  <si>
    <t>1338359185</t>
  </si>
  <si>
    <t>https://podminky.urs.cz/item/CS_URS_2022_01/174112101</t>
  </si>
  <si>
    <t>42,112-14,949-0,2-3,509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</si>
  <si>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</si>
  <si>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</si>
  <si>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627663059</t>
  </si>
  <si>
    <t>https://podminky.urs.cz/item/CS_URS_2022_01/175151101</t>
  </si>
  <si>
    <t>29*0,8*0,35</t>
  </si>
  <si>
    <t>58337310</t>
  </si>
  <si>
    <t>štěrkopísek frakce 0/4</t>
  </si>
  <si>
    <t>1611904506</t>
  </si>
  <si>
    <t>8,12*2 'Přepočtené koeficientem množství</t>
  </si>
  <si>
    <t>451572111</t>
  </si>
  <si>
    <t>Lože pod potrubí, stoky a drobné objekty v otevřeném výkopu z kameniva drobného těženého 0 až 4 mm</t>
  </si>
  <si>
    <t>-865822392</t>
  </si>
  <si>
    <t>https://podminky.urs.cz/item/CS_URS_2022_01/451572111</t>
  </si>
  <si>
    <t>29*0,8*0,1+1,6*1,6*0,2+1,2*1,2*0,2</t>
  </si>
  <si>
    <t>Trubní vedení</t>
  </si>
  <si>
    <t>871315221</t>
  </si>
  <si>
    <t>Kanalizační potrubí z tvrdého PVC v otevřeném výkopu ve sklonu do 20 %, hladkého plnostěnného jednovrstvého, tuhost třídy SN 8 DN 160</t>
  </si>
  <si>
    <t>-72333895</t>
  </si>
  <si>
    <t>https://podminky.urs.cz/item/CS_URS_2022_01/871315221</t>
  </si>
  <si>
    <t>871365811</t>
  </si>
  <si>
    <t>Bourání stávajícího potrubí z PVC nebo polypropylenu PP v otevřeném výkopu DN přes 150 do 250</t>
  </si>
  <si>
    <t>475372070</t>
  </si>
  <si>
    <t>https://podminky.urs.cz/item/CS_URS_2022_01/871365811</t>
  </si>
  <si>
    <t>892351111</t>
  </si>
  <si>
    <t>Tlakové zkoušky vodou na potrubí DN 150 nebo 200</t>
  </si>
  <si>
    <t>1364024532</t>
  </si>
  <si>
    <t>https://podminky.urs.cz/item/CS_URS_2022_01/892351111</t>
  </si>
  <si>
    <t>892372111</t>
  </si>
  <si>
    <t>Tlakové zkoušky vodou zabezpečení konců potrubí při tlakových zkouškách DN do 300</t>
  </si>
  <si>
    <t>-1706202453</t>
  </si>
  <si>
    <t>https://podminky.urs.cz/item/CS_URS_2022_01/892372111</t>
  </si>
  <si>
    <t>894812202</t>
  </si>
  <si>
    <t>Revizní a čistící šachta z polypropylenu PP pro hladké trouby DN 425 šachtové dno (DN šachty / DN trubního vedení) DN 425/150 průtočné 30°,60°,90°</t>
  </si>
  <si>
    <t>1858908199</t>
  </si>
  <si>
    <t>https://podminky.urs.cz/item/CS_URS_2022_01/894812202</t>
  </si>
  <si>
    <t>894812231</t>
  </si>
  <si>
    <t>Revizní a čistící šachta z polypropylenu PP pro hladké trouby DN 425 roura šachtová korugovaná bez hrdla, světlé hloubky 1500 mm</t>
  </si>
  <si>
    <t>-615407829</t>
  </si>
  <si>
    <t>https://podminky.urs.cz/item/CS_URS_2022_01/894812231</t>
  </si>
  <si>
    <t>894812257</t>
  </si>
  <si>
    <t>Revizní a čistící šachta z polypropylenu PP pro hladké trouby DN 425 poklop plastový (pro třídu zatížení) pochůzí (A15)</t>
  </si>
  <si>
    <t>-577120629</t>
  </si>
  <si>
    <t>https://podminky.urs.cz/item/CS_URS_2022_01/894812257</t>
  </si>
  <si>
    <t>894812506</t>
  </si>
  <si>
    <t>Revizní a čistící šachta z polypropylenu PP pro hladké trouby DN 1000 šachtové dno (DN šachty / DN trubního vedení) DN 1000/200 sběrné 45°, 90°</t>
  </si>
  <si>
    <t>758985714</t>
  </si>
  <si>
    <t>https://podminky.urs.cz/item/CS_URS_2022_01/894812506</t>
  </si>
  <si>
    <t>894812521</t>
  </si>
  <si>
    <t>Revizní a čistící šachta z polypropylenu PP pro hladké trouby DN 1000 roura šachtová korugovaná, světlé hloubky 1 200 mm</t>
  </si>
  <si>
    <t>-724250901</t>
  </si>
  <si>
    <t>https://podminky.urs.cz/item/CS_URS_2022_01/894812521</t>
  </si>
  <si>
    <t>894812531</t>
  </si>
  <si>
    <t>Revizní a čistící šachta z polypropylenu PP pro hladké trouby DN 1000 poklop plastový pro třídu zatížení A15 s přechodovým konusem</t>
  </si>
  <si>
    <t>341384350</t>
  </si>
  <si>
    <t>https://podminky.urs.cz/item/CS_URS_2022_01/894812531</t>
  </si>
  <si>
    <t>894812612</t>
  </si>
  <si>
    <t>Revizní a čistící šachta z polypropylenu PP vyříznutí a utěsnění otvoru ve stěně šachty DN 150</t>
  </si>
  <si>
    <t>1349647171</t>
  </si>
  <si>
    <t>https://podminky.urs.cz/item/CS_URS_2022_01/894812612</t>
  </si>
  <si>
    <t>90000001R</t>
  </si>
  <si>
    <t>Vysekání rýh pro potrubí ve zdech a podlahách vč.likvidace suti, zpětné začištění</t>
  </si>
  <si>
    <t>-1214024924</t>
  </si>
  <si>
    <t>95290311R</t>
  </si>
  <si>
    <t>Vyčištění objektů čistíren odp.vod, nádrží, žlabů nebo kanálů sv.výšky do 3,5m vč.likvidace odpadu, provedení sanace a revitalizace</t>
  </si>
  <si>
    <t>1794472668</t>
  </si>
  <si>
    <t>1 "stáv.bezodtoková jímka 1550x3900x2300mm</t>
  </si>
  <si>
    <t>95550001R</t>
  </si>
  <si>
    <t>Zkouška těsnosti žumpy</t>
  </si>
  <si>
    <t>945396370</t>
  </si>
  <si>
    <t>95550002R</t>
  </si>
  <si>
    <t>Zkouška pitné vody</t>
  </si>
  <si>
    <t>-1739156700</t>
  </si>
  <si>
    <t>-1441117070</t>
  </si>
  <si>
    <t>1623468084</t>
  </si>
  <si>
    <t>1459864065</t>
  </si>
  <si>
    <t>0,435*19 "celkem 20km</t>
  </si>
  <si>
    <t>997013813</t>
  </si>
  <si>
    <t>Poplatek za uložení stavebního odpadu na skládce (skládkovné) z plastických hmot zatříděného do Katalogu odpadů pod kódem 17 02 03</t>
  </si>
  <si>
    <t>-1580488325</t>
  </si>
  <si>
    <t>https://podminky.urs.cz/item/CS_URS_2022_01/997013813</t>
  </si>
  <si>
    <t>998276101</t>
  </si>
  <si>
    <t>Přesun hmot pro trubní vedení hloubené z trub z plastických hmot nebo sklolaminátových pro vodovody nebo kanalizace v otevřeném výkopu dopravní vzdálenost do 15 m</t>
  </si>
  <si>
    <t>-1443082999</t>
  </si>
  <si>
    <t>https://podminky.urs.cz/item/CS_URS_2022_01/998276101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</si>
  <si>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</si>
  <si>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</si>
  <si>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894553990</t>
  </si>
  <si>
    <t>https://podminky.urs.cz/item/CS_URS_2022_01/998276124</t>
  </si>
  <si>
    <t>721</t>
  </si>
  <si>
    <t>Zdravotechnika - vnitřní kanalizace</t>
  </si>
  <si>
    <t>721173402</t>
  </si>
  <si>
    <t>Potrubí z trub PVC SN4 svodné (ležaté) DN 125</t>
  </si>
  <si>
    <t>-716231766</t>
  </si>
  <si>
    <t>https://podminky.urs.cz/item/CS_URS_2022_01/721173402</t>
  </si>
  <si>
    <t>721173403</t>
  </si>
  <si>
    <t>Potrubí z trub PVC SN4 svodné (ležaté) DN 160</t>
  </si>
  <si>
    <t>-81033395</t>
  </si>
  <si>
    <t>https://podminky.urs.cz/item/CS_URS_2022_01/721173403</t>
  </si>
  <si>
    <t>721174025</t>
  </si>
  <si>
    <t>Potrubí z trub polypropylenových odpadní (svislé) DN 110</t>
  </si>
  <si>
    <t>337818370</t>
  </si>
  <si>
    <t>https://podminky.urs.cz/item/CS_URS_2022_01/721174025</t>
  </si>
  <si>
    <t>721174042</t>
  </si>
  <si>
    <t>Potrubí z trub polypropylenových připojovací DN 40</t>
  </si>
  <si>
    <t>-737404267</t>
  </si>
  <si>
    <t>https://podminky.urs.cz/item/CS_URS_2022_01/721174042</t>
  </si>
  <si>
    <t>721174043</t>
  </si>
  <si>
    <t>Potrubí z trub polypropylenových připojovací DN 50</t>
  </si>
  <si>
    <t>22508220</t>
  </si>
  <si>
    <t>https://podminky.urs.cz/item/CS_URS_2022_01/721174043</t>
  </si>
  <si>
    <t>721174045</t>
  </si>
  <si>
    <t>Potrubí z trub polypropylenových připojovací DN 110</t>
  </si>
  <si>
    <t>1361145228</t>
  </si>
  <si>
    <t>https://podminky.urs.cz/item/CS_URS_2022_01/721174045</t>
  </si>
  <si>
    <t>721194104</t>
  </si>
  <si>
    <t>Vyměření přípojek na potrubí vyvedení a upevnění odpadních výpustek DN 40</t>
  </si>
  <si>
    <t>-1943335562</t>
  </si>
  <si>
    <t>https://podminky.urs.cz/item/CS_URS_2022_01/721194104</t>
  </si>
  <si>
    <t>721194105</t>
  </si>
  <si>
    <t>Vyměření přípojek na potrubí vyvedení a upevnění odpadních výpustek DN 50</t>
  </si>
  <si>
    <t>-1825475880</t>
  </si>
  <si>
    <t>https://podminky.urs.cz/item/CS_URS_2022_01/721194105</t>
  </si>
  <si>
    <t>721194109</t>
  </si>
  <si>
    <t>Vyměření přípojek na potrubí vyvedení a upevnění odpadních výpustek DN 110</t>
  </si>
  <si>
    <t>1942861021</t>
  </si>
  <si>
    <t>https://podminky.urs.cz/item/CS_URS_2022_01/721194109</t>
  </si>
  <si>
    <t>721273153</t>
  </si>
  <si>
    <t>Ventilační hlavice z polypropylenu (PP) DN 110</t>
  </si>
  <si>
    <t>642606599</t>
  </si>
  <si>
    <t>https://podminky.urs.cz/item/CS_URS_2022_01/721273153</t>
  </si>
  <si>
    <t>721290111</t>
  </si>
  <si>
    <t>Zkouška těsnosti kanalizace v objektech vodou do DN 125</t>
  </si>
  <si>
    <t>1447542879</t>
  </si>
  <si>
    <t>https://podminky.urs.cz/item/CS_URS_2022_01/721290111</t>
  </si>
  <si>
    <t>17+29+4+2+6+1</t>
  </si>
  <si>
    <t>998721201</t>
  </si>
  <si>
    <t>Přesun hmot pro vnitřní kanalizace stanovený procentní sazbou (%) z ceny vodorovná dopravní vzdálenost do 50 m v objektech výšky do 6 m</t>
  </si>
  <si>
    <t>-1568400932</t>
  </si>
  <si>
    <t>https://podminky.urs.cz/item/CS_URS_2022_01/998721201</t>
  </si>
  <si>
    <t>722</t>
  </si>
  <si>
    <t>Zdravotechnika - vnitřní vodovod</t>
  </si>
  <si>
    <t>722174022</t>
  </si>
  <si>
    <t>Potrubí z plastových trubek z polypropylenu PPR svařovaných polyfúzně PN 20 (SDR 6) D 20 x 3,4</t>
  </si>
  <si>
    <t>1958540100</t>
  </si>
  <si>
    <t>https://podminky.urs.cz/item/CS_URS_2022_01/722174022</t>
  </si>
  <si>
    <t>722174023</t>
  </si>
  <si>
    <t>Potrubí z plastových trubek z polypropylenu PPR svařovaných polyfúzně PN 20 (SDR 6) D 25 x 4,2</t>
  </si>
  <si>
    <t>695237357</t>
  </si>
  <si>
    <t>https://podminky.urs.cz/item/CS_URS_2022_01/722174023</t>
  </si>
  <si>
    <t>722174024</t>
  </si>
  <si>
    <t>Potrubí z plastových trubek z polypropylenu PPR svařovaných polyfúzně PN 20 (SDR 6) D 32 x 5,4</t>
  </si>
  <si>
    <t>1196179044</t>
  </si>
  <si>
    <t>https://podminky.urs.cz/item/CS_URS_2022_01/722174024</t>
  </si>
  <si>
    <t>722181241</t>
  </si>
  <si>
    <t>Ochrana potrubí termoizolačními trubicemi z pěnového polyetylenu PE přilepenými v příčných a podélných spojích, tloušťky izolace přes 13 do 20 mm, vnitřního průměru izolace DN do 22 mm</t>
  </si>
  <si>
    <t>-1687272113</t>
  </si>
  <si>
    <t>https://podminky.urs.cz/item/CS_URS_2022_01/722181241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</si>
  <si>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</si>
  <si>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</si>
  <si>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2100718287</t>
  </si>
  <si>
    <t>https://podminky.urs.cz/item/CS_URS_2022_01/722181242</t>
  </si>
  <si>
    <t>722220111</t>
  </si>
  <si>
    <t>Armatury s jedním závitem nástěnky pro výtokový ventil G 1/2"</t>
  </si>
  <si>
    <t>528685159</t>
  </si>
  <si>
    <t>https://podminky.urs.cz/item/CS_URS_2022_01/722220111</t>
  </si>
  <si>
    <t>722220121</t>
  </si>
  <si>
    <t>Armatury s jedním závitem nástěnky pro baterii G 1/2"</t>
  </si>
  <si>
    <t>pár</t>
  </si>
  <si>
    <t>1235550790</t>
  </si>
  <si>
    <t>https://podminky.urs.cz/item/CS_URS_2022_01/722220121</t>
  </si>
  <si>
    <t>722224115</t>
  </si>
  <si>
    <t>Armatury s jedním závitem kohouty plnicí a vypouštěcí PN 10 G 1/2"</t>
  </si>
  <si>
    <t>-174851027</t>
  </si>
  <si>
    <t>https://podminky.urs.cz/item/CS_URS_2022_01/722224115</t>
  </si>
  <si>
    <t>722231073</t>
  </si>
  <si>
    <t>Armatury se dvěma závity ventily zpětné mosazné PN 10 do 110°C G 3/4"</t>
  </si>
  <si>
    <t>1215947835</t>
  </si>
  <si>
    <t>https://podminky.urs.cz/item/CS_URS_2022_01/722231073</t>
  </si>
  <si>
    <t>722231142</t>
  </si>
  <si>
    <t>Armatury se dvěma závity ventily pojistné rohové G 3/4"</t>
  </si>
  <si>
    <t>-737966646</t>
  </si>
  <si>
    <t>https://podminky.urs.cz/item/CS_URS_2022_01/722231142</t>
  </si>
  <si>
    <t>722231211</t>
  </si>
  <si>
    <t>Armatury se dvěma závity ventily k bojleru PN 10 do 100 °C G 1/2"</t>
  </si>
  <si>
    <t>-2010128144</t>
  </si>
  <si>
    <t>https://podminky.urs.cz/item/CS_URS_2022_01/722231211</t>
  </si>
  <si>
    <t>722232044</t>
  </si>
  <si>
    <t>Armatury se dvěma závity kulové kohouty PN 42 do 185 °C přímé vnitřní závit G 3/4"</t>
  </si>
  <si>
    <t>-379761436</t>
  </si>
  <si>
    <t>https://podminky.urs.cz/item/CS_URS_2022_01/722232044</t>
  </si>
  <si>
    <t>722232045</t>
  </si>
  <si>
    <t>Armatury se dvěma závity kulové kohouty PN 42 do 185 °C přímé vnitřní závit G 1"</t>
  </si>
  <si>
    <t>-40772188</t>
  </si>
  <si>
    <t>https://podminky.urs.cz/item/CS_URS_2022_01/722232045</t>
  </si>
  <si>
    <t>722234264</t>
  </si>
  <si>
    <t>Armatury se dvěma závity filtry mosazný PN 20 do 80 °C G 3/4"</t>
  </si>
  <si>
    <t>602130601</t>
  </si>
  <si>
    <t>https://podminky.urs.cz/item/CS_URS_2022_01/722234264</t>
  </si>
  <si>
    <t>722262226</t>
  </si>
  <si>
    <t>Vodoměry pro vodu do 40°C závitové horizontální jednovtokové suchoběžné pro dálkový odečet G 1/2" x 110 mm Qn 1,6 R100</t>
  </si>
  <si>
    <t>-384759421</t>
  </si>
  <si>
    <t>https://podminky.urs.cz/item/CS_URS_2022_01/722262226</t>
  </si>
  <si>
    <t>722270102</t>
  </si>
  <si>
    <t>Vodoměrové sestavy závitové G 1"</t>
  </si>
  <si>
    <t>soubor</t>
  </si>
  <si>
    <t>-1681040465</t>
  </si>
  <si>
    <t>https://podminky.urs.cz/item/CS_URS_2022_01/722270102</t>
  </si>
  <si>
    <t>722290226</t>
  </si>
  <si>
    <t>Zkoušky, proplach a desinfekce vodovodního potrubí zkoušky těsnosti vodovodního potrubí závitového do DN 50</t>
  </si>
  <si>
    <t>962642587</t>
  </si>
  <si>
    <t>https://podminky.urs.cz/item/CS_URS_2022_01/722290226</t>
  </si>
  <si>
    <t>722290234</t>
  </si>
  <si>
    <t>Zkoušky, proplach a desinfekce vodovodního potrubí proplach a desinfekce vodovodního potrubí do DN 80</t>
  </si>
  <si>
    <t>-2143014771</t>
  </si>
  <si>
    <t>https://podminky.urs.cz/item/CS_URS_2022_01/722290234</t>
  </si>
  <si>
    <t>998722201</t>
  </si>
  <si>
    <t>Přesun hmot pro vnitřní vodovod stanovený procentní sazbou (%) z ceny vodorovná dopravní vzdálenost do 50 m v objektech výšky do 6 m</t>
  </si>
  <si>
    <t>-1042373730</t>
  </si>
  <si>
    <t>https://podminky.urs.cz/item/CS_URS_2022_01/998722201</t>
  </si>
  <si>
    <t>725</t>
  </si>
  <si>
    <t>Zdravotechnika - zařizovací předměty</t>
  </si>
  <si>
    <t>725112022</t>
  </si>
  <si>
    <t>Zařízení záchodů klozety keramické závěsné na nosné stěny s hlubokým splachováním odpad vodorovný</t>
  </si>
  <si>
    <t>-252725457</t>
  </si>
  <si>
    <t>https://podminky.urs.cz/item/CS_URS_2022_01/725112022</t>
  </si>
  <si>
    <t>725211602</t>
  </si>
  <si>
    <t>Umyvadla keramická bílá bez výtokových armatur připevněná na stěnu šrouby bez sloupu nebo krytu na sifon, šířka umyvadla 550 mm</t>
  </si>
  <si>
    <t>1724832828</t>
  </si>
  <si>
    <t>https://podminky.urs.cz/item/CS_URS_2022_01/725211602</t>
  </si>
  <si>
    <t>725311121</t>
  </si>
  <si>
    <t>Dřezy bez výtokových armatur jednoduché se zápachovou uzávěrkou nerezové s odkapávací plochou 560x480 mm a miskou</t>
  </si>
  <si>
    <t>-1384488804</t>
  </si>
  <si>
    <t>https://podminky.urs.cz/item/CS_URS_2022_01/725311121</t>
  </si>
  <si>
    <t>725311131</t>
  </si>
  <si>
    <t>Dřezy bez výtokových armatur dvojité se zápachovou uzávěrkou nerezové nástavné 900x600 mm</t>
  </si>
  <si>
    <t>572772477</t>
  </si>
  <si>
    <t>https://podminky.urs.cz/item/CS_URS_2022_01/725311131</t>
  </si>
  <si>
    <t>725331111</t>
  </si>
  <si>
    <t>Výlevky bez výtokových armatur a splachovací nádrže keramické se sklopnou plastovou mřížkou 425 mm</t>
  </si>
  <si>
    <t>-810286503</t>
  </si>
  <si>
    <t>https://podminky.urs.cz/item/CS_URS_2022_01/725331111</t>
  </si>
  <si>
    <t>725532120</t>
  </si>
  <si>
    <t>Elektrické ohřívače zásobníkové beztlakové přepadové akumulační s pojistným ventilem závěsné svislé objem nádrže (příkon) 125 l (2,0 kW)</t>
  </si>
  <si>
    <t>-1080666286</t>
  </si>
  <si>
    <t>https://podminky.urs.cz/item/CS_URS_2022_01/725532120</t>
  </si>
  <si>
    <t>725535222</t>
  </si>
  <si>
    <t>Elektrické ohřívače zásobníkové pojistné armatury bezpečnostní souprava s redukčním ventilem a výlevkou</t>
  </si>
  <si>
    <t>-337870304</t>
  </si>
  <si>
    <t>https://podminky.urs.cz/item/CS_URS_2022_01/725535222</t>
  </si>
  <si>
    <t>725813111</t>
  </si>
  <si>
    <t>Ventily rohové bez připojovací trubičky nebo flexi hadičky G 1/2"</t>
  </si>
  <si>
    <t>-1844555511</t>
  </si>
  <si>
    <t>https://podminky.urs.cz/item/CS_URS_2022_01/725813111</t>
  </si>
  <si>
    <t>725813112</t>
  </si>
  <si>
    <t>Ventily rohové bez připojovací trubičky nebo flexi hadičky pračkové G 3/4"</t>
  </si>
  <si>
    <t>-946418625</t>
  </si>
  <si>
    <t>https://podminky.urs.cz/item/CS_URS_2022_01/725813112</t>
  </si>
  <si>
    <t>725821312</t>
  </si>
  <si>
    <t>Baterie dřezové nástěnné pákové s otáčivým kulatým ústím a délkou ramínka 300 mm</t>
  </si>
  <si>
    <t>521546855</t>
  </si>
  <si>
    <t>https://podminky.urs.cz/item/CS_URS_2022_01/725821312</t>
  </si>
  <si>
    <t>725821329</t>
  </si>
  <si>
    <t>Baterie dřezové stojánkové pákové s otáčivým ústím a délkou ramínka s vytahovací sprškou</t>
  </si>
  <si>
    <t>22564200</t>
  </si>
  <si>
    <t>https://podminky.urs.cz/item/CS_URS_2022_01/725821329</t>
  </si>
  <si>
    <t>725822613</t>
  </si>
  <si>
    <t>Baterie umyvadlové stojánkové pákové s výpustí</t>
  </si>
  <si>
    <t>-1532381823</t>
  </si>
  <si>
    <t>https://podminky.urs.cz/item/CS_URS_2022_01/725822613</t>
  </si>
  <si>
    <t>725861102</t>
  </si>
  <si>
    <t>Zápachové uzávěrky zařizovacích předmětů pro umyvadla DN 40</t>
  </si>
  <si>
    <t>2056028008</t>
  </si>
  <si>
    <t>https://podminky.urs.cz/item/CS_URS_2022_01/725861102</t>
  </si>
  <si>
    <t>725862103</t>
  </si>
  <si>
    <t>Zápachové uzávěrky zařizovacích předmětů pro dřezy DN 40/50</t>
  </si>
  <si>
    <t>-1136287631</t>
  </si>
  <si>
    <t>https://podminky.urs.cz/item/CS_URS_2022_01/725862103</t>
  </si>
  <si>
    <t>725862123</t>
  </si>
  <si>
    <t>Zápachové uzávěrky zařizovacích předmětů pro dvojdřezy s přípojkou pro pračku nebo myčku DN 40/50</t>
  </si>
  <si>
    <t>-1080543875</t>
  </si>
  <si>
    <t>https://podminky.urs.cz/item/CS_URS_2022_01/725862123</t>
  </si>
  <si>
    <t>998725201</t>
  </si>
  <si>
    <t>Přesun hmot pro zařizovací předměty stanovený procentní sazbou (%) z ceny vodorovná dopravní vzdálenost do 50 m v objektech výšky do 6 m</t>
  </si>
  <si>
    <t>-336149069</t>
  </si>
  <si>
    <t>https://podminky.urs.cz/item/CS_URS_2022_01/998725201</t>
  </si>
  <si>
    <t>726</t>
  </si>
  <si>
    <t>Zdravotechnika - předstěnové instalace</t>
  </si>
  <si>
    <t>726131041</t>
  </si>
  <si>
    <t>Předstěnové instalační systémy do lehkých stěn s kovovou konstrukcí pro závěsné klozety ovládání zepředu, stavební výšky 1120 mm</t>
  </si>
  <si>
    <t>-732048661</t>
  </si>
  <si>
    <t>https://podminky.urs.cz/item/CS_URS_2022_01/726131041</t>
  </si>
  <si>
    <t>726191001</t>
  </si>
  <si>
    <t>Ostatní příslušenství instalačních systémů zvukoizolační souprava pro WC a bidet</t>
  </si>
  <si>
    <t>-1415962719</t>
  </si>
  <si>
    <t>https://podminky.urs.cz/item/CS_URS_2022_01/726191001</t>
  </si>
  <si>
    <t>726191002</t>
  </si>
  <si>
    <t>Ostatní příslušenství instalačních systémů souprava pro předstěnovou montáž</t>
  </si>
  <si>
    <t>140237187</t>
  </si>
  <si>
    <t>https://podminky.urs.cz/item/CS_URS_2022_01/726191002</t>
  </si>
  <si>
    <t>998726211</t>
  </si>
  <si>
    <t>Přesun hmot pro instalační prefabrikáty stanovený procentní sazbou (%) z ceny vodorovná dopravní vzdálenost do 50 m v objektech výšky do 6 m</t>
  </si>
  <si>
    <t>-1154999137</t>
  </si>
  <si>
    <t>https://podminky.urs.cz/item/CS_URS_2022_01/998726211</t>
  </si>
  <si>
    <t>003 - Elektroinstalace</t>
  </si>
  <si>
    <t xml:space="preserve">D1 - 1. Rozvodné a zásuvkové skříně </t>
  </si>
  <si>
    <t>D10 - 10. Venkovní osvětlení</t>
  </si>
  <si>
    <t xml:space="preserve">D2 - 2. Kabely </t>
  </si>
  <si>
    <t xml:space="preserve">D3 - 3. Vypínače, zásuvky </t>
  </si>
  <si>
    <t>D4 - 4. Svítidla včetně zdrojů , stmívač</t>
  </si>
  <si>
    <t>D5 - 5. Úložný a nosný materiál</t>
  </si>
  <si>
    <t>D6 - 6. Topení - ohřev TUV</t>
  </si>
  <si>
    <t>D7 - 7. Jímací soustava ( bleskosvod)  + základový zemnič</t>
  </si>
  <si>
    <t>D8 - 8. zemní práce</t>
  </si>
  <si>
    <t>D9 - 9. Zařízení slaboproudu ( EZS + kamerový systém)</t>
  </si>
  <si>
    <t>M - M</t>
  </si>
  <si>
    <t xml:space="preserve">    D11 - Ostatní</t>
  </si>
  <si>
    <t>D1</t>
  </si>
  <si>
    <t xml:space="preserve">1. Rozvodné a zásuvkové skříně </t>
  </si>
  <si>
    <t>Pol1</t>
  </si>
  <si>
    <t>Rozvaděč RH - viz dokumentace</t>
  </si>
  <si>
    <t>ks</t>
  </si>
  <si>
    <t>-1962943718</t>
  </si>
  <si>
    <t>Pol2</t>
  </si>
  <si>
    <t>Zásuvková skříň 3x230V/16A + 1x400V/16A/5P IP44(max. š=250mm)             např. Farmatel v205-ZF30100000.1/3958</t>
  </si>
  <si>
    <t>1705618023</t>
  </si>
  <si>
    <t>Pol3</t>
  </si>
  <si>
    <t>Doplnění a úprava rozvaděče RE  - viz dokumentace   D+M</t>
  </si>
  <si>
    <t>-921817605</t>
  </si>
  <si>
    <t>Pol4</t>
  </si>
  <si>
    <t>Svorkovnice HEP např.  DEHN 563020 v KT 250</t>
  </si>
  <si>
    <t>1645243873</t>
  </si>
  <si>
    <t>Pol5</t>
  </si>
  <si>
    <t>Elektromontážní práce</t>
  </si>
  <si>
    <t>-109509257</t>
  </si>
  <si>
    <t>D10</t>
  </si>
  <si>
    <t>10. Venkovní osvětlení</t>
  </si>
  <si>
    <t>Pol84</t>
  </si>
  <si>
    <t>Stožár venkovního osvětlení bezpaticový pozink např. KK6 ( h=6000mm)</t>
  </si>
  <si>
    <t>2029947194</t>
  </si>
  <si>
    <t>Pol85</t>
  </si>
  <si>
    <t>Výložník koncový  např. UDTR 1 - 1000</t>
  </si>
  <si>
    <t>-707978536</t>
  </si>
  <si>
    <t>Pol86</t>
  </si>
  <si>
    <t>Svítidlo VO např. PH LED SVÍTIDLO VO MALAGA BRP102 LED55/740 II DM 39W 4600LM 42-60A IP65) .</t>
  </si>
  <si>
    <t>843818515</t>
  </si>
  <si>
    <t>Pol87</t>
  </si>
  <si>
    <t>Stožárová svorkovnice</t>
  </si>
  <si>
    <t>-1710885949</t>
  </si>
  <si>
    <t>Pol88</t>
  </si>
  <si>
    <t>Ostatní materiál</t>
  </si>
  <si>
    <t>1600812157</t>
  </si>
  <si>
    <t>Pol89</t>
  </si>
  <si>
    <t>Montáž</t>
  </si>
  <si>
    <t>605632231</t>
  </si>
  <si>
    <t>D2</t>
  </si>
  <si>
    <t xml:space="preserve">2. Kabely </t>
  </si>
  <si>
    <t>Pol6</t>
  </si>
  <si>
    <t>CYKY J 4 x 10 ( 4Bx10)</t>
  </si>
  <si>
    <t>-1292279024</t>
  </si>
  <si>
    <t>Pol7</t>
  </si>
  <si>
    <t>CYKY J 5 x 6   (5Cx6)</t>
  </si>
  <si>
    <t>751926997</t>
  </si>
  <si>
    <t>Pol8</t>
  </si>
  <si>
    <t>CYKY J 5 x 4   (5Cx4)</t>
  </si>
  <si>
    <t>-926800154</t>
  </si>
  <si>
    <t>Pol9</t>
  </si>
  <si>
    <t>CYKY J 5 x 1,5  (5Cx1,5)</t>
  </si>
  <si>
    <t>-1813537202</t>
  </si>
  <si>
    <t>Pol10</t>
  </si>
  <si>
    <t>CYKY J 3 x 2,5  (3Cx2,5)</t>
  </si>
  <si>
    <t>-1173360540</t>
  </si>
  <si>
    <t>Pol11</t>
  </si>
  <si>
    <t>CYKY J 3 x 1,5  (3Cx1,5)</t>
  </si>
  <si>
    <t>-657552175</t>
  </si>
  <si>
    <t>Pol12</t>
  </si>
  <si>
    <t>CYKY O 3 x 1,5 (3Ax2,5)</t>
  </si>
  <si>
    <t>-632103000</t>
  </si>
  <si>
    <t>Pol13</t>
  </si>
  <si>
    <t>Kabel UTP cat 5e</t>
  </si>
  <si>
    <t>1049251226</t>
  </si>
  <si>
    <t>Pol14</t>
  </si>
  <si>
    <t>Kabel W6 ( EZS)</t>
  </si>
  <si>
    <t>850016977</t>
  </si>
  <si>
    <t>Pol15</t>
  </si>
  <si>
    <t>CY10 ZŽ</t>
  </si>
  <si>
    <t>1472631423</t>
  </si>
  <si>
    <t>Pol16</t>
  </si>
  <si>
    <t>Svorka vyrovnání potenciálu do 16mm2</t>
  </si>
  <si>
    <t>-285892142</t>
  </si>
  <si>
    <t>Pol17</t>
  </si>
  <si>
    <t>1142588942</t>
  </si>
  <si>
    <t>D3</t>
  </si>
  <si>
    <t xml:space="preserve">3. Vypínače, zásuvky </t>
  </si>
  <si>
    <t>Pol18</t>
  </si>
  <si>
    <t>Vypínač ř. 1, 10A, IP20, barva bílá, kompletní např. ABB Tango</t>
  </si>
  <si>
    <t>1472359435</t>
  </si>
  <si>
    <t>Pol19</t>
  </si>
  <si>
    <t>Vypínač ř. 5, 10A, IP20, barva bílá, kompletní , např. ABB Tango</t>
  </si>
  <si>
    <t>-419932046</t>
  </si>
  <si>
    <t>Pol20</t>
  </si>
  <si>
    <t>Vypínač ř. 6, 10A, IP20, barva bílá, kompletní , např. ABB Tango</t>
  </si>
  <si>
    <t>-1516519393</t>
  </si>
  <si>
    <t>Pol21</t>
  </si>
  <si>
    <t>Zásuvka 16A/230V, IP20, barva bílá, kompletní , např. ABB Tango</t>
  </si>
  <si>
    <t>1053173648</t>
  </si>
  <si>
    <t>Pol22</t>
  </si>
  <si>
    <t>Zásuvka 16A/230V,dvojitá, IP20, barva bílá, kompletní , např. ABB Tango</t>
  </si>
  <si>
    <t>322252853</t>
  </si>
  <si>
    <t>Pol23</t>
  </si>
  <si>
    <t>Zásuvka 16A/230V, IP20, barva bílá, kompletní                                                         s přepěťovou ochranou typ D , např. ABB Tango</t>
  </si>
  <si>
    <t>877144544</t>
  </si>
  <si>
    <t>Pol24</t>
  </si>
  <si>
    <t>1704943029</t>
  </si>
  <si>
    <t>D4</t>
  </si>
  <si>
    <t>4. Svítidla včetně zdrojů , stmívač</t>
  </si>
  <si>
    <t>Pol25</t>
  </si>
  <si>
    <t>Svítidlo A -  2 x LED 24W,1500mm, 2x2880lm ,4000K, IP65 vč. LED trubic</t>
  </si>
  <si>
    <t>-1007264682</t>
  </si>
  <si>
    <t>Pol26</t>
  </si>
  <si>
    <t>Svítidlo B - 2 x LED 18W,1200mm , 2x2200lm ,4000K, IP65 vč. LED trubic</t>
  </si>
  <si>
    <t>352733148</t>
  </si>
  <si>
    <t>Pol27</t>
  </si>
  <si>
    <t>Svítidlo C - LED 32W stropní - kruhové,2200lm ,4000K, IP44 -opálový kryt</t>
  </si>
  <si>
    <t>-1700421768</t>
  </si>
  <si>
    <t>Pol28</t>
  </si>
  <si>
    <t>Svítidlo D - LED 24W stropní - kruhové,1800lm ,4000K, IP44 -opálový kryt</t>
  </si>
  <si>
    <t>-1488946297</t>
  </si>
  <si>
    <t>Pol29</t>
  </si>
  <si>
    <t>Svítidlo E -  LED 14W nástěnné s pohyb. čidlem  - kruhové                      1000lm ,4000K, krytí IP44 - opálový kryt</t>
  </si>
  <si>
    <t>1836738385</t>
  </si>
  <si>
    <t>Pol30</t>
  </si>
  <si>
    <t>Soumrakový senzor 230V spínač SS-B1 venkovní IP44</t>
  </si>
  <si>
    <t>1499062853</t>
  </si>
  <si>
    <t>Pol31</t>
  </si>
  <si>
    <t>1029725576</t>
  </si>
  <si>
    <t>D5</t>
  </si>
  <si>
    <t>5. Úložný a nosný materiál</t>
  </si>
  <si>
    <t>Pol32</t>
  </si>
  <si>
    <t>krabice KP 68-KA přístrojová</t>
  </si>
  <si>
    <t>1583298998</t>
  </si>
  <si>
    <t>Pol33</t>
  </si>
  <si>
    <t>WAGO svorka 1-5 x 0,5-2,5</t>
  </si>
  <si>
    <t>507953583</t>
  </si>
  <si>
    <t>Pol34</t>
  </si>
  <si>
    <t>Zemní kabelová spojka např. SVCZV 3x1,5-2,5 - komplet</t>
  </si>
  <si>
    <t>-709508952</t>
  </si>
  <si>
    <t>Pol35</t>
  </si>
  <si>
    <t>Zemní kabelová spojka např. SVCZV 5x1,5-2,5 - komplet</t>
  </si>
  <si>
    <t>-1954790889</t>
  </si>
  <si>
    <t>Pol36</t>
  </si>
  <si>
    <t>Zemní kabelová spojka např. SVCZV 5x4 - 6 - komplet</t>
  </si>
  <si>
    <t>687372803</t>
  </si>
  <si>
    <t>Pol37</t>
  </si>
  <si>
    <t>Kabelová chránička zemní DN40, např. Kopos Kopofled DN40</t>
  </si>
  <si>
    <t>773807019</t>
  </si>
  <si>
    <t>Pol38</t>
  </si>
  <si>
    <t>Výstražná fólie š=22 , červená do výkopu</t>
  </si>
  <si>
    <t>656403122</t>
  </si>
  <si>
    <t>Pol39</t>
  </si>
  <si>
    <t>1914064547</t>
  </si>
  <si>
    <t>D6</t>
  </si>
  <si>
    <t>6. Topení - ohřev TUV</t>
  </si>
  <si>
    <t>Pol40</t>
  </si>
  <si>
    <t>Přímotopný konvektor 2,5kW s vestavěným elektronickým termostatem IP24 , tř.II  např. -   ECOFLEX ATLANTIC F125-D 25</t>
  </si>
  <si>
    <t>-1093033881</t>
  </si>
  <si>
    <t>Pol41</t>
  </si>
  <si>
    <t>Přímotopný konvektor 0,5kW s vestavěným elektronickým termostatem IP24 , tř.II -   např.  ECOFLEX ATLANTIC F125-D 05</t>
  </si>
  <si>
    <t>1516787403</t>
  </si>
  <si>
    <t>Pol42</t>
  </si>
  <si>
    <t>Nástěnný (nadedveřní) topný konvektor,1000/2000W,vestavěný termostat,dál. ovládání  , IP24 , tř.II  - např. Beper RI-063</t>
  </si>
  <si>
    <t>1097666892</t>
  </si>
  <si>
    <t>Pol43</t>
  </si>
  <si>
    <t>Elektrický. zásobníkový ohřívač vody / 15L - 2000W                                       např. -  DRAŽICE TO 15 IN</t>
  </si>
  <si>
    <t>425163310</t>
  </si>
  <si>
    <t>Pol44</t>
  </si>
  <si>
    <t>-825840714</t>
  </si>
  <si>
    <t>D7</t>
  </si>
  <si>
    <t>7. Jímací soustava ( bleskosvod)  + základový zemnič</t>
  </si>
  <si>
    <t>Pol45</t>
  </si>
  <si>
    <t>AlMgSi DN8</t>
  </si>
  <si>
    <t>1107337278</t>
  </si>
  <si>
    <t>Pol46</t>
  </si>
  <si>
    <t>FeZn30x4</t>
  </si>
  <si>
    <t>-1577600997</t>
  </si>
  <si>
    <t>Pol47</t>
  </si>
  <si>
    <t>FeZn DN10</t>
  </si>
  <si>
    <t>-907962571</t>
  </si>
  <si>
    <t>Pol48</t>
  </si>
  <si>
    <t>FeZn DN8</t>
  </si>
  <si>
    <t>285202600</t>
  </si>
  <si>
    <t>Pol49</t>
  </si>
  <si>
    <t>Podpěra vedení PV17</t>
  </si>
  <si>
    <t>-301653405</t>
  </si>
  <si>
    <t>Pol50</t>
  </si>
  <si>
    <t>Antikorozní ochrana, asfaltový sprej</t>
  </si>
  <si>
    <t>119804407</t>
  </si>
  <si>
    <t>Pol51</t>
  </si>
  <si>
    <t>Označovací štítek svodu</t>
  </si>
  <si>
    <t>-597728467</t>
  </si>
  <si>
    <t>Pol52</t>
  </si>
  <si>
    <t>Podpěra vedení pod střešní krytinu -  PV 22a</t>
  </si>
  <si>
    <t>511231378</t>
  </si>
  <si>
    <t>Pol53</t>
  </si>
  <si>
    <t>Svorka universální SU</t>
  </si>
  <si>
    <t>382152549</t>
  </si>
  <si>
    <t>Pol54</t>
  </si>
  <si>
    <t>Svorka okapová SO</t>
  </si>
  <si>
    <t>-1551196477</t>
  </si>
  <si>
    <t>Pol55</t>
  </si>
  <si>
    <t>Svorka zkušební SZ</t>
  </si>
  <si>
    <t>-1697522561</t>
  </si>
  <si>
    <t>Pol56</t>
  </si>
  <si>
    <t>Svorka spojovací SS</t>
  </si>
  <si>
    <t>934868051</t>
  </si>
  <si>
    <t>Pol57</t>
  </si>
  <si>
    <t>Svorka okapové roury ST</t>
  </si>
  <si>
    <t>2053364681</t>
  </si>
  <si>
    <t>Pol58</t>
  </si>
  <si>
    <t>Svorka pásek - drát SR03</t>
  </si>
  <si>
    <t>243578605</t>
  </si>
  <si>
    <t>Pol59</t>
  </si>
  <si>
    <t>Svorka pásek - pásek SR02</t>
  </si>
  <si>
    <t>-142765807</t>
  </si>
  <si>
    <t>Pol60</t>
  </si>
  <si>
    <t>Ochranný úhelník  1500 mm   OÚ</t>
  </si>
  <si>
    <t>1729854082</t>
  </si>
  <si>
    <t>Pol61</t>
  </si>
  <si>
    <t>Držák ochranného úhelníku</t>
  </si>
  <si>
    <t>-820185444</t>
  </si>
  <si>
    <t>Pol62</t>
  </si>
  <si>
    <t>30044051</t>
  </si>
  <si>
    <t>D8</t>
  </si>
  <si>
    <t>8. zemní práce</t>
  </si>
  <si>
    <t>Pol63</t>
  </si>
  <si>
    <t>Kabel.rýha 35cm/šíř. 70cm/hl. zem.tř.3</t>
  </si>
  <si>
    <t>291482853</t>
  </si>
  <si>
    <t>Pol64</t>
  </si>
  <si>
    <t>Kabel.lože z pros.zem.v rýze 70cm tl.5cm</t>
  </si>
  <si>
    <t>521307750</t>
  </si>
  <si>
    <t>Pol65</t>
  </si>
  <si>
    <t>Zához.kab.rýhy 35cm šíř.70cm hl.zem.tř.3</t>
  </si>
  <si>
    <t>867873170</t>
  </si>
  <si>
    <t>Pol66</t>
  </si>
  <si>
    <t>Úprava terénu zem.tř.3</t>
  </si>
  <si>
    <t>-1126167493</t>
  </si>
  <si>
    <t>Pol67</t>
  </si>
  <si>
    <t>Betonový základ pro stožár (6000mm) VO - komplet včetně výkopu</t>
  </si>
  <si>
    <t>-29083479</t>
  </si>
  <si>
    <t>Pol68</t>
  </si>
  <si>
    <t>Zaměření stávajících zemních kabelů nn</t>
  </si>
  <si>
    <t>-1814013780</t>
  </si>
  <si>
    <t>D9</t>
  </si>
  <si>
    <t>9. Zařízení slaboproudu ( EZS + kamerový systém)</t>
  </si>
  <si>
    <t>Pol69</t>
  </si>
  <si>
    <t>Ústředna EZS , GSM modul ( bez SIM karty)</t>
  </si>
  <si>
    <t>-692906631</t>
  </si>
  <si>
    <t>Pol70</t>
  </si>
  <si>
    <t>Stropní prostorové PIR čidlo</t>
  </si>
  <si>
    <t>-1048590493</t>
  </si>
  <si>
    <t>Pol71</t>
  </si>
  <si>
    <t>Ovládací klávesnice</t>
  </si>
  <si>
    <t>788276058</t>
  </si>
  <si>
    <t>Pol72</t>
  </si>
  <si>
    <t>Zálohový akumulátor 7Ah do ústředny</t>
  </si>
  <si>
    <t>-2030552310</t>
  </si>
  <si>
    <t>Pol73</t>
  </si>
  <si>
    <t>Montážní a instalační materiál</t>
  </si>
  <si>
    <t>-1926171391</t>
  </si>
  <si>
    <t>Pol74</t>
  </si>
  <si>
    <t>Montáž a oživení systému EZS</t>
  </si>
  <si>
    <t>-1254954756</t>
  </si>
  <si>
    <t>Pol75</t>
  </si>
  <si>
    <t>Programování , školení , doprava</t>
  </si>
  <si>
    <t>-1516259048</t>
  </si>
  <si>
    <t>Pol76</t>
  </si>
  <si>
    <t>IP kamera 5MPix objektiv 2,8 mm</t>
  </si>
  <si>
    <t>-2051653716</t>
  </si>
  <si>
    <t>Pol77</t>
  </si>
  <si>
    <t>NVR až 9kamer (8MPix), 4xPOE</t>
  </si>
  <si>
    <t>858815400</t>
  </si>
  <si>
    <t>Pol78</t>
  </si>
  <si>
    <t>HDD 1T pro CCTV</t>
  </si>
  <si>
    <t>-208551238</t>
  </si>
  <si>
    <t>Pol79</t>
  </si>
  <si>
    <t>LCD monitor 20“</t>
  </si>
  <si>
    <t>-881475819</t>
  </si>
  <si>
    <t>Pol80</t>
  </si>
  <si>
    <t>Úchytná sada pro kamery na sloup VO</t>
  </si>
  <si>
    <t>1884702404</t>
  </si>
  <si>
    <t>Pol81</t>
  </si>
  <si>
    <t>Montážní materiál, konektory, instalační materiál</t>
  </si>
  <si>
    <t>1390483555</t>
  </si>
  <si>
    <t>Pol82</t>
  </si>
  <si>
    <t>UPS 2000VA</t>
  </si>
  <si>
    <t>-221258811</t>
  </si>
  <si>
    <t>-1167560986</t>
  </si>
  <si>
    <t>Pol83</t>
  </si>
  <si>
    <t>Montáž a oživení systému</t>
  </si>
  <si>
    <t>1736941012</t>
  </si>
  <si>
    <t>D11</t>
  </si>
  <si>
    <t>Ostatní</t>
  </si>
  <si>
    <t>Pol90</t>
  </si>
  <si>
    <t xml:space="preserve">Sekací a vrtací práce </t>
  </si>
  <si>
    <t>1566599123</t>
  </si>
  <si>
    <t>Pol91</t>
  </si>
  <si>
    <t>Spojovací a úchytný materiál</t>
  </si>
  <si>
    <t>648226465</t>
  </si>
  <si>
    <t>Pol92</t>
  </si>
  <si>
    <t>Dopravné</t>
  </si>
  <si>
    <t>-359693519</t>
  </si>
  <si>
    <t>Pol93</t>
  </si>
  <si>
    <t>Demontážní práce elektro</t>
  </si>
  <si>
    <t>-1150367896</t>
  </si>
  <si>
    <t>Pol94</t>
  </si>
  <si>
    <t>Revizní zpráva elektro</t>
  </si>
  <si>
    <t>-1487834573</t>
  </si>
  <si>
    <t>004 - Vybavení vestavěné</t>
  </si>
  <si>
    <t>OST - Gastro a ostatní vybavení</t>
  </si>
  <si>
    <t>OST</t>
  </si>
  <si>
    <t>Gastro a ostatní vybavení</t>
  </si>
  <si>
    <t>Vestavěná kuchyňská linka s vestavěnými spotřebiči</t>
  </si>
  <si>
    <t>512</t>
  </si>
  <si>
    <t>-1978091969</t>
  </si>
  <si>
    <t>Mrazák pod stůl</t>
  </si>
  <si>
    <t>976178242</t>
  </si>
  <si>
    <t>006</t>
  </si>
  <si>
    <t>Lednice pod stůl</t>
  </si>
  <si>
    <t>174201897</t>
  </si>
  <si>
    <t>008</t>
  </si>
  <si>
    <t>Otevíravá uzamykatelná mříž na sudy s nápoji</t>
  </si>
  <si>
    <t>16927356</t>
  </si>
  <si>
    <t>009</t>
  </si>
  <si>
    <t>Výčepní zařízení</t>
  </si>
  <si>
    <t>-373504678</t>
  </si>
  <si>
    <t>011</t>
  </si>
  <si>
    <t>Sestava nerez stolů pro přípravu, kompletaci a výčep</t>
  </si>
  <si>
    <t>-644491635</t>
  </si>
  <si>
    <t>012</t>
  </si>
  <si>
    <t>Odsavač par</t>
  </si>
  <si>
    <t>-1077410200</t>
  </si>
  <si>
    <t>020</t>
  </si>
  <si>
    <t>Vestavěný regál na úklidové pomůcky v m.č.105</t>
  </si>
  <si>
    <t>-1691057494</t>
  </si>
  <si>
    <t>021</t>
  </si>
  <si>
    <t xml:space="preserve">Štětka na WC </t>
  </si>
  <si>
    <t>1190562768</t>
  </si>
  <si>
    <t>022</t>
  </si>
  <si>
    <t>Zásobník na toaletní papír</t>
  </si>
  <si>
    <t>-779088247</t>
  </si>
  <si>
    <t>023</t>
  </si>
  <si>
    <t>Zásobník na papírové ručníky</t>
  </si>
  <si>
    <t>-770503355</t>
  </si>
  <si>
    <t>024</t>
  </si>
  <si>
    <t>Dávkovač mýdla</t>
  </si>
  <si>
    <t>-1473481948</t>
  </si>
  <si>
    <t>005 -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</si>
  <si>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</si>
  <si>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</si>
  <si>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</si>
  <si>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</si>
  <si>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</si>
  <si>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>VRN</t>
  </si>
  <si>
    <t>VRN1</t>
  </si>
  <si>
    <t>Průzkumné, geodetické a projektové práce</t>
  </si>
  <si>
    <t>012002000</t>
  </si>
  <si>
    <t>Geodetické práce</t>
  </si>
  <si>
    <t>Kč</t>
  </si>
  <si>
    <t>1024</t>
  </si>
  <si>
    <t>1349692335</t>
  </si>
  <si>
    <t>https://podminky.urs.cz/item/CS_URS_2022_01/012002000</t>
  </si>
  <si>
    <t>vytýčení nové přístavby, geometrické plány dokončené stavby a nově vybudovaných venkovních vedení v 5 vyhotoveních</t>
  </si>
  <si>
    <t>013254000</t>
  </si>
  <si>
    <t>Dokumentace skutečného provedení stavby</t>
  </si>
  <si>
    <t>-90745395</t>
  </si>
  <si>
    <t>https://podminky.urs.cz/item/CS_URS_2022_01/013254000</t>
  </si>
  <si>
    <t>3x v tištěné podobě, 1x v el. podobě v uzavřeném i otevřeném formátu</t>
  </si>
  <si>
    <t>VRN2</t>
  </si>
  <si>
    <t>Příprava staveniště</t>
  </si>
  <si>
    <t>020001000</t>
  </si>
  <si>
    <t>Vytyčení a ochrana stáv. inženýrských sítí</t>
  </si>
  <si>
    <t>-1412191510</t>
  </si>
  <si>
    <t>https://podminky.urs.cz/item/CS_URS_2022_01/020001000</t>
  </si>
  <si>
    <t>VRN3</t>
  </si>
  <si>
    <t>Zařízení staveniště</t>
  </si>
  <si>
    <t>030001000</t>
  </si>
  <si>
    <t>2003582127</t>
  </si>
  <si>
    <t>https://podminky.urs.cz/item/CS_URS_2022_01/030001000</t>
  </si>
  <si>
    <t>VRN4</t>
  </si>
  <si>
    <t>Inženýrská činnost</t>
  </si>
  <si>
    <t>040001000</t>
  </si>
  <si>
    <t>1636076083</t>
  </si>
  <si>
    <t>https://podminky.urs.cz/item/CS_URS_2022_01/040001000</t>
  </si>
  <si>
    <t>Bude čerpáno se souhlasem TDI.</t>
  </si>
  <si>
    <t>044002000</t>
  </si>
  <si>
    <t>Revize komínu</t>
  </si>
  <si>
    <t>956322525</t>
  </si>
  <si>
    <t>https://podminky.urs.cz/item/CS_URS_2022_01/044002000</t>
  </si>
  <si>
    <t xml:space="preserve">včetně případných stavebních úprav vyplývajících z provedené revize komína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</si>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</sst>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7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1" fillId="5" borderId="9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5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3" xfId="0" applyNumberFormat="1" applyFont="1" applyBorder="1" applyAlignment="1"/>
    <xf numFmtId="166" fontId="31" fillId="0" borderId="14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4" fontId="21" fillId="3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22" fillId="3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6" fillId="3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21" fillId="3" borderId="23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3" borderId="20" xfId="0" applyFont="1" applyFill="1" applyBorder="1" applyAlignment="1" applyProtection="1">
      <alignment horizontal="left" vertical="center"/>
      <protection locked="0"/>
    </xf>
    <xf numFmtId="0" fontId="22" fillId="0" borderId="21" xfId="0" applyFont="1" applyBorder="1" applyAlignment="1">
      <alignment horizontal="center" vertical="center"/>
    </xf>
    <xf numFmtId="166" fontId="22" fillId="0" borderId="21" xfId="0" applyNumberFormat="1" applyFont="1" applyBorder="1" applyAlignment="1">
      <alignment vertical="center"/>
    </xf>
    <xf numFmtId="166" fontId="22" fillId="0" borderId="22" xfId="0" applyNumberFormat="1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8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7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41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dminky.urs.cz/item/CS_URS_2022_01/612311131" TargetMode="External"/><Relationship Id="rId21" Type="http://schemas.openxmlformats.org/officeDocument/2006/relationships/hyperlink" Target="https://podminky.urs.cz/item/CS_URS_2022_01/346272236" TargetMode="External"/><Relationship Id="rId42" Type="http://schemas.openxmlformats.org/officeDocument/2006/relationships/hyperlink" Target="https://podminky.urs.cz/item/CS_URS_2022_01/968082015" TargetMode="External"/><Relationship Id="rId47" Type="http://schemas.openxmlformats.org/officeDocument/2006/relationships/hyperlink" Target="https://podminky.urs.cz/item/CS_URS_2022_01/997013509" TargetMode="External"/><Relationship Id="rId63" Type="http://schemas.openxmlformats.org/officeDocument/2006/relationships/hyperlink" Target="https://podminky.urs.cz/item/CS_URS_2022_01/998762201" TargetMode="External"/><Relationship Id="rId68" Type="http://schemas.openxmlformats.org/officeDocument/2006/relationships/hyperlink" Target="https://podminky.urs.cz/item/CS_URS_2022_01/764502122" TargetMode="External"/><Relationship Id="rId84" Type="http://schemas.openxmlformats.org/officeDocument/2006/relationships/hyperlink" Target="https://podminky.urs.cz/item/CS_URS_2022_01/766427112" TargetMode="External"/><Relationship Id="rId89" Type="http://schemas.openxmlformats.org/officeDocument/2006/relationships/hyperlink" Target="https://podminky.urs.cz/item/CS_URS_2022_01/766660729" TargetMode="External"/><Relationship Id="rId2" Type="http://schemas.openxmlformats.org/officeDocument/2006/relationships/hyperlink" Target="https://podminky.urs.cz/item/CS_URS_2022_01/132251101" TargetMode="External"/><Relationship Id="rId16" Type="http://schemas.openxmlformats.org/officeDocument/2006/relationships/hyperlink" Target="https://podminky.urs.cz/item/CS_URS_2022_01/310278842" TargetMode="External"/><Relationship Id="rId29" Type="http://schemas.openxmlformats.org/officeDocument/2006/relationships/hyperlink" Target="https://podminky.urs.cz/item/CS_URS_2022_01/622521012" TargetMode="External"/><Relationship Id="rId107" Type="http://schemas.openxmlformats.org/officeDocument/2006/relationships/hyperlink" Target="https://podminky.urs.cz/item/CS_URS_2022_01/783317101" TargetMode="External"/><Relationship Id="rId11" Type="http://schemas.openxmlformats.org/officeDocument/2006/relationships/hyperlink" Target="https://podminky.urs.cz/item/CS_URS_2022_01/273351122" TargetMode="External"/><Relationship Id="rId24" Type="http://schemas.openxmlformats.org/officeDocument/2006/relationships/hyperlink" Target="https://podminky.urs.cz/item/CS_URS_2022_01/417361821" TargetMode="External"/><Relationship Id="rId32" Type="http://schemas.openxmlformats.org/officeDocument/2006/relationships/hyperlink" Target="https://podminky.urs.cz/item/CS_URS_2022_01/637111111" TargetMode="External"/><Relationship Id="rId37" Type="http://schemas.openxmlformats.org/officeDocument/2006/relationships/hyperlink" Target="https://podminky.urs.cz/item/CS_URS_2022_01/952901111" TargetMode="External"/><Relationship Id="rId40" Type="http://schemas.openxmlformats.org/officeDocument/2006/relationships/hyperlink" Target="https://podminky.urs.cz/item/CS_URS_2022_01/962081131" TargetMode="External"/><Relationship Id="rId45" Type="http://schemas.openxmlformats.org/officeDocument/2006/relationships/hyperlink" Target="https://podminky.urs.cz/item/CS_URS_2022_01/997013111" TargetMode="External"/><Relationship Id="rId53" Type="http://schemas.openxmlformats.org/officeDocument/2006/relationships/hyperlink" Target="https://podminky.urs.cz/item/CS_URS_2022_01/713111111" TargetMode="External"/><Relationship Id="rId58" Type="http://schemas.openxmlformats.org/officeDocument/2006/relationships/hyperlink" Target="https://podminky.urs.cz/item/CS_URS_2022_01/762083111" TargetMode="External"/><Relationship Id="rId66" Type="http://schemas.openxmlformats.org/officeDocument/2006/relationships/hyperlink" Target="https://podminky.urs.cz/item/CS_URS_2022_01/764242334" TargetMode="External"/><Relationship Id="rId74" Type="http://schemas.openxmlformats.org/officeDocument/2006/relationships/hyperlink" Target="https://podminky.urs.cz/item/CS_URS_2022_01/765151001" TargetMode="External"/><Relationship Id="rId79" Type="http://schemas.openxmlformats.org/officeDocument/2006/relationships/hyperlink" Target="https://podminky.urs.cz/item/CS_URS_2022_01/765193001" TargetMode="External"/><Relationship Id="rId87" Type="http://schemas.openxmlformats.org/officeDocument/2006/relationships/hyperlink" Target="https://podminky.urs.cz/item/CS_URS_2022_01/766660411" TargetMode="External"/><Relationship Id="rId102" Type="http://schemas.openxmlformats.org/officeDocument/2006/relationships/hyperlink" Target="https://podminky.urs.cz/item/CS_URS_2022_01/781495115" TargetMode="External"/><Relationship Id="rId110" Type="http://schemas.openxmlformats.org/officeDocument/2006/relationships/hyperlink" Target="https://podminky.urs.cz/item/CS_URS_2022_01/784660101" TargetMode="External"/><Relationship Id="rId5" Type="http://schemas.openxmlformats.org/officeDocument/2006/relationships/hyperlink" Target="https://podminky.urs.cz/item/CS_URS_2022_01/171201231" TargetMode="External"/><Relationship Id="rId61" Type="http://schemas.openxmlformats.org/officeDocument/2006/relationships/hyperlink" Target="https://podminky.urs.cz/item/CS_URS_2022_01/762342214" TargetMode="External"/><Relationship Id="rId82" Type="http://schemas.openxmlformats.org/officeDocument/2006/relationships/hyperlink" Target="https://podminky.urs.cz/item/CS_URS_2022_01/766421822" TargetMode="External"/><Relationship Id="rId90" Type="http://schemas.openxmlformats.org/officeDocument/2006/relationships/hyperlink" Target="https://podminky.urs.cz/item/CS_URS_2022_01/766694111" TargetMode="External"/><Relationship Id="rId95" Type="http://schemas.openxmlformats.org/officeDocument/2006/relationships/hyperlink" Target="https://podminky.urs.cz/item/CS_URS_2022_01/771574113" TargetMode="External"/><Relationship Id="rId19" Type="http://schemas.openxmlformats.org/officeDocument/2006/relationships/hyperlink" Target="https://podminky.urs.cz/item/CS_URS_2022_01/317944321" TargetMode="External"/><Relationship Id="rId14" Type="http://schemas.openxmlformats.org/officeDocument/2006/relationships/hyperlink" Target="https://podminky.urs.cz/item/CS_URS_2022_01/279113145" TargetMode="External"/><Relationship Id="rId22" Type="http://schemas.openxmlformats.org/officeDocument/2006/relationships/hyperlink" Target="https://podminky.urs.cz/item/CS_URS_2022_01/417321414" TargetMode="External"/><Relationship Id="rId27" Type="http://schemas.openxmlformats.org/officeDocument/2006/relationships/hyperlink" Target="https://podminky.urs.cz/item/CS_URS_2022_01/619991011" TargetMode="External"/><Relationship Id="rId30" Type="http://schemas.openxmlformats.org/officeDocument/2006/relationships/hyperlink" Target="https://podminky.urs.cz/item/CS_URS_2022_01/631311115" TargetMode="External"/><Relationship Id="rId35" Type="http://schemas.openxmlformats.org/officeDocument/2006/relationships/hyperlink" Target="https://podminky.urs.cz/item/CS_URS_2022_01/642944121" TargetMode="External"/><Relationship Id="rId43" Type="http://schemas.openxmlformats.org/officeDocument/2006/relationships/hyperlink" Target="https://podminky.urs.cz/item/CS_URS_2022_01/974031664" TargetMode="External"/><Relationship Id="rId48" Type="http://schemas.openxmlformats.org/officeDocument/2006/relationships/hyperlink" Target="https://podminky.urs.cz/item/CS_URS_2022_01/997013631" TargetMode="External"/><Relationship Id="rId56" Type="http://schemas.openxmlformats.org/officeDocument/2006/relationships/hyperlink" Target="https://podminky.urs.cz/item/CS_URS_2022_01/763131751" TargetMode="External"/><Relationship Id="rId64" Type="http://schemas.openxmlformats.org/officeDocument/2006/relationships/hyperlink" Target="https://podminky.urs.cz/item/CS_URS_2022_01/764002851" TargetMode="External"/><Relationship Id="rId69" Type="http://schemas.openxmlformats.org/officeDocument/2006/relationships/hyperlink" Target="https://podminky.urs.cz/item/CS_URS_2022_01/764541305" TargetMode="External"/><Relationship Id="rId77" Type="http://schemas.openxmlformats.org/officeDocument/2006/relationships/hyperlink" Target="https://podminky.urs.cz/item/CS_URS_2022_01/765151061" TargetMode="External"/><Relationship Id="rId100" Type="http://schemas.openxmlformats.org/officeDocument/2006/relationships/hyperlink" Target="https://podminky.urs.cz/item/CS_URS_2022_01/781494111" TargetMode="External"/><Relationship Id="rId105" Type="http://schemas.openxmlformats.org/officeDocument/2006/relationships/hyperlink" Target="https://podminky.urs.cz/item/CS_URS_2022_01/783118211" TargetMode="External"/><Relationship Id="rId8" Type="http://schemas.openxmlformats.org/officeDocument/2006/relationships/hyperlink" Target="https://podminky.urs.cz/item/CS_URS_2022_01/271572211" TargetMode="External"/><Relationship Id="rId51" Type="http://schemas.openxmlformats.org/officeDocument/2006/relationships/hyperlink" Target="https://podminky.urs.cz/item/CS_URS_2022_01/711141559" TargetMode="External"/><Relationship Id="rId72" Type="http://schemas.openxmlformats.org/officeDocument/2006/relationships/hyperlink" Target="https://podminky.urs.cz/item/CS_URS_2022_01/998764201" TargetMode="External"/><Relationship Id="rId80" Type="http://schemas.openxmlformats.org/officeDocument/2006/relationships/hyperlink" Target="https://podminky.urs.cz/item/CS_URS_2022_01/998765201" TargetMode="External"/><Relationship Id="rId85" Type="http://schemas.openxmlformats.org/officeDocument/2006/relationships/hyperlink" Target="https://podminky.urs.cz/item/CS_URS_2022_01/766622216" TargetMode="External"/><Relationship Id="rId93" Type="http://schemas.openxmlformats.org/officeDocument/2006/relationships/hyperlink" Target="https://podminky.urs.cz/item/CS_URS_2022_01/771121011" TargetMode="External"/><Relationship Id="rId98" Type="http://schemas.openxmlformats.org/officeDocument/2006/relationships/hyperlink" Target="https://podminky.urs.cz/item/CS_URS_2022_01/781121011" TargetMode="External"/><Relationship Id="rId3" Type="http://schemas.openxmlformats.org/officeDocument/2006/relationships/hyperlink" Target="https://podminky.urs.cz/item/CS_URS_2022_01/162751117" TargetMode="External"/><Relationship Id="rId12" Type="http://schemas.openxmlformats.org/officeDocument/2006/relationships/hyperlink" Target="https://podminky.urs.cz/item/CS_URS_2022_01/273362021" TargetMode="External"/><Relationship Id="rId17" Type="http://schemas.openxmlformats.org/officeDocument/2006/relationships/hyperlink" Target="https://podminky.urs.cz/item/CS_URS_2022_01/311272227" TargetMode="External"/><Relationship Id="rId25" Type="http://schemas.openxmlformats.org/officeDocument/2006/relationships/hyperlink" Target="https://podminky.urs.cz/item/CS_URS_2022_01/612142001" TargetMode="External"/><Relationship Id="rId33" Type="http://schemas.openxmlformats.org/officeDocument/2006/relationships/hyperlink" Target="https://podminky.urs.cz/item/CS_URS_2022_01/637211121" TargetMode="External"/><Relationship Id="rId38" Type="http://schemas.openxmlformats.org/officeDocument/2006/relationships/hyperlink" Target="https://podminky.urs.cz/item/CS_URS_2022_01/961044111" TargetMode="External"/><Relationship Id="rId46" Type="http://schemas.openxmlformats.org/officeDocument/2006/relationships/hyperlink" Target="https://podminky.urs.cz/item/CS_URS_2022_01/997013501" TargetMode="External"/><Relationship Id="rId59" Type="http://schemas.openxmlformats.org/officeDocument/2006/relationships/hyperlink" Target="https://podminky.urs.cz/item/CS_URS_2022_01/762332131" TargetMode="External"/><Relationship Id="rId67" Type="http://schemas.openxmlformats.org/officeDocument/2006/relationships/hyperlink" Target="https://podminky.urs.cz/item/CS_URS_2022_01/764341316" TargetMode="External"/><Relationship Id="rId103" Type="http://schemas.openxmlformats.org/officeDocument/2006/relationships/hyperlink" Target="https://podminky.urs.cz/item/CS_URS_2022_01/998781201" TargetMode="External"/><Relationship Id="rId108" Type="http://schemas.openxmlformats.org/officeDocument/2006/relationships/hyperlink" Target="https://podminky.urs.cz/item/CS_URS_2022_01/784181121" TargetMode="External"/><Relationship Id="rId20" Type="http://schemas.openxmlformats.org/officeDocument/2006/relationships/hyperlink" Target="https://podminky.urs.cz/item/CS_URS_2022_01/346244381" TargetMode="External"/><Relationship Id="rId41" Type="http://schemas.openxmlformats.org/officeDocument/2006/relationships/hyperlink" Target="https://podminky.urs.cz/item/CS_URS_2022_01/968072455" TargetMode="External"/><Relationship Id="rId54" Type="http://schemas.openxmlformats.org/officeDocument/2006/relationships/hyperlink" Target="https://podminky.urs.cz/item/CS_URS_2022_01/713121121" TargetMode="External"/><Relationship Id="rId62" Type="http://schemas.openxmlformats.org/officeDocument/2006/relationships/hyperlink" Target="https://podminky.urs.cz/item/CS_URS_2022_01/762395000" TargetMode="External"/><Relationship Id="rId70" Type="http://schemas.openxmlformats.org/officeDocument/2006/relationships/hyperlink" Target="https://podminky.urs.cz/item/CS_URS_2022_01/764541346" TargetMode="External"/><Relationship Id="rId75" Type="http://schemas.openxmlformats.org/officeDocument/2006/relationships/hyperlink" Target="https://podminky.urs.cz/item/CS_URS_2022_01/765151021" TargetMode="External"/><Relationship Id="rId83" Type="http://schemas.openxmlformats.org/officeDocument/2006/relationships/hyperlink" Target="https://podminky.urs.cz/item/CS_URS_2022_01/766421213" TargetMode="External"/><Relationship Id="rId88" Type="http://schemas.openxmlformats.org/officeDocument/2006/relationships/hyperlink" Target="https://podminky.urs.cz/item/CS_URS_2022_01/766660728" TargetMode="External"/><Relationship Id="rId91" Type="http://schemas.openxmlformats.org/officeDocument/2006/relationships/hyperlink" Target="https://podminky.urs.cz/item/CS_URS_2022_01/998766201" TargetMode="External"/><Relationship Id="rId96" Type="http://schemas.openxmlformats.org/officeDocument/2006/relationships/hyperlink" Target="https://podminky.urs.cz/item/CS_URS_2022_01/771591117" TargetMode="External"/><Relationship Id="rId111" Type="http://schemas.openxmlformats.org/officeDocument/2006/relationships/drawing" Target="../drawings/drawing2.xml"/><Relationship Id="rId1" Type="http://schemas.openxmlformats.org/officeDocument/2006/relationships/hyperlink" Target="https://podminky.urs.cz/item/CS_URS_2022_01/122251101" TargetMode="External"/><Relationship Id="rId6" Type="http://schemas.openxmlformats.org/officeDocument/2006/relationships/hyperlink" Target="https://podminky.urs.cz/item/CS_URS_2022_01/171251201" TargetMode="External"/><Relationship Id="rId15" Type="http://schemas.openxmlformats.org/officeDocument/2006/relationships/hyperlink" Target="https://podminky.urs.cz/item/CS_URS_2022_01/279361821" TargetMode="External"/><Relationship Id="rId23" Type="http://schemas.openxmlformats.org/officeDocument/2006/relationships/hyperlink" Target="https://podminky.urs.cz/item/CS_URS_2022_01/417352311" TargetMode="External"/><Relationship Id="rId28" Type="http://schemas.openxmlformats.org/officeDocument/2006/relationships/hyperlink" Target="https://podminky.urs.cz/item/CS_URS_2022_01/622142001" TargetMode="External"/><Relationship Id="rId36" Type="http://schemas.openxmlformats.org/officeDocument/2006/relationships/hyperlink" Target="https://podminky.urs.cz/item/CS_URS_2022_01/949101111" TargetMode="External"/><Relationship Id="rId49" Type="http://schemas.openxmlformats.org/officeDocument/2006/relationships/hyperlink" Target="https://podminky.urs.cz/item/CS_URS_2022_01/998011001" TargetMode="External"/><Relationship Id="rId57" Type="http://schemas.openxmlformats.org/officeDocument/2006/relationships/hyperlink" Target="https://podminky.urs.cz/item/CS_URS_2022_01/998713201" TargetMode="External"/><Relationship Id="rId106" Type="http://schemas.openxmlformats.org/officeDocument/2006/relationships/hyperlink" Target="https://podminky.urs.cz/item/CS_URS_2022_01/783301303" TargetMode="External"/><Relationship Id="rId10" Type="http://schemas.openxmlformats.org/officeDocument/2006/relationships/hyperlink" Target="https://podminky.urs.cz/item/CS_URS_2022_01/273351121" TargetMode="External"/><Relationship Id="rId31" Type="http://schemas.openxmlformats.org/officeDocument/2006/relationships/hyperlink" Target="https://podminky.urs.cz/item/CS_URS_2022_01/632481213" TargetMode="External"/><Relationship Id="rId44" Type="http://schemas.openxmlformats.org/officeDocument/2006/relationships/hyperlink" Target="https://podminky.urs.cz/item/CS_URS_2022_01/997013001" TargetMode="External"/><Relationship Id="rId52" Type="http://schemas.openxmlformats.org/officeDocument/2006/relationships/hyperlink" Target="https://podminky.urs.cz/item/CS_URS_2022_01/998711201" TargetMode="External"/><Relationship Id="rId60" Type="http://schemas.openxmlformats.org/officeDocument/2006/relationships/hyperlink" Target="https://podminky.urs.cz/item/CS_URS_2022_01/762341037" TargetMode="External"/><Relationship Id="rId65" Type="http://schemas.openxmlformats.org/officeDocument/2006/relationships/hyperlink" Target="https://podminky.urs.cz/item/CS_URS_2022_01/764242304" TargetMode="External"/><Relationship Id="rId73" Type="http://schemas.openxmlformats.org/officeDocument/2006/relationships/hyperlink" Target="https://podminky.urs.cz/item/CS_URS_2022_01/765131851" TargetMode="External"/><Relationship Id="rId78" Type="http://schemas.openxmlformats.org/officeDocument/2006/relationships/hyperlink" Target="https://podminky.urs.cz/item/CS_URS_2022_01/765191001" TargetMode="External"/><Relationship Id="rId81" Type="http://schemas.openxmlformats.org/officeDocument/2006/relationships/hyperlink" Target="https://podminky.urs.cz/item/CS_URS_2022_01/766421821" TargetMode="External"/><Relationship Id="rId86" Type="http://schemas.openxmlformats.org/officeDocument/2006/relationships/hyperlink" Target="https://podminky.urs.cz/item/CS_URS_2022_01/766660001" TargetMode="External"/><Relationship Id="rId94" Type="http://schemas.openxmlformats.org/officeDocument/2006/relationships/hyperlink" Target="https://podminky.urs.cz/item/CS_URS_2022_01/771474112" TargetMode="External"/><Relationship Id="rId99" Type="http://schemas.openxmlformats.org/officeDocument/2006/relationships/hyperlink" Target="https://podminky.urs.cz/item/CS_URS_2022_01/781474113" TargetMode="External"/><Relationship Id="rId101" Type="http://schemas.openxmlformats.org/officeDocument/2006/relationships/hyperlink" Target="https://podminky.urs.cz/item/CS_URS_2022_01/781494511" TargetMode="External"/><Relationship Id="rId4" Type="http://schemas.openxmlformats.org/officeDocument/2006/relationships/hyperlink" Target="https://podminky.urs.cz/item/CS_URS_2022_01/162751119" TargetMode="External"/><Relationship Id="rId9" Type="http://schemas.openxmlformats.org/officeDocument/2006/relationships/hyperlink" Target="https://podminky.urs.cz/item/CS_URS_2022_01/273321411" TargetMode="External"/><Relationship Id="rId13" Type="http://schemas.openxmlformats.org/officeDocument/2006/relationships/hyperlink" Target="https://podminky.urs.cz/item/CS_URS_2022_01/274313711" TargetMode="External"/><Relationship Id="rId18" Type="http://schemas.openxmlformats.org/officeDocument/2006/relationships/hyperlink" Target="https://podminky.urs.cz/item/CS_URS_2022_01/317941121" TargetMode="External"/><Relationship Id="rId39" Type="http://schemas.openxmlformats.org/officeDocument/2006/relationships/hyperlink" Target="https://podminky.urs.cz/item/CS_URS_2022_01/962031132" TargetMode="External"/><Relationship Id="rId109" Type="http://schemas.openxmlformats.org/officeDocument/2006/relationships/hyperlink" Target="https://podminky.urs.cz/item/CS_URS_2022_01/784211101" TargetMode="External"/><Relationship Id="rId34" Type="http://schemas.openxmlformats.org/officeDocument/2006/relationships/hyperlink" Target="https://podminky.urs.cz/item/CS_URS_2022_01/637311131" TargetMode="External"/><Relationship Id="rId50" Type="http://schemas.openxmlformats.org/officeDocument/2006/relationships/hyperlink" Target="https://podminky.urs.cz/item/CS_URS_2022_01/711111001" TargetMode="External"/><Relationship Id="rId55" Type="http://schemas.openxmlformats.org/officeDocument/2006/relationships/hyperlink" Target="https://podminky.urs.cz/item/CS_URS_2022_01/713131141" TargetMode="External"/><Relationship Id="rId76" Type="http://schemas.openxmlformats.org/officeDocument/2006/relationships/hyperlink" Target="https://podminky.urs.cz/item/CS_URS_2022_01/765151041" TargetMode="External"/><Relationship Id="rId97" Type="http://schemas.openxmlformats.org/officeDocument/2006/relationships/hyperlink" Target="https://podminky.urs.cz/item/CS_URS_2022_01/998771201" TargetMode="External"/><Relationship Id="rId104" Type="http://schemas.openxmlformats.org/officeDocument/2006/relationships/hyperlink" Target="https://podminky.urs.cz/item/CS_URS_2022_01/783101403" TargetMode="External"/><Relationship Id="rId7" Type="http://schemas.openxmlformats.org/officeDocument/2006/relationships/hyperlink" Target="https://podminky.urs.cz/item/CS_URS_2022_01/181951112" TargetMode="External"/><Relationship Id="rId71" Type="http://schemas.openxmlformats.org/officeDocument/2006/relationships/hyperlink" Target="https://podminky.urs.cz/item/CS_URS_2022_01/764548323" TargetMode="External"/><Relationship Id="rId92" Type="http://schemas.openxmlformats.org/officeDocument/2006/relationships/hyperlink" Target="https://podminky.urs.cz/item/CS_URS_2022_01/99876720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174112101" TargetMode="External"/><Relationship Id="rId18" Type="http://schemas.openxmlformats.org/officeDocument/2006/relationships/hyperlink" Target="https://podminky.urs.cz/item/CS_URS_2022_01/892351111" TargetMode="External"/><Relationship Id="rId26" Type="http://schemas.openxmlformats.org/officeDocument/2006/relationships/hyperlink" Target="https://podminky.urs.cz/item/CS_URS_2022_01/894812612" TargetMode="External"/><Relationship Id="rId39" Type="http://schemas.openxmlformats.org/officeDocument/2006/relationships/hyperlink" Target="https://podminky.urs.cz/item/CS_URS_2022_01/721194104" TargetMode="External"/><Relationship Id="rId21" Type="http://schemas.openxmlformats.org/officeDocument/2006/relationships/hyperlink" Target="https://podminky.urs.cz/item/CS_URS_2022_01/894812231" TargetMode="External"/><Relationship Id="rId34" Type="http://schemas.openxmlformats.org/officeDocument/2006/relationships/hyperlink" Target="https://podminky.urs.cz/item/CS_URS_2022_01/721173403" TargetMode="External"/><Relationship Id="rId42" Type="http://schemas.openxmlformats.org/officeDocument/2006/relationships/hyperlink" Target="https://podminky.urs.cz/item/CS_URS_2022_01/721273153" TargetMode="External"/><Relationship Id="rId47" Type="http://schemas.openxmlformats.org/officeDocument/2006/relationships/hyperlink" Target="https://podminky.urs.cz/item/CS_URS_2022_01/722174024" TargetMode="External"/><Relationship Id="rId50" Type="http://schemas.openxmlformats.org/officeDocument/2006/relationships/hyperlink" Target="https://podminky.urs.cz/item/CS_URS_2022_01/722220111" TargetMode="External"/><Relationship Id="rId55" Type="http://schemas.openxmlformats.org/officeDocument/2006/relationships/hyperlink" Target="https://podminky.urs.cz/item/CS_URS_2022_01/722231211" TargetMode="External"/><Relationship Id="rId63" Type="http://schemas.openxmlformats.org/officeDocument/2006/relationships/hyperlink" Target="https://podminky.urs.cz/item/CS_URS_2022_01/998722201" TargetMode="External"/><Relationship Id="rId68" Type="http://schemas.openxmlformats.org/officeDocument/2006/relationships/hyperlink" Target="https://podminky.urs.cz/item/CS_URS_2022_01/725331111" TargetMode="External"/><Relationship Id="rId76" Type="http://schemas.openxmlformats.org/officeDocument/2006/relationships/hyperlink" Target="https://podminky.urs.cz/item/CS_URS_2022_01/725861102" TargetMode="External"/><Relationship Id="rId84" Type="http://schemas.openxmlformats.org/officeDocument/2006/relationships/drawing" Target="../drawings/drawing3.xml"/><Relationship Id="rId7" Type="http://schemas.openxmlformats.org/officeDocument/2006/relationships/hyperlink" Target="https://podminky.urs.cz/item/CS_URS_2022_01/162251102" TargetMode="External"/><Relationship Id="rId71" Type="http://schemas.openxmlformats.org/officeDocument/2006/relationships/hyperlink" Target="https://podminky.urs.cz/item/CS_URS_2022_01/725813111" TargetMode="External"/><Relationship Id="rId2" Type="http://schemas.openxmlformats.org/officeDocument/2006/relationships/hyperlink" Target="https://podminky.urs.cz/item/CS_URS_2022_01/133254101" TargetMode="External"/><Relationship Id="rId16" Type="http://schemas.openxmlformats.org/officeDocument/2006/relationships/hyperlink" Target="https://podminky.urs.cz/item/CS_URS_2022_01/871315221" TargetMode="External"/><Relationship Id="rId29" Type="http://schemas.openxmlformats.org/officeDocument/2006/relationships/hyperlink" Target="https://podminky.urs.cz/item/CS_URS_2022_01/997013509" TargetMode="External"/><Relationship Id="rId11" Type="http://schemas.openxmlformats.org/officeDocument/2006/relationships/hyperlink" Target="https://podminky.urs.cz/item/CS_URS_2022_01/171201231" TargetMode="External"/><Relationship Id="rId24" Type="http://schemas.openxmlformats.org/officeDocument/2006/relationships/hyperlink" Target="https://podminky.urs.cz/item/CS_URS_2022_01/894812521" TargetMode="External"/><Relationship Id="rId32" Type="http://schemas.openxmlformats.org/officeDocument/2006/relationships/hyperlink" Target="https://podminky.urs.cz/item/CS_URS_2022_01/998276124" TargetMode="External"/><Relationship Id="rId37" Type="http://schemas.openxmlformats.org/officeDocument/2006/relationships/hyperlink" Target="https://podminky.urs.cz/item/CS_URS_2022_01/721174043" TargetMode="External"/><Relationship Id="rId40" Type="http://schemas.openxmlformats.org/officeDocument/2006/relationships/hyperlink" Target="https://podminky.urs.cz/item/CS_URS_2022_01/721194105" TargetMode="External"/><Relationship Id="rId45" Type="http://schemas.openxmlformats.org/officeDocument/2006/relationships/hyperlink" Target="https://podminky.urs.cz/item/CS_URS_2022_01/722174022" TargetMode="External"/><Relationship Id="rId53" Type="http://schemas.openxmlformats.org/officeDocument/2006/relationships/hyperlink" Target="https://podminky.urs.cz/item/CS_URS_2022_01/722231073" TargetMode="External"/><Relationship Id="rId58" Type="http://schemas.openxmlformats.org/officeDocument/2006/relationships/hyperlink" Target="https://podminky.urs.cz/item/CS_URS_2022_01/722234264" TargetMode="External"/><Relationship Id="rId66" Type="http://schemas.openxmlformats.org/officeDocument/2006/relationships/hyperlink" Target="https://podminky.urs.cz/item/CS_URS_2022_01/725311121" TargetMode="External"/><Relationship Id="rId74" Type="http://schemas.openxmlformats.org/officeDocument/2006/relationships/hyperlink" Target="https://podminky.urs.cz/item/CS_URS_2022_01/725821329" TargetMode="External"/><Relationship Id="rId79" Type="http://schemas.openxmlformats.org/officeDocument/2006/relationships/hyperlink" Target="https://podminky.urs.cz/item/CS_URS_2022_01/998725201" TargetMode="External"/><Relationship Id="rId5" Type="http://schemas.openxmlformats.org/officeDocument/2006/relationships/hyperlink" Target="https://podminky.urs.cz/item/CS_URS_2022_01/151102201" TargetMode="External"/><Relationship Id="rId61" Type="http://schemas.openxmlformats.org/officeDocument/2006/relationships/hyperlink" Target="https://podminky.urs.cz/item/CS_URS_2022_01/722290226" TargetMode="External"/><Relationship Id="rId82" Type="http://schemas.openxmlformats.org/officeDocument/2006/relationships/hyperlink" Target="https://podminky.urs.cz/item/CS_URS_2022_01/726191002" TargetMode="External"/><Relationship Id="rId10" Type="http://schemas.openxmlformats.org/officeDocument/2006/relationships/hyperlink" Target="https://podminky.urs.cz/item/CS_URS_2022_01/167151101" TargetMode="External"/><Relationship Id="rId19" Type="http://schemas.openxmlformats.org/officeDocument/2006/relationships/hyperlink" Target="https://podminky.urs.cz/item/CS_URS_2022_01/892372111" TargetMode="External"/><Relationship Id="rId31" Type="http://schemas.openxmlformats.org/officeDocument/2006/relationships/hyperlink" Target="https://podminky.urs.cz/item/CS_URS_2022_01/998276101" TargetMode="External"/><Relationship Id="rId44" Type="http://schemas.openxmlformats.org/officeDocument/2006/relationships/hyperlink" Target="https://podminky.urs.cz/item/CS_URS_2022_01/998721201" TargetMode="External"/><Relationship Id="rId52" Type="http://schemas.openxmlformats.org/officeDocument/2006/relationships/hyperlink" Target="https://podminky.urs.cz/item/CS_URS_2022_01/722224115" TargetMode="External"/><Relationship Id="rId60" Type="http://schemas.openxmlformats.org/officeDocument/2006/relationships/hyperlink" Target="https://podminky.urs.cz/item/CS_URS_2022_01/722270102" TargetMode="External"/><Relationship Id="rId65" Type="http://schemas.openxmlformats.org/officeDocument/2006/relationships/hyperlink" Target="https://podminky.urs.cz/item/CS_URS_2022_01/725211602" TargetMode="External"/><Relationship Id="rId73" Type="http://schemas.openxmlformats.org/officeDocument/2006/relationships/hyperlink" Target="https://podminky.urs.cz/item/CS_URS_2022_01/725821312" TargetMode="External"/><Relationship Id="rId78" Type="http://schemas.openxmlformats.org/officeDocument/2006/relationships/hyperlink" Target="https://podminky.urs.cz/item/CS_URS_2022_01/725862123" TargetMode="External"/><Relationship Id="rId81" Type="http://schemas.openxmlformats.org/officeDocument/2006/relationships/hyperlink" Target="https://podminky.urs.cz/item/CS_URS_2022_01/726191001" TargetMode="External"/><Relationship Id="rId4" Type="http://schemas.openxmlformats.org/officeDocument/2006/relationships/hyperlink" Target="https://podminky.urs.cz/item/CS_URS_2022_01/151101111" TargetMode="External"/><Relationship Id="rId9" Type="http://schemas.openxmlformats.org/officeDocument/2006/relationships/hyperlink" Target="https://podminky.urs.cz/item/CS_URS_2022_01/162751119" TargetMode="External"/><Relationship Id="rId14" Type="http://schemas.openxmlformats.org/officeDocument/2006/relationships/hyperlink" Target="https://podminky.urs.cz/item/CS_URS_2022_01/175151101" TargetMode="External"/><Relationship Id="rId22" Type="http://schemas.openxmlformats.org/officeDocument/2006/relationships/hyperlink" Target="https://podminky.urs.cz/item/CS_URS_2022_01/894812257" TargetMode="External"/><Relationship Id="rId27" Type="http://schemas.openxmlformats.org/officeDocument/2006/relationships/hyperlink" Target="https://podminky.urs.cz/item/CS_URS_2022_01/997013111" TargetMode="External"/><Relationship Id="rId30" Type="http://schemas.openxmlformats.org/officeDocument/2006/relationships/hyperlink" Target="https://podminky.urs.cz/item/CS_URS_2022_01/997013813" TargetMode="External"/><Relationship Id="rId35" Type="http://schemas.openxmlformats.org/officeDocument/2006/relationships/hyperlink" Target="https://podminky.urs.cz/item/CS_URS_2022_01/721174025" TargetMode="External"/><Relationship Id="rId43" Type="http://schemas.openxmlformats.org/officeDocument/2006/relationships/hyperlink" Target="https://podminky.urs.cz/item/CS_URS_2022_01/721290111" TargetMode="External"/><Relationship Id="rId48" Type="http://schemas.openxmlformats.org/officeDocument/2006/relationships/hyperlink" Target="https://podminky.urs.cz/item/CS_URS_2022_01/722181241" TargetMode="External"/><Relationship Id="rId56" Type="http://schemas.openxmlformats.org/officeDocument/2006/relationships/hyperlink" Target="https://podminky.urs.cz/item/CS_URS_2022_01/722232044" TargetMode="External"/><Relationship Id="rId64" Type="http://schemas.openxmlformats.org/officeDocument/2006/relationships/hyperlink" Target="https://podminky.urs.cz/item/CS_URS_2022_01/725112022" TargetMode="External"/><Relationship Id="rId69" Type="http://schemas.openxmlformats.org/officeDocument/2006/relationships/hyperlink" Target="https://podminky.urs.cz/item/CS_URS_2022_01/725532120" TargetMode="External"/><Relationship Id="rId77" Type="http://schemas.openxmlformats.org/officeDocument/2006/relationships/hyperlink" Target="https://podminky.urs.cz/item/CS_URS_2022_01/725862103" TargetMode="External"/><Relationship Id="rId8" Type="http://schemas.openxmlformats.org/officeDocument/2006/relationships/hyperlink" Target="https://podminky.urs.cz/item/CS_URS_2022_01/162751117" TargetMode="External"/><Relationship Id="rId51" Type="http://schemas.openxmlformats.org/officeDocument/2006/relationships/hyperlink" Target="https://podminky.urs.cz/item/CS_URS_2022_01/722220121" TargetMode="External"/><Relationship Id="rId72" Type="http://schemas.openxmlformats.org/officeDocument/2006/relationships/hyperlink" Target="https://podminky.urs.cz/item/CS_URS_2022_01/725813112" TargetMode="External"/><Relationship Id="rId80" Type="http://schemas.openxmlformats.org/officeDocument/2006/relationships/hyperlink" Target="https://podminky.urs.cz/item/CS_URS_2022_01/726131041" TargetMode="External"/><Relationship Id="rId3" Type="http://schemas.openxmlformats.org/officeDocument/2006/relationships/hyperlink" Target="https://podminky.urs.cz/item/CS_URS_2022_01/151101101" TargetMode="External"/><Relationship Id="rId12" Type="http://schemas.openxmlformats.org/officeDocument/2006/relationships/hyperlink" Target="https://podminky.urs.cz/item/CS_URS_2022_01/171251201" TargetMode="External"/><Relationship Id="rId17" Type="http://schemas.openxmlformats.org/officeDocument/2006/relationships/hyperlink" Target="https://podminky.urs.cz/item/CS_URS_2022_01/871365811" TargetMode="External"/><Relationship Id="rId25" Type="http://schemas.openxmlformats.org/officeDocument/2006/relationships/hyperlink" Target="https://podminky.urs.cz/item/CS_URS_2022_01/894812531" TargetMode="External"/><Relationship Id="rId33" Type="http://schemas.openxmlformats.org/officeDocument/2006/relationships/hyperlink" Target="https://podminky.urs.cz/item/CS_URS_2022_01/721173402" TargetMode="External"/><Relationship Id="rId38" Type="http://schemas.openxmlformats.org/officeDocument/2006/relationships/hyperlink" Target="https://podminky.urs.cz/item/CS_URS_2022_01/721174045" TargetMode="External"/><Relationship Id="rId46" Type="http://schemas.openxmlformats.org/officeDocument/2006/relationships/hyperlink" Target="https://podminky.urs.cz/item/CS_URS_2022_01/722174023" TargetMode="External"/><Relationship Id="rId59" Type="http://schemas.openxmlformats.org/officeDocument/2006/relationships/hyperlink" Target="https://podminky.urs.cz/item/CS_URS_2022_01/722262226" TargetMode="External"/><Relationship Id="rId67" Type="http://schemas.openxmlformats.org/officeDocument/2006/relationships/hyperlink" Target="https://podminky.urs.cz/item/CS_URS_2022_01/725311131" TargetMode="External"/><Relationship Id="rId20" Type="http://schemas.openxmlformats.org/officeDocument/2006/relationships/hyperlink" Target="https://podminky.urs.cz/item/CS_URS_2022_01/894812202" TargetMode="External"/><Relationship Id="rId41" Type="http://schemas.openxmlformats.org/officeDocument/2006/relationships/hyperlink" Target="https://podminky.urs.cz/item/CS_URS_2022_01/721194109" TargetMode="External"/><Relationship Id="rId54" Type="http://schemas.openxmlformats.org/officeDocument/2006/relationships/hyperlink" Target="https://podminky.urs.cz/item/CS_URS_2022_01/722231142" TargetMode="External"/><Relationship Id="rId62" Type="http://schemas.openxmlformats.org/officeDocument/2006/relationships/hyperlink" Target="https://podminky.urs.cz/item/CS_URS_2022_01/722290234" TargetMode="External"/><Relationship Id="rId70" Type="http://schemas.openxmlformats.org/officeDocument/2006/relationships/hyperlink" Target="https://podminky.urs.cz/item/CS_URS_2022_01/725535222" TargetMode="External"/><Relationship Id="rId75" Type="http://schemas.openxmlformats.org/officeDocument/2006/relationships/hyperlink" Target="https://podminky.urs.cz/item/CS_URS_2022_01/725822613" TargetMode="External"/><Relationship Id="rId83" Type="http://schemas.openxmlformats.org/officeDocument/2006/relationships/hyperlink" Target="https://podminky.urs.cz/item/CS_URS_2022_01/998726211" TargetMode="External"/><Relationship Id="rId1" Type="http://schemas.openxmlformats.org/officeDocument/2006/relationships/hyperlink" Target="https://podminky.urs.cz/item/CS_URS_2022_01/132251102" TargetMode="External"/><Relationship Id="rId6" Type="http://schemas.openxmlformats.org/officeDocument/2006/relationships/hyperlink" Target="https://podminky.urs.cz/item/CS_URS_2022_01/151102211" TargetMode="External"/><Relationship Id="rId15" Type="http://schemas.openxmlformats.org/officeDocument/2006/relationships/hyperlink" Target="https://podminky.urs.cz/item/CS_URS_2022_01/451572111" TargetMode="External"/><Relationship Id="rId23" Type="http://schemas.openxmlformats.org/officeDocument/2006/relationships/hyperlink" Target="https://podminky.urs.cz/item/CS_URS_2022_01/894812506" TargetMode="External"/><Relationship Id="rId28" Type="http://schemas.openxmlformats.org/officeDocument/2006/relationships/hyperlink" Target="https://podminky.urs.cz/item/CS_URS_2022_01/997013501" TargetMode="External"/><Relationship Id="rId36" Type="http://schemas.openxmlformats.org/officeDocument/2006/relationships/hyperlink" Target="https://podminky.urs.cz/item/CS_URS_2022_01/721174042" TargetMode="External"/><Relationship Id="rId49" Type="http://schemas.openxmlformats.org/officeDocument/2006/relationships/hyperlink" Target="https://podminky.urs.cz/item/CS_URS_2022_01/722181242" TargetMode="External"/><Relationship Id="rId57" Type="http://schemas.openxmlformats.org/officeDocument/2006/relationships/hyperlink" Target="https://podminky.urs.cz/item/CS_URS_2022_01/722232045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1/020001000" TargetMode="External"/><Relationship Id="rId7" Type="http://schemas.openxmlformats.org/officeDocument/2006/relationships/drawing" Target="../drawings/drawing6.xml"/><Relationship Id="rId2" Type="http://schemas.openxmlformats.org/officeDocument/2006/relationships/hyperlink" Target="https://podminky.urs.cz/item/CS_URS_2022_01/013254000" TargetMode="External"/><Relationship Id="rId1" Type="http://schemas.openxmlformats.org/officeDocument/2006/relationships/hyperlink" Target="https://podminky.urs.cz/item/CS_URS_2022_01/012002000" TargetMode="External"/><Relationship Id="rId6" Type="http://schemas.openxmlformats.org/officeDocument/2006/relationships/hyperlink" Target="https://podminky.urs.cz/item/CS_URS_2022_01/044002000" TargetMode="External"/><Relationship Id="rId5" Type="http://schemas.openxmlformats.org/officeDocument/2006/relationships/hyperlink" Target="https://podminky.urs.cz/item/CS_URS_2022_01/040001000" TargetMode="External"/><Relationship Id="rId4" Type="http://schemas.openxmlformats.org/officeDocument/2006/relationships/hyperlink" Target="https://podminky.urs.cz/item/CS_URS_2022_01/030001000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tabSelected="1" workbookViewId="0"/>
  </sheetViews>
  <sheetFormatPr defaultRowHeight="15"/>
  <cols>
    <col min="1" max="1" width="8.83203125" style="1" customWidth="1"/>
    <col min="2" max="2" width="1.6640625" style="1" customWidth="1"/>
    <col min="3" max="3" width="4.5" style="1" customWidth="1"/>
    <col min="4" max="33" width="2.83203125" style="1" customWidth="1"/>
    <col min="34" max="34" width="3.5" style="1" customWidth="1"/>
    <col min="35" max="35" width="42.33203125" style="1" customWidth="1"/>
    <col min="36" max="37" width="2.5" style="1" customWidth="1"/>
    <col min="38" max="38" width="8.83203125" style="1" customWidth="1"/>
    <col min="39" max="39" width="3.5" style="1" customWidth="1"/>
    <col min="40" max="40" width="14.33203125" style="1" customWidth="1"/>
    <col min="41" max="41" width="8" style="1" customWidth="1"/>
    <col min="42" max="42" width="4.5" style="1" customWidth="1"/>
    <col min="43" max="43" width="16.6640625" style="1" customWidth="1"/>
    <col min="44" max="44" width="14.5" style="1" customWidth="1"/>
    <col min="45" max="47" width="27.6640625" style="1" hidden="1" customWidth="1"/>
    <col min="48" max="49" width="23.1640625" style="1" hidden="1" customWidth="1"/>
    <col min="50" max="51" width="26.6640625" style="1" hidden="1" customWidth="1"/>
    <col min="52" max="52" width="23.1640625" style="1" hidden="1" customWidth="1"/>
    <col min="53" max="53" width="20.5" style="1" hidden="1" customWidth="1"/>
    <col min="54" max="54" width="26.6640625" style="1" hidden="1" customWidth="1"/>
    <col min="55" max="55" width="23.1640625" style="1" hidden="1" customWidth="1"/>
    <col min="56" max="56" width="20.5" style="1" hidden="1" customWidth="1"/>
    <col min="57" max="57" width="71.1640625" style="1" customWidth="1"/>
    <col min="71" max="91" width="9.16406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24" t="s">
        <v>6</v>
      </c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S2" s="18" t="s">
        <v>7</v>
      </c>
      <c r="BT2" s="18" t="s">
        <v>8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1:74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1:74" s="1" customFormat="1" ht="12" customHeight="1">
      <c r="B5" s="21"/>
      <c r="D5" s="25" t="s">
        <v>14</v>
      </c>
      <c r="K5" s="308" t="s">
        <v>15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R5" s="21"/>
      <c r="BE5" s="305" t="s">
        <v>16</v>
      </c>
      <c r="BS5" s="18" t="s">
        <v>7</v>
      </c>
    </row>
    <row r="6" spans="1:74" s="1" customFormat="1" ht="36.950000000000003" customHeight="1">
      <c r="B6" s="21"/>
      <c r="D6" s="27" t="s">
        <v>17</v>
      </c>
      <c r="K6" s="310" t="s">
        <v>18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R6" s="21"/>
      <c r="BE6" s="306"/>
      <c r="BS6" s="18" t="s">
        <v>7</v>
      </c>
    </row>
    <row r="7" spans="1:74" s="1" customFormat="1" ht="12" customHeight="1">
      <c r="B7" s="21"/>
      <c r="D7" s="28" t="s">
        <v>19</v>
      </c>
      <c r="K7" s="26" t="s">
        <v>3</v>
      </c>
      <c r="AK7" s="28" t="s">
        <v>20</v>
      </c>
      <c r="AN7" s="26" t="s">
        <v>3</v>
      </c>
      <c r="AR7" s="21"/>
      <c r="BE7" s="306"/>
      <c r="BS7" s="18" t="s">
        <v>7</v>
      </c>
    </row>
    <row r="8" spans="1:74" s="1" customFormat="1" ht="12" customHeight="1">
      <c r="B8" s="21"/>
      <c r="D8" s="28" t="s">
        <v>21</v>
      </c>
      <c r="K8" s="26" t="s">
        <v>22</v>
      </c>
      <c r="AK8" s="28" t="s">
        <v>23</v>
      </c>
      <c r="AN8" s="29" t="s">
        <v>24</v>
      </c>
      <c r="AR8" s="21"/>
      <c r="BE8" s="306"/>
      <c r="BS8" s="18" t="s">
        <v>7</v>
      </c>
    </row>
    <row r="9" spans="1:74" s="1" customFormat="1" ht="14.45" customHeight="1">
      <c r="B9" s="21"/>
      <c r="AR9" s="21"/>
      <c r="BE9" s="306"/>
      <c r="BS9" s="18" t="s">
        <v>7</v>
      </c>
    </row>
    <row r="10" spans="1:74" s="1" customFormat="1" ht="12" customHeight="1">
      <c r="B10" s="21"/>
      <c r="D10" s="28" t="s">
        <v>25</v>
      </c>
      <c r="AK10" s="28" t="s">
        <v>26</v>
      </c>
      <c r="AN10" s="26" t="s">
        <v>3</v>
      </c>
      <c r="AR10" s="21"/>
      <c r="BE10" s="306"/>
      <c r="BS10" s="18" t="s">
        <v>7</v>
      </c>
    </row>
    <row r="11" spans="1:74" s="1" customFormat="1" ht="18.399999999999999" customHeight="1">
      <c r="B11" s="21"/>
      <c r="E11" s="26" t="s">
        <v>27</v>
      </c>
      <c r="AK11" s="28" t="s">
        <v>28</v>
      </c>
      <c r="AN11" s="26" t="s">
        <v>3</v>
      </c>
      <c r="AR11" s="21"/>
      <c r="BE11" s="306"/>
      <c r="BS11" s="18" t="s">
        <v>7</v>
      </c>
    </row>
    <row r="12" spans="1:74" s="1" customFormat="1" ht="6.95" customHeight="1">
      <c r="B12" s="21"/>
      <c r="AR12" s="21"/>
      <c r="BE12" s="306"/>
      <c r="BS12" s="18" t="s">
        <v>7</v>
      </c>
    </row>
    <row r="13" spans="1:74" s="1" customFormat="1" ht="12" customHeight="1">
      <c r="B13" s="21"/>
      <c r="D13" s="28" t="s">
        <v>29</v>
      </c>
      <c r="AK13" s="28" t="s">
        <v>26</v>
      </c>
      <c r="AN13" s="30" t="s">
        <v>30</v>
      </c>
      <c r="AR13" s="21"/>
      <c r="BE13" s="306"/>
      <c r="BS13" s="18" t="s">
        <v>7</v>
      </c>
    </row>
    <row r="14" spans="1:74" ht="12.75">
      <c r="B14" s="21"/>
      <c r="E14" s="311" t="s">
        <v>30</v>
      </c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28" t="s">
        <v>28</v>
      </c>
      <c r="AN14" s="30" t="s">
        <v>30</v>
      </c>
      <c r="AR14" s="21"/>
      <c r="BE14" s="306"/>
      <c r="BS14" s="18" t="s">
        <v>7</v>
      </c>
    </row>
    <row r="15" spans="1:74" s="1" customFormat="1" ht="6.95" customHeight="1">
      <c r="B15" s="21"/>
      <c r="AR15" s="21"/>
      <c r="BE15" s="306"/>
      <c r="BS15" s="18" t="s">
        <v>4</v>
      </c>
    </row>
    <row r="16" spans="1:74" s="1" customFormat="1" ht="12" customHeight="1">
      <c r="B16" s="21"/>
      <c r="D16" s="28" t="s">
        <v>31</v>
      </c>
      <c r="AK16" s="28" t="s">
        <v>26</v>
      </c>
      <c r="AN16" s="26" t="s">
        <v>3</v>
      </c>
      <c r="AR16" s="21"/>
      <c r="BE16" s="306"/>
      <c r="BS16" s="18" t="s">
        <v>4</v>
      </c>
    </row>
    <row r="17" spans="1:71" s="1" customFormat="1" ht="18.399999999999999" customHeight="1">
      <c r="B17" s="21"/>
      <c r="E17" s="26" t="s">
        <v>32</v>
      </c>
      <c r="AK17" s="28" t="s">
        <v>28</v>
      </c>
      <c r="AN17" s="26" t="s">
        <v>3</v>
      </c>
      <c r="AR17" s="21"/>
      <c r="BE17" s="306"/>
      <c r="BS17" s="18" t="s">
        <v>33</v>
      </c>
    </row>
    <row r="18" spans="1:71" s="1" customFormat="1" ht="6.95" customHeight="1">
      <c r="B18" s="21"/>
      <c r="AR18" s="21"/>
      <c r="BE18" s="306"/>
      <c r="BS18" s="18" t="s">
        <v>7</v>
      </c>
    </row>
    <row r="19" spans="1:71" s="1" customFormat="1" ht="12" customHeight="1">
      <c r="B19" s="21"/>
      <c r="D19" s="28" t="s">
        <v>34</v>
      </c>
      <c r="AK19" s="28" t="s">
        <v>26</v>
      </c>
      <c r="AN19" s="26" t="s">
        <v>3</v>
      </c>
      <c r="AR19" s="21"/>
      <c r="BE19" s="306"/>
      <c r="BS19" s="18" t="s">
        <v>7</v>
      </c>
    </row>
    <row r="20" spans="1:71" s="1" customFormat="1" ht="18.399999999999999" customHeight="1">
      <c r="B20" s="21"/>
      <c r="E20" s="26" t="s">
        <v>35</v>
      </c>
      <c r="AK20" s="28" t="s">
        <v>28</v>
      </c>
      <c r="AN20" s="26" t="s">
        <v>3</v>
      </c>
      <c r="AR20" s="21"/>
      <c r="BE20" s="306"/>
      <c r="BS20" s="18" t="s">
        <v>4</v>
      </c>
    </row>
    <row r="21" spans="1:71" s="1" customFormat="1" ht="6.95" customHeight="1">
      <c r="B21" s="21"/>
      <c r="AR21" s="21"/>
      <c r="BE21" s="306"/>
    </row>
    <row r="22" spans="1:71" s="1" customFormat="1" ht="12" customHeight="1">
      <c r="B22" s="21"/>
      <c r="D22" s="28" t="s">
        <v>36</v>
      </c>
      <c r="AR22" s="21"/>
      <c r="BE22" s="306"/>
    </row>
    <row r="23" spans="1:71" s="1" customFormat="1" ht="48" customHeight="1">
      <c r="B23" s="21"/>
      <c r="E23" s="313" t="s">
        <v>37</v>
      </c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R23" s="21"/>
      <c r="BE23" s="306"/>
    </row>
    <row r="24" spans="1:71" s="1" customFormat="1" ht="6.95" customHeight="1">
      <c r="B24" s="21"/>
      <c r="AR24" s="21"/>
      <c r="BE24" s="306"/>
    </row>
    <row r="25" spans="1:71" s="1" customFormat="1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306"/>
    </row>
    <row r="26" spans="1:71" s="2" customFormat="1" ht="25.9" customHeight="1">
      <c r="A26" s="33"/>
      <c r="B26" s="34"/>
      <c r="C26" s="33"/>
      <c r="D26" s="35" t="s">
        <v>38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14">
        <f>ROUND(AG54,2)</f>
        <v>0</v>
      </c>
      <c r="AL26" s="315"/>
      <c r="AM26" s="315"/>
      <c r="AN26" s="315"/>
      <c r="AO26" s="315"/>
      <c r="AP26" s="33"/>
      <c r="AQ26" s="33"/>
      <c r="AR26" s="34"/>
      <c r="BE26" s="306"/>
    </row>
    <row r="27" spans="1:71" s="2" customFormat="1" ht="6.95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306"/>
    </row>
    <row r="28" spans="1:71" s="2" customFormat="1" ht="12.75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316" t="s">
        <v>39</v>
      </c>
      <c r="M28" s="316"/>
      <c r="N28" s="316"/>
      <c r="O28" s="316"/>
      <c r="P28" s="316"/>
      <c r="Q28" s="33"/>
      <c r="R28" s="33"/>
      <c r="S28" s="33"/>
      <c r="T28" s="33"/>
      <c r="U28" s="33"/>
      <c r="V28" s="33"/>
      <c r="W28" s="316" t="s">
        <v>40</v>
      </c>
      <c r="X28" s="316"/>
      <c r="Y28" s="316"/>
      <c r="Z28" s="316"/>
      <c r="AA28" s="316"/>
      <c r="AB28" s="316"/>
      <c r="AC28" s="316"/>
      <c r="AD28" s="316"/>
      <c r="AE28" s="316"/>
      <c r="AF28" s="33"/>
      <c r="AG28" s="33"/>
      <c r="AH28" s="33"/>
      <c r="AI28" s="33"/>
      <c r="AJ28" s="33"/>
      <c r="AK28" s="316" t="s">
        <v>41</v>
      </c>
      <c r="AL28" s="316"/>
      <c r="AM28" s="316"/>
      <c r="AN28" s="316"/>
      <c r="AO28" s="316"/>
      <c r="AP28" s="33"/>
      <c r="AQ28" s="33"/>
      <c r="AR28" s="34"/>
      <c r="BE28" s="306"/>
    </row>
    <row r="29" spans="1:71" s="3" customFormat="1" ht="14.45" customHeight="1">
      <c r="B29" s="38"/>
      <c r="D29" s="28" t="s">
        <v>42</v>
      </c>
      <c r="F29" s="28" t="s">
        <v>43</v>
      </c>
      <c r="L29" s="319">
        <v>0.21</v>
      </c>
      <c r="M29" s="318"/>
      <c r="N29" s="318"/>
      <c r="O29" s="318"/>
      <c r="P29" s="318"/>
      <c r="W29" s="317">
        <f>ROUND(AZ54, 2)</f>
        <v>0</v>
      </c>
      <c r="X29" s="318"/>
      <c r="Y29" s="318"/>
      <c r="Z29" s="318"/>
      <c r="AA29" s="318"/>
      <c r="AB29" s="318"/>
      <c r="AC29" s="318"/>
      <c r="AD29" s="318"/>
      <c r="AE29" s="318"/>
      <c r="AK29" s="317">
        <f>ROUND(AV54, 2)</f>
        <v>0</v>
      </c>
      <c r="AL29" s="318"/>
      <c r="AM29" s="318"/>
      <c r="AN29" s="318"/>
      <c r="AO29" s="318"/>
      <c r="AR29" s="38"/>
      <c r="BE29" s="307"/>
    </row>
    <row r="30" spans="1:71" s="3" customFormat="1" ht="14.45" customHeight="1">
      <c r="B30" s="38"/>
      <c r="F30" s="28" t="s">
        <v>44</v>
      </c>
      <c r="L30" s="319">
        <v>0.15</v>
      </c>
      <c r="M30" s="318"/>
      <c r="N30" s="318"/>
      <c r="O30" s="318"/>
      <c r="P30" s="318"/>
      <c r="W30" s="317">
        <f>ROUND(BA54, 2)</f>
        <v>0</v>
      </c>
      <c r="X30" s="318"/>
      <c r="Y30" s="318"/>
      <c r="Z30" s="318"/>
      <c r="AA30" s="318"/>
      <c r="AB30" s="318"/>
      <c r="AC30" s="318"/>
      <c r="AD30" s="318"/>
      <c r="AE30" s="318"/>
      <c r="AK30" s="317">
        <f>ROUND(AW54, 2)</f>
        <v>0</v>
      </c>
      <c r="AL30" s="318"/>
      <c r="AM30" s="318"/>
      <c r="AN30" s="318"/>
      <c r="AO30" s="318"/>
      <c r="AR30" s="38"/>
      <c r="BE30" s="307"/>
    </row>
    <row r="31" spans="1:71" s="3" customFormat="1" ht="14.45" hidden="1" customHeight="1">
      <c r="B31" s="38"/>
      <c r="F31" s="28" t="s">
        <v>45</v>
      </c>
      <c r="L31" s="319">
        <v>0.21</v>
      </c>
      <c r="M31" s="318"/>
      <c r="N31" s="318"/>
      <c r="O31" s="318"/>
      <c r="P31" s="318"/>
      <c r="W31" s="317">
        <f>ROUND(BB54, 2)</f>
        <v>0</v>
      </c>
      <c r="X31" s="318"/>
      <c r="Y31" s="318"/>
      <c r="Z31" s="318"/>
      <c r="AA31" s="318"/>
      <c r="AB31" s="318"/>
      <c r="AC31" s="318"/>
      <c r="AD31" s="318"/>
      <c r="AE31" s="318"/>
      <c r="AK31" s="317">
        <v>0</v>
      </c>
      <c r="AL31" s="318"/>
      <c r="AM31" s="318"/>
      <c r="AN31" s="318"/>
      <c r="AO31" s="318"/>
      <c r="AR31" s="38"/>
      <c r="BE31" s="307"/>
    </row>
    <row r="32" spans="1:71" s="3" customFormat="1" ht="14.45" hidden="1" customHeight="1">
      <c r="B32" s="38"/>
      <c r="F32" s="28" t="s">
        <v>46</v>
      </c>
      <c r="L32" s="319">
        <v>0.15</v>
      </c>
      <c r="M32" s="318"/>
      <c r="N32" s="318"/>
      <c r="O32" s="318"/>
      <c r="P32" s="318"/>
      <c r="W32" s="317">
        <f>ROUND(BC54, 2)</f>
        <v>0</v>
      </c>
      <c r="X32" s="318"/>
      <c r="Y32" s="318"/>
      <c r="Z32" s="318"/>
      <c r="AA32" s="318"/>
      <c r="AB32" s="318"/>
      <c r="AC32" s="318"/>
      <c r="AD32" s="318"/>
      <c r="AE32" s="318"/>
      <c r="AK32" s="317">
        <v>0</v>
      </c>
      <c r="AL32" s="318"/>
      <c r="AM32" s="318"/>
      <c r="AN32" s="318"/>
      <c r="AO32" s="318"/>
      <c r="AR32" s="38"/>
      <c r="BE32" s="307"/>
    </row>
    <row r="33" spans="1:57" s="3" customFormat="1" ht="14.45" hidden="1" customHeight="1">
      <c r="B33" s="38"/>
      <c r="F33" s="28" t="s">
        <v>47</v>
      </c>
      <c r="L33" s="319">
        <v>0</v>
      </c>
      <c r="M33" s="318"/>
      <c r="N33" s="318"/>
      <c r="O33" s="318"/>
      <c r="P33" s="318"/>
      <c r="W33" s="317">
        <f>ROUND(BD54, 2)</f>
        <v>0</v>
      </c>
      <c r="X33" s="318"/>
      <c r="Y33" s="318"/>
      <c r="Z33" s="318"/>
      <c r="AA33" s="318"/>
      <c r="AB33" s="318"/>
      <c r="AC33" s="318"/>
      <c r="AD33" s="318"/>
      <c r="AE33" s="318"/>
      <c r="AK33" s="317">
        <v>0</v>
      </c>
      <c r="AL33" s="318"/>
      <c r="AM33" s="318"/>
      <c r="AN33" s="318"/>
      <c r="AO33" s="318"/>
      <c r="AR33" s="38"/>
    </row>
    <row r="34" spans="1:57" s="2" customFormat="1" ht="6.95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33"/>
    </row>
    <row r="35" spans="1:57" s="2" customFormat="1" ht="25.9" customHeight="1">
      <c r="A35" s="33"/>
      <c r="B35" s="34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323" t="s">
        <v>50</v>
      </c>
      <c r="Y35" s="321"/>
      <c r="Z35" s="321"/>
      <c r="AA35" s="321"/>
      <c r="AB35" s="321"/>
      <c r="AC35" s="41"/>
      <c r="AD35" s="41"/>
      <c r="AE35" s="41"/>
      <c r="AF35" s="41"/>
      <c r="AG35" s="41"/>
      <c r="AH35" s="41"/>
      <c r="AI35" s="41"/>
      <c r="AJ35" s="41"/>
      <c r="AK35" s="320">
        <f>SUM(AK26:AK33)</f>
        <v>0</v>
      </c>
      <c r="AL35" s="321"/>
      <c r="AM35" s="321"/>
      <c r="AN35" s="321"/>
      <c r="AO35" s="322"/>
      <c r="AP35" s="39"/>
      <c r="AQ35" s="39"/>
      <c r="AR35" s="34"/>
      <c r="BE35" s="33"/>
    </row>
    <row r="36" spans="1:57" s="2" customFormat="1" ht="6.95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6.95" customHeight="1">
      <c r="A37" s="33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4"/>
      <c r="BE37" s="33"/>
    </row>
    <row r="41" spans="1:57" s="2" customFormat="1" ht="6.95" customHeight="1">
      <c r="A41" s="33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4"/>
      <c r="BE41" s="33"/>
    </row>
    <row r="42" spans="1:57" s="2" customFormat="1" ht="24.95" customHeight="1">
      <c r="A42" s="33"/>
      <c r="B42" s="34"/>
      <c r="C42" s="22" t="s">
        <v>51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4"/>
      <c r="BE42" s="33"/>
    </row>
    <row r="43" spans="1:57" s="2" customFormat="1" ht="6.95" customHeight="1">
      <c r="A43" s="33"/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4"/>
      <c r="BE43" s="33"/>
    </row>
    <row r="44" spans="1:57" s="4" customFormat="1" ht="12" customHeight="1">
      <c r="B44" s="47"/>
      <c r="C44" s="28" t="s">
        <v>14</v>
      </c>
      <c r="L44" s="4" t="str">
        <f>K5</f>
        <v>0322</v>
      </c>
      <c r="AR44" s="47"/>
    </row>
    <row r="45" spans="1:57" s="5" customFormat="1" ht="36.950000000000003" customHeight="1">
      <c r="B45" s="48"/>
      <c r="C45" s="49" t="s">
        <v>17</v>
      </c>
      <c r="L45" s="287" t="str">
        <f>K6</f>
        <v>Změna v užívání objektu šaten na st.p.č.95, k.ú.Horní Nivy na občerstvení (bez zastřešené terasy)</v>
      </c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8"/>
      <c r="AK45" s="288"/>
      <c r="AL45" s="288"/>
      <c r="AM45" s="288"/>
      <c r="AN45" s="288"/>
      <c r="AO45" s="288"/>
      <c r="AR45" s="48"/>
    </row>
    <row r="46" spans="1:57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4"/>
      <c r="BE46" s="33"/>
    </row>
    <row r="47" spans="1:57" s="2" customFormat="1" ht="12" customHeight="1">
      <c r="A47" s="33"/>
      <c r="B47" s="34"/>
      <c r="C47" s="28" t="s">
        <v>21</v>
      </c>
      <c r="D47" s="33"/>
      <c r="E47" s="33"/>
      <c r="F47" s="33"/>
      <c r="G47" s="33"/>
      <c r="H47" s="33"/>
      <c r="I47" s="33"/>
      <c r="J47" s="33"/>
      <c r="K47" s="33"/>
      <c r="L47" s="50" t="str">
        <f>IF(K8="","",K8)</f>
        <v xml:space="preserve"> 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23</v>
      </c>
      <c r="AJ47" s="33"/>
      <c r="AK47" s="33"/>
      <c r="AL47" s="33"/>
      <c r="AM47" s="289" t="str">
        <f>IF(AN8= "","",AN8)</f>
        <v>3. 3. 2022</v>
      </c>
      <c r="AN47" s="289"/>
      <c r="AO47" s="33"/>
      <c r="AP47" s="33"/>
      <c r="AQ47" s="33"/>
      <c r="AR47" s="34"/>
      <c r="BE47" s="33"/>
    </row>
    <row r="48" spans="1:57" s="2" customFormat="1" ht="6.95" customHeight="1">
      <c r="A48" s="33"/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4"/>
      <c r="BE48" s="33"/>
    </row>
    <row r="49" spans="1:91" s="2" customFormat="1" ht="15.6" customHeight="1">
      <c r="A49" s="33"/>
      <c r="B49" s="34"/>
      <c r="C49" s="28" t="s">
        <v>25</v>
      </c>
      <c r="D49" s="33"/>
      <c r="E49" s="33"/>
      <c r="F49" s="33"/>
      <c r="G49" s="33"/>
      <c r="H49" s="33"/>
      <c r="I49" s="33"/>
      <c r="J49" s="33"/>
      <c r="K49" s="33"/>
      <c r="L49" s="4" t="str">
        <f>IF(E11= "","",E11)</f>
        <v>Správa majetku obce Dolní Nivy, s.r.o.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31</v>
      </c>
      <c r="AJ49" s="33"/>
      <c r="AK49" s="33"/>
      <c r="AL49" s="33"/>
      <c r="AM49" s="290" t="str">
        <f>IF(E17="","",E17)</f>
        <v>Bc.Jana Kožíšková, Boučí</v>
      </c>
      <c r="AN49" s="291"/>
      <c r="AO49" s="291"/>
      <c r="AP49" s="291"/>
      <c r="AQ49" s="33"/>
      <c r="AR49" s="34"/>
      <c r="AS49" s="292" t="s">
        <v>52</v>
      </c>
      <c r="AT49" s="293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3"/>
    </row>
    <row r="50" spans="1:91" s="2" customFormat="1" ht="15.6" customHeight="1">
      <c r="A50" s="33"/>
      <c r="B50" s="34"/>
      <c r="C50" s="28" t="s">
        <v>29</v>
      </c>
      <c r="D50" s="33"/>
      <c r="E50" s="33"/>
      <c r="F50" s="33"/>
      <c r="G50" s="33"/>
      <c r="H50" s="33"/>
      <c r="I50" s="33"/>
      <c r="J50" s="33"/>
      <c r="K50" s="33"/>
      <c r="L50" s="4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34</v>
      </c>
      <c r="AJ50" s="33"/>
      <c r="AK50" s="33"/>
      <c r="AL50" s="33"/>
      <c r="AM50" s="290" t="str">
        <f>IF(E20="","",E20)</f>
        <v>Šimková Dita, K.Vary</v>
      </c>
      <c r="AN50" s="291"/>
      <c r="AO50" s="291"/>
      <c r="AP50" s="291"/>
      <c r="AQ50" s="33"/>
      <c r="AR50" s="34"/>
      <c r="AS50" s="294"/>
      <c r="AT50" s="295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3"/>
    </row>
    <row r="51" spans="1:91" s="2" customFormat="1" ht="10.9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4"/>
      <c r="AS51" s="294"/>
      <c r="AT51" s="295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3"/>
    </row>
    <row r="52" spans="1:91" s="2" customFormat="1" ht="29.25" customHeight="1">
      <c r="A52" s="33"/>
      <c r="B52" s="34"/>
      <c r="C52" s="296" t="s">
        <v>53</v>
      </c>
      <c r="D52" s="297"/>
      <c r="E52" s="297"/>
      <c r="F52" s="297"/>
      <c r="G52" s="297"/>
      <c r="H52" s="56"/>
      <c r="I52" s="299" t="s">
        <v>54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8" t="s">
        <v>55</v>
      </c>
      <c r="AH52" s="297"/>
      <c r="AI52" s="297"/>
      <c r="AJ52" s="297"/>
      <c r="AK52" s="297"/>
      <c r="AL52" s="297"/>
      <c r="AM52" s="297"/>
      <c r="AN52" s="299" t="s">
        <v>56</v>
      </c>
      <c r="AO52" s="297"/>
      <c r="AP52" s="297"/>
      <c r="AQ52" s="57" t="s">
        <v>57</v>
      </c>
      <c r="AR52" s="34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3"/>
    </row>
    <row r="53" spans="1:91" s="2" customFormat="1" ht="10.9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4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3"/>
    </row>
    <row r="54" spans="1:91" s="6" customFormat="1" ht="32.450000000000003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303">
        <f>ROUND(SUM(AG55:AG59),2)</f>
        <v>0</v>
      </c>
      <c r="AH54" s="303"/>
      <c r="AI54" s="303"/>
      <c r="AJ54" s="303"/>
      <c r="AK54" s="303"/>
      <c r="AL54" s="303"/>
      <c r="AM54" s="303"/>
      <c r="AN54" s="304">
        <f t="shared" ref="AN54:AN59" si="0">SUM(AG54,AT54)</f>
        <v>0</v>
      </c>
      <c r="AO54" s="304"/>
      <c r="AP54" s="304"/>
      <c r="AQ54" s="68" t="s">
        <v>3</v>
      </c>
      <c r="AR54" s="64"/>
      <c r="AS54" s="69">
        <f>ROUND(SUM(AS55:AS59),2)</f>
        <v>0</v>
      </c>
      <c r="AT54" s="70">
        <f t="shared" ref="AT54:AT59" si="1">ROUND(SUM(AV54:AW54),2)</f>
        <v>0</v>
      </c>
      <c r="AU54" s="71">
        <f>ROUND(SUM(AU55:AU59),5)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ROUND(SUM(AZ55:AZ59),2)</f>
        <v>0</v>
      </c>
      <c r="BA54" s="70">
        <f>ROUND(SUM(BA55:BA59),2)</f>
        <v>0</v>
      </c>
      <c r="BB54" s="70">
        <f>ROUND(SUM(BB55:BB59),2)</f>
        <v>0</v>
      </c>
      <c r="BC54" s="70">
        <f>ROUND(SUM(BC55:BC59),2)</f>
        <v>0</v>
      </c>
      <c r="BD54" s="72">
        <f>ROUND(SUM(BD55:BD59),2)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4.45" customHeight="1">
      <c r="A55" s="75" t="s">
        <v>76</v>
      </c>
      <c r="B55" s="76"/>
      <c r="C55" s="77"/>
      <c r="D55" s="300" t="s">
        <v>77</v>
      </c>
      <c r="E55" s="300"/>
      <c r="F55" s="300"/>
      <c r="G55" s="300"/>
      <c r="H55" s="300"/>
      <c r="I55" s="78"/>
      <c r="J55" s="300" t="s">
        <v>78</v>
      </c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300"/>
      <c r="Z55" s="300"/>
      <c r="AA55" s="300"/>
      <c r="AB55" s="300"/>
      <c r="AC55" s="300"/>
      <c r="AD55" s="300"/>
      <c r="AE55" s="300"/>
      <c r="AF55" s="300"/>
      <c r="AG55" s="301">
        <f>'001 - Stavební část'!J30</f>
        <v>0</v>
      </c>
      <c r="AH55" s="302"/>
      <c r="AI55" s="302"/>
      <c r="AJ55" s="302"/>
      <c r="AK55" s="302"/>
      <c r="AL55" s="302"/>
      <c r="AM55" s="302"/>
      <c r="AN55" s="301">
        <f t="shared" si="0"/>
        <v>0</v>
      </c>
      <c r="AO55" s="302"/>
      <c r="AP55" s="302"/>
      <c r="AQ55" s="79" t="s">
        <v>79</v>
      </c>
      <c r="AR55" s="76"/>
      <c r="AS55" s="80">
        <v>0</v>
      </c>
      <c r="AT55" s="81">
        <f t="shared" si="1"/>
        <v>0</v>
      </c>
      <c r="AU55" s="82">
        <f>'001 - Stavební část'!P100</f>
        <v>0</v>
      </c>
      <c r="AV55" s="81">
        <f>'001 - Stavební část'!J33</f>
        <v>0</v>
      </c>
      <c r="AW55" s="81">
        <f>'001 - Stavební část'!J34</f>
        <v>0</v>
      </c>
      <c r="AX55" s="81">
        <f>'001 - Stavební část'!J35</f>
        <v>0</v>
      </c>
      <c r="AY55" s="81">
        <f>'001 - Stavební část'!J36</f>
        <v>0</v>
      </c>
      <c r="AZ55" s="81">
        <f>'001 - Stavební část'!F33</f>
        <v>0</v>
      </c>
      <c r="BA55" s="81">
        <f>'001 - Stavební část'!F34</f>
        <v>0</v>
      </c>
      <c r="BB55" s="81">
        <f>'001 - Stavební část'!F35</f>
        <v>0</v>
      </c>
      <c r="BC55" s="81">
        <f>'001 - Stavební část'!F36</f>
        <v>0</v>
      </c>
      <c r="BD55" s="83">
        <f>'001 - Stavební část'!F37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91" s="7" customFormat="1" ht="14.45" customHeight="1">
      <c r="A56" s="75" t="s">
        <v>76</v>
      </c>
      <c r="B56" s="76"/>
      <c r="C56" s="77"/>
      <c r="D56" s="300" t="s">
        <v>83</v>
      </c>
      <c r="E56" s="300"/>
      <c r="F56" s="300"/>
      <c r="G56" s="300"/>
      <c r="H56" s="300"/>
      <c r="I56" s="78"/>
      <c r="J56" s="300" t="s">
        <v>84</v>
      </c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300"/>
      <c r="Z56" s="300"/>
      <c r="AA56" s="300"/>
      <c r="AB56" s="300"/>
      <c r="AC56" s="300"/>
      <c r="AD56" s="300"/>
      <c r="AE56" s="300"/>
      <c r="AF56" s="300"/>
      <c r="AG56" s="301">
        <f>'002 - Zdravotechnika'!J30</f>
        <v>0</v>
      </c>
      <c r="AH56" s="302"/>
      <c r="AI56" s="302"/>
      <c r="AJ56" s="302"/>
      <c r="AK56" s="302"/>
      <c r="AL56" s="302"/>
      <c r="AM56" s="302"/>
      <c r="AN56" s="301">
        <f t="shared" si="0"/>
        <v>0</v>
      </c>
      <c r="AO56" s="302"/>
      <c r="AP56" s="302"/>
      <c r="AQ56" s="79" t="s">
        <v>79</v>
      </c>
      <c r="AR56" s="76"/>
      <c r="AS56" s="80">
        <v>0</v>
      </c>
      <c r="AT56" s="81">
        <f t="shared" si="1"/>
        <v>0</v>
      </c>
      <c r="AU56" s="82">
        <f>'002 - Zdravotechnika'!P91</f>
        <v>0</v>
      </c>
      <c r="AV56" s="81">
        <f>'002 - Zdravotechnika'!J33</f>
        <v>0</v>
      </c>
      <c r="AW56" s="81">
        <f>'002 - Zdravotechnika'!J34</f>
        <v>0</v>
      </c>
      <c r="AX56" s="81">
        <f>'002 - Zdravotechnika'!J35</f>
        <v>0</v>
      </c>
      <c r="AY56" s="81">
        <f>'002 - Zdravotechnika'!J36</f>
        <v>0</v>
      </c>
      <c r="AZ56" s="81">
        <f>'002 - Zdravotechnika'!F33</f>
        <v>0</v>
      </c>
      <c r="BA56" s="81">
        <f>'002 - Zdravotechnika'!F34</f>
        <v>0</v>
      </c>
      <c r="BB56" s="81">
        <f>'002 - Zdravotechnika'!F35</f>
        <v>0</v>
      </c>
      <c r="BC56" s="81">
        <f>'002 - Zdravotechnika'!F36</f>
        <v>0</v>
      </c>
      <c r="BD56" s="83">
        <f>'002 - Zdravotechnika'!F37</f>
        <v>0</v>
      </c>
      <c r="BT56" s="84" t="s">
        <v>80</v>
      </c>
      <c r="BV56" s="84" t="s">
        <v>74</v>
      </c>
      <c r="BW56" s="84" t="s">
        <v>85</v>
      </c>
      <c r="BX56" s="84" t="s">
        <v>5</v>
      </c>
      <c r="CL56" s="84" t="s">
        <v>3</v>
      </c>
      <c r="CM56" s="84" t="s">
        <v>82</v>
      </c>
    </row>
    <row r="57" spans="1:91" s="7" customFormat="1" ht="14.45" customHeight="1">
      <c r="A57" s="75" t="s">
        <v>76</v>
      </c>
      <c r="B57" s="76"/>
      <c r="C57" s="77"/>
      <c r="D57" s="300" t="s">
        <v>86</v>
      </c>
      <c r="E57" s="300"/>
      <c r="F57" s="300"/>
      <c r="G57" s="300"/>
      <c r="H57" s="300"/>
      <c r="I57" s="78"/>
      <c r="J57" s="300" t="s">
        <v>87</v>
      </c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300"/>
      <c r="Y57" s="300"/>
      <c r="Z57" s="300"/>
      <c r="AA57" s="300"/>
      <c r="AB57" s="300"/>
      <c r="AC57" s="300"/>
      <c r="AD57" s="300"/>
      <c r="AE57" s="300"/>
      <c r="AF57" s="300"/>
      <c r="AG57" s="301">
        <f>'003 - Elektroinstalace'!J30</f>
        <v>0</v>
      </c>
      <c r="AH57" s="302"/>
      <c r="AI57" s="302"/>
      <c r="AJ57" s="302"/>
      <c r="AK57" s="302"/>
      <c r="AL57" s="302"/>
      <c r="AM57" s="302"/>
      <c r="AN57" s="301">
        <f t="shared" si="0"/>
        <v>0</v>
      </c>
      <c r="AO57" s="302"/>
      <c r="AP57" s="302"/>
      <c r="AQ57" s="79" t="s">
        <v>79</v>
      </c>
      <c r="AR57" s="76"/>
      <c r="AS57" s="80">
        <v>0</v>
      </c>
      <c r="AT57" s="81">
        <f t="shared" si="1"/>
        <v>0</v>
      </c>
      <c r="AU57" s="82">
        <f>'003 - Elektroinstalace'!P91</f>
        <v>0</v>
      </c>
      <c r="AV57" s="81">
        <f>'003 - Elektroinstalace'!J33</f>
        <v>0</v>
      </c>
      <c r="AW57" s="81">
        <f>'003 - Elektroinstalace'!J34</f>
        <v>0</v>
      </c>
      <c r="AX57" s="81">
        <f>'003 - Elektroinstalace'!J35</f>
        <v>0</v>
      </c>
      <c r="AY57" s="81">
        <f>'003 - Elektroinstalace'!J36</f>
        <v>0</v>
      </c>
      <c r="AZ57" s="81">
        <f>'003 - Elektroinstalace'!F33</f>
        <v>0</v>
      </c>
      <c r="BA57" s="81">
        <f>'003 - Elektroinstalace'!F34</f>
        <v>0</v>
      </c>
      <c r="BB57" s="81">
        <f>'003 - Elektroinstalace'!F35</f>
        <v>0</v>
      </c>
      <c r="BC57" s="81">
        <f>'003 - Elektroinstalace'!F36</f>
        <v>0</v>
      </c>
      <c r="BD57" s="83">
        <f>'003 - Elektroinstalace'!F37</f>
        <v>0</v>
      </c>
      <c r="BT57" s="84" t="s">
        <v>80</v>
      </c>
      <c r="BV57" s="84" t="s">
        <v>74</v>
      </c>
      <c r="BW57" s="84" t="s">
        <v>88</v>
      </c>
      <c r="BX57" s="84" t="s">
        <v>5</v>
      </c>
      <c r="CL57" s="84" t="s">
        <v>3</v>
      </c>
      <c r="CM57" s="84" t="s">
        <v>82</v>
      </c>
    </row>
    <row r="58" spans="1:91" s="7" customFormat="1" ht="14.45" customHeight="1">
      <c r="A58" s="75" t="s">
        <v>76</v>
      </c>
      <c r="B58" s="76"/>
      <c r="C58" s="77"/>
      <c r="D58" s="300" t="s">
        <v>89</v>
      </c>
      <c r="E58" s="300"/>
      <c r="F58" s="300"/>
      <c r="G58" s="300"/>
      <c r="H58" s="300"/>
      <c r="I58" s="78"/>
      <c r="J58" s="300" t="s">
        <v>90</v>
      </c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00"/>
      <c r="AA58" s="300"/>
      <c r="AB58" s="300"/>
      <c r="AC58" s="300"/>
      <c r="AD58" s="300"/>
      <c r="AE58" s="300"/>
      <c r="AF58" s="300"/>
      <c r="AG58" s="301">
        <f>'004 - Vybavení vestavěné'!J30</f>
        <v>0</v>
      </c>
      <c r="AH58" s="302"/>
      <c r="AI58" s="302"/>
      <c r="AJ58" s="302"/>
      <c r="AK58" s="302"/>
      <c r="AL58" s="302"/>
      <c r="AM58" s="302"/>
      <c r="AN58" s="301">
        <f t="shared" si="0"/>
        <v>0</v>
      </c>
      <c r="AO58" s="302"/>
      <c r="AP58" s="302"/>
      <c r="AQ58" s="79" t="s">
        <v>79</v>
      </c>
      <c r="AR58" s="76"/>
      <c r="AS58" s="80">
        <v>0</v>
      </c>
      <c r="AT58" s="81">
        <f t="shared" si="1"/>
        <v>0</v>
      </c>
      <c r="AU58" s="82">
        <f>'004 - Vybavení vestavěné'!P80</f>
        <v>0</v>
      </c>
      <c r="AV58" s="81">
        <f>'004 - Vybavení vestavěné'!J33</f>
        <v>0</v>
      </c>
      <c r="AW58" s="81">
        <f>'004 - Vybavení vestavěné'!J34</f>
        <v>0</v>
      </c>
      <c r="AX58" s="81">
        <f>'004 - Vybavení vestavěné'!J35</f>
        <v>0</v>
      </c>
      <c r="AY58" s="81">
        <f>'004 - Vybavení vestavěné'!J36</f>
        <v>0</v>
      </c>
      <c r="AZ58" s="81">
        <f>'004 - Vybavení vestavěné'!F33</f>
        <v>0</v>
      </c>
      <c r="BA58" s="81">
        <f>'004 - Vybavení vestavěné'!F34</f>
        <v>0</v>
      </c>
      <c r="BB58" s="81">
        <f>'004 - Vybavení vestavěné'!F35</f>
        <v>0</v>
      </c>
      <c r="BC58" s="81">
        <f>'004 - Vybavení vestavěné'!F36</f>
        <v>0</v>
      </c>
      <c r="BD58" s="83">
        <f>'004 - Vybavení vestavěné'!F37</f>
        <v>0</v>
      </c>
      <c r="BT58" s="84" t="s">
        <v>80</v>
      </c>
      <c r="BV58" s="84" t="s">
        <v>74</v>
      </c>
      <c r="BW58" s="84" t="s">
        <v>91</v>
      </c>
      <c r="BX58" s="84" t="s">
        <v>5</v>
      </c>
      <c r="CL58" s="84" t="s">
        <v>3</v>
      </c>
      <c r="CM58" s="84" t="s">
        <v>82</v>
      </c>
    </row>
    <row r="59" spans="1:91" s="7" customFormat="1" ht="14.45" customHeight="1">
      <c r="A59" s="75" t="s">
        <v>76</v>
      </c>
      <c r="B59" s="76"/>
      <c r="C59" s="77"/>
      <c r="D59" s="300" t="s">
        <v>92</v>
      </c>
      <c r="E59" s="300"/>
      <c r="F59" s="300"/>
      <c r="G59" s="300"/>
      <c r="H59" s="300"/>
      <c r="I59" s="78"/>
      <c r="J59" s="300" t="s">
        <v>93</v>
      </c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1">
        <f>'005 - Vedlejší rozpočtové...'!J30</f>
        <v>0</v>
      </c>
      <c r="AH59" s="302"/>
      <c r="AI59" s="302"/>
      <c r="AJ59" s="302"/>
      <c r="AK59" s="302"/>
      <c r="AL59" s="302"/>
      <c r="AM59" s="302"/>
      <c r="AN59" s="301">
        <f t="shared" si="0"/>
        <v>0</v>
      </c>
      <c r="AO59" s="302"/>
      <c r="AP59" s="302"/>
      <c r="AQ59" s="79" t="s">
        <v>79</v>
      </c>
      <c r="AR59" s="76"/>
      <c r="AS59" s="85">
        <v>0</v>
      </c>
      <c r="AT59" s="86">
        <f t="shared" si="1"/>
        <v>0</v>
      </c>
      <c r="AU59" s="87">
        <f>'005 - Vedlejší rozpočtové...'!P84</f>
        <v>0</v>
      </c>
      <c r="AV59" s="86">
        <f>'005 - Vedlejší rozpočtové...'!J33</f>
        <v>0</v>
      </c>
      <c r="AW59" s="86">
        <f>'005 - Vedlejší rozpočtové...'!J34</f>
        <v>0</v>
      </c>
      <c r="AX59" s="86">
        <f>'005 - Vedlejší rozpočtové...'!J35</f>
        <v>0</v>
      </c>
      <c r="AY59" s="86">
        <f>'005 - Vedlejší rozpočtové...'!J36</f>
        <v>0</v>
      </c>
      <c r="AZ59" s="86">
        <f>'005 - Vedlejší rozpočtové...'!F33</f>
        <v>0</v>
      </c>
      <c r="BA59" s="86">
        <f>'005 - Vedlejší rozpočtové...'!F34</f>
        <v>0</v>
      </c>
      <c r="BB59" s="86">
        <f>'005 - Vedlejší rozpočtové...'!F35</f>
        <v>0</v>
      </c>
      <c r="BC59" s="86">
        <f>'005 - Vedlejší rozpočtové...'!F36</f>
        <v>0</v>
      </c>
      <c r="BD59" s="88">
        <f>'005 - Vedlejší rozpočtové...'!F37</f>
        <v>0</v>
      </c>
      <c r="BT59" s="84" t="s">
        <v>80</v>
      </c>
      <c r="BV59" s="84" t="s">
        <v>74</v>
      </c>
      <c r="BW59" s="84" t="s">
        <v>94</v>
      </c>
      <c r="BX59" s="84" t="s">
        <v>5</v>
      </c>
      <c r="CL59" s="84" t="s">
        <v>3</v>
      </c>
      <c r="CM59" s="84" t="s">
        <v>82</v>
      </c>
    </row>
    <row r="60" spans="1:91" s="2" customFormat="1" ht="30" customHeight="1">
      <c r="A60" s="33"/>
      <c r="B60" s="34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4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</row>
    <row r="61" spans="1:91" s="2" customFormat="1" ht="6.95" customHeight="1">
      <c r="A61" s="33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34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001 - Stavební část'!C2" display="/"/>
    <hyperlink ref="A56" location="'002 - Zdravotechnika'!C2" display="/"/>
    <hyperlink ref="A57" location="'003 - Elektroinstalace'!C2" display="/"/>
    <hyperlink ref="A58" location="'004 - Vybavení vestavěné'!C2" display="/"/>
    <hyperlink ref="A59" location="'005 - Vedlejší rozpočtové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4"/>
  <sheetViews>
    <sheetView showGridLines="0" workbookViewId="0"/>
  </sheetViews>
  <sheetFormatPr defaultRowHeight="1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108" style="1" customWidth="1"/>
    <col min="7" max="7" width="8" style="1" customWidth="1"/>
    <col min="8" max="8" width="15" style="1" customWidth="1"/>
    <col min="9" max="9" width="16.83203125" style="1" customWidth="1"/>
    <col min="10" max="11" width="23.83203125" style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24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14.45" customHeight="1">
      <c r="B7" s="21"/>
      <c r="E7" s="325" t="str">
        <f>'Rekapitulace stavby'!K6</f>
        <v>Změna v užívání objektu šaten na st.p.č.95, k.ú.Horní Nivy na občerstvení (bez zastřešené terasy)</v>
      </c>
      <c r="F7" s="326"/>
      <c r="G7" s="326"/>
      <c r="H7" s="326"/>
      <c r="L7" s="21"/>
    </row>
    <row r="8" spans="1:46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4"/>
      <c r="C9" s="33"/>
      <c r="D9" s="33"/>
      <c r="E9" s="287" t="s">
        <v>97</v>
      </c>
      <c r="F9" s="327"/>
      <c r="G9" s="327"/>
      <c r="H9" s="327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3. 3. 2022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8" t="str">
        <f>'Rekapitulace stavby'!E14</f>
        <v>Vyplň údaj</v>
      </c>
      <c r="F18" s="308"/>
      <c r="G18" s="308"/>
      <c r="H18" s="308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91"/>
      <c r="B27" s="92"/>
      <c r="C27" s="91"/>
      <c r="D27" s="91"/>
      <c r="E27" s="313" t="s">
        <v>3</v>
      </c>
      <c r="F27" s="313"/>
      <c r="G27" s="313"/>
      <c r="H27" s="3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ROUND(J100, 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ROUND((SUM(BE100:BE573)),  2)</f>
        <v>0</v>
      </c>
      <c r="G33" s="33"/>
      <c r="H33" s="33"/>
      <c r="I33" s="97">
        <v>0.21</v>
      </c>
      <c r="J33" s="96">
        <f>ROUND(((SUM(BE100:BE573))*I33),  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ROUND((SUM(BF100:BF573)),  2)</f>
        <v>0</v>
      </c>
      <c r="G34" s="33"/>
      <c r="H34" s="33"/>
      <c r="I34" s="97">
        <v>0.15</v>
      </c>
      <c r="J34" s="96">
        <f>ROUND(((SUM(BF100:BF573))*I34),  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45</v>
      </c>
      <c r="F35" s="96">
        <f>ROUND((SUM(BG100:BG573)),  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46</v>
      </c>
      <c r="F36" s="96">
        <f>ROUND((SUM(BH100:BH573)),  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47</v>
      </c>
      <c r="F37" s="96">
        <f>ROUND((SUM(BI100:BI573)),  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3"/>
      <c r="D48" s="33"/>
      <c r="E48" s="325" t="str">
        <f>E7</f>
        <v>Změna v užívání objektu šaten na st.p.č.95, k.ú.Horní Nivy na občerstvení (bez zastřešené terasy)</v>
      </c>
      <c r="F48" s="326"/>
      <c r="G48" s="326"/>
      <c r="H48" s="326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5.6" customHeight="1">
      <c r="A50" s="33"/>
      <c r="B50" s="34"/>
      <c r="C50" s="33"/>
      <c r="D50" s="33"/>
      <c r="E50" s="287" t="str">
        <f>E9</f>
        <v>001 - Stavební část</v>
      </c>
      <c r="F50" s="327"/>
      <c r="G50" s="327"/>
      <c r="H50" s="327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3. 3. 2022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6.45" customHeight="1">
      <c r="A54" s="33"/>
      <c r="B54" s="34"/>
      <c r="C54" s="28" t="s">
        <v>25</v>
      </c>
      <c r="D54" s="33"/>
      <c r="E54" s="33"/>
      <c r="F54" s="26" t="str">
        <f>E15</f>
        <v>Správa majetku obce Dolní Nivy, s.r.o.</v>
      </c>
      <c r="G54" s="33"/>
      <c r="H54" s="33"/>
      <c r="I54" s="28" t="s">
        <v>31</v>
      </c>
      <c r="J54" s="31" t="str">
        <f>E21</f>
        <v>Bc.Jana Kožíšková, Boučí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6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Šimková Dita, K.Vary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04" t="s">
        <v>99</v>
      </c>
      <c r="D57" s="98"/>
      <c r="E57" s="98"/>
      <c r="F57" s="98"/>
      <c r="G57" s="98"/>
      <c r="H57" s="98"/>
      <c r="I57" s="98"/>
      <c r="J57" s="105" t="s">
        <v>100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J100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101</v>
      </c>
    </row>
    <row r="60" spans="1:47" s="9" customFormat="1" ht="24.95" customHeight="1">
      <c r="B60" s="107"/>
      <c r="D60" s="108" t="s">
        <v>102</v>
      </c>
      <c r="E60" s="109"/>
      <c r="F60" s="109"/>
      <c r="G60" s="109"/>
      <c r="H60" s="109"/>
      <c r="I60" s="109"/>
      <c r="J60" s="110">
        <f>J101</f>
        <v>0</v>
      </c>
      <c r="L60" s="107"/>
    </row>
    <row r="61" spans="1:47" s="10" customFormat="1" ht="19.899999999999999" customHeight="1">
      <c r="B61" s="111"/>
      <c r="D61" s="112" t="s">
        <v>103</v>
      </c>
      <c r="E61" s="113"/>
      <c r="F61" s="113"/>
      <c r="G61" s="113"/>
      <c r="H61" s="113"/>
      <c r="I61" s="113"/>
      <c r="J61" s="114">
        <f>J102</f>
        <v>0</v>
      </c>
      <c r="L61" s="111"/>
    </row>
    <row r="62" spans="1:47" s="10" customFormat="1" ht="19.899999999999999" customHeight="1">
      <c r="B62" s="111"/>
      <c r="D62" s="112" t="s">
        <v>104</v>
      </c>
      <c r="E62" s="113"/>
      <c r="F62" s="113"/>
      <c r="G62" s="113"/>
      <c r="H62" s="113"/>
      <c r="I62" s="113"/>
      <c r="J62" s="114">
        <f>J126</f>
        <v>0</v>
      </c>
      <c r="L62" s="111"/>
    </row>
    <row r="63" spans="1:47" s="10" customFormat="1" ht="19.899999999999999" customHeight="1">
      <c r="B63" s="111"/>
      <c r="D63" s="112" t="s">
        <v>105</v>
      </c>
      <c r="E63" s="113"/>
      <c r="F63" s="113"/>
      <c r="G63" s="113"/>
      <c r="H63" s="113"/>
      <c r="I63" s="113"/>
      <c r="J63" s="114">
        <f>J152</f>
        <v>0</v>
      </c>
      <c r="L63" s="111"/>
    </row>
    <row r="64" spans="1:47" s="10" customFormat="1" ht="19.899999999999999" customHeight="1">
      <c r="B64" s="111"/>
      <c r="D64" s="112" t="s">
        <v>106</v>
      </c>
      <c r="E64" s="113"/>
      <c r="F64" s="113"/>
      <c r="G64" s="113"/>
      <c r="H64" s="113"/>
      <c r="I64" s="113"/>
      <c r="J64" s="114">
        <f>J185</f>
        <v>0</v>
      </c>
      <c r="L64" s="111"/>
    </row>
    <row r="65" spans="2:12" s="10" customFormat="1" ht="19.899999999999999" customHeight="1">
      <c r="B65" s="111"/>
      <c r="D65" s="112" t="s">
        <v>107</v>
      </c>
      <c r="E65" s="113"/>
      <c r="F65" s="113"/>
      <c r="G65" s="113"/>
      <c r="H65" s="113"/>
      <c r="I65" s="113"/>
      <c r="J65" s="114">
        <f>J195</f>
        <v>0</v>
      </c>
      <c r="L65" s="111"/>
    </row>
    <row r="66" spans="2:12" s="10" customFormat="1" ht="19.899999999999999" customHeight="1">
      <c r="B66" s="111"/>
      <c r="D66" s="112" t="s">
        <v>108</v>
      </c>
      <c r="E66" s="113"/>
      <c r="F66" s="113"/>
      <c r="G66" s="113"/>
      <c r="H66" s="113"/>
      <c r="I66" s="113"/>
      <c r="J66" s="114">
        <f>J256</f>
        <v>0</v>
      </c>
      <c r="L66" s="111"/>
    </row>
    <row r="67" spans="2:12" s="10" customFormat="1" ht="19.899999999999999" customHeight="1">
      <c r="B67" s="111"/>
      <c r="D67" s="112" t="s">
        <v>109</v>
      </c>
      <c r="E67" s="113"/>
      <c r="F67" s="113"/>
      <c r="G67" s="113"/>
      <c r="H67" s="113"/>
      <c r="I67" s="113"/>
      <c r="J67" s="114">
        <f>J292</f>
        <v>0</v>
      </c>
      <c r="L67" s="111"/>
    </row>
    <row r="68" spans="2:12" s="10" customFormat="1" ht="19.899999999999999" customHeight="1">
      <c r="B68" s="111"/>
      <c r="D68" s="112" t="s">
        <v>110</v>
      </c>
      <c r="E68" s="113"/>
      <c r="F68" s="113"/>
      <c r="G68" s="113"/>
      <c r="H68" s="113"/>
      <c r="I68" s="113"/>
      <c r="J68" s="114">
        <f>J306</f>
        <v>0</v>
      </c>
      <c r="L68" s="111"/>
    </row>
    <row r="69" spans="2:12" s="9" customFormat="1" ht="24.95" customHeight="1">
      <c r="B69" s="107"/>
      <c r="D69" s="108" t="s">
        <v>111</v>
      </c>
      <c r="E69" s="109"/>
      <c r="F69" s="109"/>
      <c r="G69" s="109"/>
      <c r="H69" s="109"/>
      <c r="I69" s="109"/>
      <c r="J69" s="110">
        <f>J309</f>
        <v>0</v>
      </c>
      <c r="L69" s="107"/>
    </row>
    <row r="70" spans="2:12" s="10" customFormat="1" ht="19.899999999999999" customHeight="1">
      <c r="B70" s="111"/>
      <c r="D70" s="112" t="s">
        <v>112</v>
      </c>
      <c r="E70" s="113"/>
      <c r="F70" s="113"/>
      <c r="G70" s="113"/>
      <c r="H70" s="113"/>
      <c r="I70" s="113"/>
      <c r="J70" s="114">
        <f>J310</f>
        <v>0</v>
      </c>
      <c r="L70" s="111"/>
    </row>
    <row r="71" spans="2:12" s="10" customFormat="1" ht="19.899999999999999" customHeight="1">
      <c r="B71" s="111"/>
      <c r="D71" s="112" t="s">
        <v>113</v>
      </c>
      <c r="E71" s="113"/>
      <c r="F71" s="113"/>
      <c r="G71" s="113"/>
      <c r="H71" s="113"/>
      <c r="I71" s="113"/>
      <c r="J71" s="114">
        <f>J323</f>
        <v>0</v>
      </c>
      <c r="L71" s="111"/>
    </row>
    <row r="72" spans="2:12" s="10" customFormat="1" ht="19.899999999999999" customHeight="1">
      <c r="B72" s="111"/>
      <c r="D72" s="112" t="s">
        <v>114</v>
      </c>
      <c r="E72" s="113"/>
      <c r="F72" s="113"/>
      <c r="G72" s="113"/>
      <c r="H72" s="113"/>
      <c r="I72" s="113"/>
      <c r="J72" s="114">
        <f>J347</f>
        <v>0</v>
      </c>
      <c r="L72" s="111"/>
    </row>
    <row r="73" spans="2:12" s="10" customFormat="1" ht="19.899999999999999" customHeight="1">
      <c r="B73" s="111"/>
      <c r="D73" s="112" t="s">
        <v>115</v>
      </c>
      <c r="E73" s="113"/>
      <c r="F73" s="113"/>
      <c r="G73" s="113"/>
      <c r="H73" s="113"/>
      <c r="I73" s="113"/>
      <c r="J73" s="114">
        <f>J377</f>
        <v>0</v>
      </c>
      <c r="L73" s="111"/>
    </row>
    <row r="74" spans="2:12" s="10" customFormat="1" ht="19.899999999999999" customHeight="1">
      <c r="B74" s="111"/>
      <c r="D74" s="112" t="s">
        <v>116</v>
      </c>
      <c r="E74" s="113"/>
      <c r="F74" s="113"/>
      <c r="G74" s="113"/>
      <c r="H74" s="113"/>
      <c r="I74" s="113"/>
      <c r="J74" s="114">
        <f>J410</f>
        <v>0</v>
      </c>
      <c r="L74" s="111"/>
    </row>
    <row r="75" spans="2:12" s="10" customFormat="1" ht="19.899999999999999" customHeight="1">
      <c r="B75" s="111"/>
      <c r="D75" s="112" t="s">
        <v>117</v>
      </c>
      <c r="E75" s="113"/>
      <c r="F75" s="113"/>
      <c r="G75" s="113"/>
      <c r="H75" s="113"/>
      <c r="I75" s="113"/>
      <c r="J75" s="114">
        <f>J440</f>
        <v>0</v>
      </c>
      <c r="L75" s="111"/>
    </row>
    <row r="76" spans="2:12" s="10" customFormat="1" ht="19.899999999999999" customHeight="1">
      <c r="B76" s="111"/>
      <c r="D76" s="112" t="s">
        <v>118</v>
      </c>
      <c r="E76" s="113"/>
      <c r="F76" s="113"/>
      <c r="G76" s="113"/>
      <c r="H76" s="113"/>
      <c r="I76" s="113"/>
      <c r="J76" s="114">
        <f>J492</f>
        <v>0</v>
      </c>
      <c r="L76" s="111"/>
    </row>
    <row r="77" spans="2:12" s="10" customFormat="1" ht="19.899999999999999" customHeight="1">
      <c r="B77" s="111"/>
      <c r="D77" s="112" t="s">
        <v>119</v>
      </c>
      <c r="E77" s="113"/>
      <c r="F77" s="113"/>
      <c r="G77" s="113"/>
      <c r="H77" s="113"/>
      <c r="I77" s="113"/>
      <c r="J77" s="114">
        <f>J506</f>
        <v>0</v>
      </c>
      <c r="L77" s="111"/>
    </row>
    <row r="78" spans="2:12" s="10" customFormat="1" ht="19.899999999999999" customHeight="1">
      <c r="B78" s="111"/>
      <c r="D78" s="112" t="s">
        <v>120</v>
      </c>
      <c r="E78" s="113"/>
      <c r="F78" s="113"/>
      <c r="G78" s="113"/>
      <c r="H78" s="113"/>
      <c r="I78" s="113"/>
      <c r="J78" s="114">
        <f>J525</f>
        <v>0</v>
      </c>
      <c r="L78" s="111"/>
    </row>
    <row r="79" spans="2:12" s="10" customFormat="1" ht="19.899999999999999" customHeight="1">
      <c r="B79" s="111"/>
      <c r="D79" s="112" t="s">
        <v>121</v>
      </c>
      <c r="E79" s="113"/>
      <c r="F79" s="113"/>
      <c r="G79" s="113"/>
      <c r="H79" s="113"/>
      <c r="I79" s="113"/>
      <c r="J79" s="114">
        <f>J545</f>
        <v>0</v>
      </c>
      <c r="L79" s="111"/>
    </row>
    <row r="80" spans="2:12" s="10" customFormat="1" ht="19.899999999999999" customHeight="1">
      <c r="B80" s="111"/>
      <c r="D80" s="112" t="s">
        <v>122</v>
      </c>
      <c r="E80" s="113"/>
      <c r="F80" s="113"/>
      <c r="G80" s="113"/>
      <c r="H80" s="113"/>
      <c r="I80" s="113"/>
      <c r="J80" s="114">
        <f>J564</f>
        <v>0</v>
      </c>
      <c r="L80" s="111"/>
    </row>
    <row r="81" spans="1:31" s="2" customFormat="1" ht="21.75" customHeight="1">
      <c r="A81" s="33"/>
      <c r="B81" s="34"/>
      <c r="C81" s="33"/>
      <c r="D81" s="33"/>
      <c r="E81" s="33"/>
      <c r="F81" s="33"/>
      <c r="G81" s="33"/>
      <c r="H81" s="33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6.95" customHeight="1">
      <c r="A82" s="33"/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6" spans="1:31" s="2" customFormat="1" ht="6.95" customHeight="1">
      <c r="A86" s="33"/>
      <c r="B86" s="45"/>
      <c r="C86" s="46"/>
      <c r="D86" s="46"/>
      <c r="E86" s="46"/>
      <c r="F86" s="46"/>
      <c r="G86" s="46"/>
      <c r="H86" s="46"/>
      <c r="I86" s="46"/>
      <c r="J86" s="46"/>
      <c r="K86" s="46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24.95" customHeight="1">
      <c r="A87" s="33"/>
      <c r="B87" s="34"/>
      <c r="C87" s="22" t="s">
        <v>123</v>
      </c>
      <c r="D87" s="33"/>
      <c r="E87" s="33"/>
      <c r="F87" s="33"/>
      <c r="G87" s="33"/>
      <c r="H87" s="33"/>
      <c r="I87" s="33"/>
      <c r="J87" s="33"/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17</v>
      </c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4.45" customHeight="1">
      <c r="A90" s="33"/>
      <c r="B90" s="34"/>
      <c r="C90" s="33"/>
      <c r="D90" s="33"/>
      <c r="E90" s="325" t="str">
        <f>E7</f>
        <v>Změna v užívání objektu šaten na st.p.č.95, k.ú.Horní Nivy na občerstvení (bez zastřešené terasy)</v>
      </c>
      <c r="F90" s="326"/>
      <c r="G90" s="326"/>
      <c r="H90" s="326"/>
      <c r="I90" s="33"/>
      <c r="J90" s="33"/>
      <c r="K90" s="33"/>
      <c r="L90" s="9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96</v>
      </c>
      <c r="D91" s="33"/>
      <c r="E91" s="33"/>
      <c r="F91" s="33"/>
      <c r="G91" s="33"/>
      <c r="H91" s="33"/>
      <c r="I91" s="33"/>
      <c r="J91" s="33"/>
      <c r="K91" s="33"/>
      <c r="L91" s="9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6" customHeight="1">
      <c r="A92" s="33"/>
      <c r="B92" s="34"/>
      <c r="C92" s="33"/>
      <c r="D92" s="33"/>
      <c r="E92" s="287" t="str">
        <f>E9</f>
        <v>001 - Stavební část</v>
      </c>
      <c r="F92" s="327"/>
      <c r="G92" s="327"/>
      <c r="H92" s="327"/>
      <c r="I92" s="33"/>
      <c r="J92" s="33"/>
      <c r="K92" s="33"/>
      <c r="L92" s="9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6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9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2" customHeight="1">
      <c r="A94" s="33"/>
      <c r="B94" s="34"/>
      <c r="C94" s="28" t="s">
        <v>21</v>
      </c>
      <c r="D94" s="33"/>
      <c r="E94" s="33"/>
      <c r="F94" s="26" t="str">
        <f>F12</f>
        <v xml:space="preserve"> </v>
      </c>
      <c r="G94" s="33"/>
      <c r="H94" s="33"/>
      <c r="I94" s="28" t="s">
        <v>23</v>
      </c>
      <c r="J94" s="51" t="str">
        <f>IF(J12="","",J12)</f>
        <v>3. 3. 2022</v>
      </c>
      <c r="K94" s="33"/>
      <c r="L94" s="9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6.9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9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6.45" customHeight="1">
      <c r="A96" s="33"/>
      <c r="B96" s="34"/>
      <c r="C96" s="28" t="s">
        <v>25</v>
      </c>
      <c r="D96" s="33"/>
      <c r="E96" s="33"/>
      <c r="F96" s="26" t="str">
        <f>E15</f>
        <v>Správa majetku obce Dolní Nivy, s.r.o.</v>
      </c>
      <c r="G96" s="33"/>
      <c r="H96" s="33"/>
      <c r="I96" s="28" t="s">
        <v>31</v>
      </c>
      <c r="J96" s="31" t="str">
        <f>E21</f>
        <v>Bc.Jana Kožíšková, Boučí</v>
      </c>
      <c r="K96" s="33"/>
      <c r="L96" s="9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65" s="2" customFormat="1" ht="15.6" customHeight="1">
      <c r="A97" s="33"/>
      <c r="B97" s="34"/>
      <c r="C97" s="28" t="s">
        <v>29</v>
      </c>
      <c r="D97" s="33"/>
      <c r="E97" s="33"/>
      <c r="F97" s="26" t="str">
        <f>IF(E18="","",E18)</f>
        <v>Vyplň údaj</v>
      </c>
      <c r="G97" s="33"/>
      <c r="H97" s="33"/>
      <c r="I97" s="28" t="s">
        <v>34</v>
      </c>
      <c r="J97" s="31" t="str">
        <f>E24</f>
        <v>Šimková Dita, K.Vary</v>
      </c>
      <c r="K97" s="33"/>
      <c r="L97" s="9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65" s="2" customFormat="1" ht="10.35" customHeight="1">
      <c r="A98" s="33"/>
      <c r="B98" s="34"/>
      <c r="C98" s="33"/>
      <c r="D98" s="33"/>
      <c r="E98" s="33"/>
      <c r="F98" s="33"/>
      <c r="G98" s="33"/>
      <c r="H98" s="33"/>
      <c r="I98" s="33"/>
      <c r="J98" s="33"/>
      <c r="K98" s="33"/>
      <c r="L98" s="9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</row>
    <row r="99" spans="1:65" s="11" customFormat="1" ht="29.25" customHeight="1">
      <c r="A99" s="115"/>
      <c r="B99" s="116"/>
      <c r="C99" s="117" t="s">
        <v>124</v>
      </c>
      <c r="D99" s="118" t="s">
        <v>57</v>
      </c>
      <c r="E99" s="118" t="s">
        <v>53</v>
      </c>
      <c r="F99" s="118" t="s">
        <v>54</v>
      </c>
      <c r="G99" s="118" t="s">
        <v>125</v>
      </c>
      <c r="H99" s="118" t="s">
        <v>126</v>
      </c>
      <c r="I99" s="118" t="s">
        <v>127</v>
      </c>
      <c r="J99" s="118" t="s">
        <v>100</v>
      </c>
      <c r="K99" s="119" t="s">
        <v>128</v>
      </c>
      <c r="L99" s="120"/>
      <c r="M99" s="58" t="s">
        <v>3</v>
      </c>
      <c r="N99" s="59" t="s">
        <v>42</v>
      </c>
      <c r="O99" s="59" t="s">
        <v>129</v>
      </c>
      <c r="P99" s="59" t="s">
        <v>130</v>
      </c>
      <c r="Q99" s="59" t="s">
        <v>131</v>
      </c>
      <c r="R99" s="59" t="s">
        <v>132</v>
      </c>
      <c r="S99" s="59" t="s">
        <v>133</v>
      </c>
      <c r="T99" s="60" t="s">
        <v>134</v>
      </c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</row>
    <row r="100" spans="1:65" s="2" customFormat="1" ht="22.9" customHeight="1">
      <c r="A100" s="33"/>
      <c r="B100" s="34"/>
      <c r="C100" s="65" t="s">
        <v>135</v>
      </c>
      <c r="D100" s="33"/>
      <c r="E100" s="33"/>
      <c r="F100" s="33"/>
      <c r="G100" s="33"/>
      <c r="H100" s="33"/>
      <c r="I100" s="33"/>
      <c r="J100" s="121">
        <f>BK100</f>
        <v>0</v>
      </c>
      <c r="K100" s="33"/>
      <c r="L100" s="34"/>
      <c r="M100" s="61"/>
      <c r="N100" s="52"/>
      <c r="O100" s="62"/>
      <c r="P100" s="122">
        <f>P101+P309</f>
        <v>0</v>
      </c>
      <c r="Q100" s="62"/>
      <c r="R100" s="122">
        <f>R101+R309</f>
        <v>25.21549207</v>
      </c>
      <c r="S100" s="62"/>
      <c r="T100" s="123">
        <f>T101+T309</f>
        <v>15.597558390000001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71</v>
      </c>
      <c r="AU100" s="18" t="s">
        <v>101</v>
      </c>
      <c r="BK100" s="124">
        <f>BK101+BK309</f>
        <v>0</v>
      </c>
    </row>
    <row r="101" spans="1:65" s="12" customFormat="1" ht="25.9" customHeight="1">
      <c r="B101" s="125"/>
      <c r="D101" s="126" t="s">
        <v>71</v>
      </c>
      <c r="E101" s="127" t="s">
        <v>136</v>
      </c>
      <c r="F101" s="127" t="s">
        <v>137</v>
      </c>
      <c r="I101" s="128"/>
      <c r="J101" s="129">
        <f>BK101</f>
        <v>0</v>
      </c>
      <c r="L101" s="125"/>
      <c r="M101" s="130"/>
      <c r="N101" s="131"/>
      <c r="O101" s="131"/>
      <c r="P101" s="132">
        <f>P102+P126+P152+P185+P195+P256+P292+P306</f>
        <v>0</v>
      </c>
      <c r="Q101" s="131"/>
      <c r="R101" s="132">
        <f>R102+R126+R152+R185+R195+R256+R292+R306</f>
        <v>20.960884650000001</v>
      </c>
      <c r="S101" s="131"/>
      <c r="T101" s="133">
        <f>T102+T126+T152+T185+T195+T256+T292+T306</f>
        <v>14.728206000000002</v>
      </c>
      <c r="AR101" s="126" t="s">
        <v>80</v>
      </c>
      <c r="AT101" s="134" t="s">
        <v>71</v>
      </c>
      <c r="AU101" s="134" t="s">
        <v>72</v>
      </c>
      <c r="AY101" s="126" t="s">
        <v>138</v>
      </c>
      <c r="BK101" s="135">
        <f>BK102+BK126+BK152+BK185+BK195+BK256+BK292+BK306</f>
        <v>0</v>
      </c>
    </row>
    <row r="102" spans="1:65" s="12" customFormat="1" ht="22.9" customHeight="1">
      <c r="B102" s="125"/>
      <c r="D102" s="126" t="s">
        <v>71</v>
      </c>
      <c r="E102" s="136" t="s">
        <v>80</v>
      </c>
      <c r="F102" s="136" t="s">
        <v>139</v>
      </c>
      <c r="I102" s="128"/>
      <c r="J102" s="137">
        <f>BK102</f>
        <v>0</v>
      </c>
      <c r="L102" s="125"/>
      <c r="M102" s="130"/>
      <c r="N102" s="131"/>
      <c r="O102" s="131"/>
      <c r="P102" s="132">
        <f>SUM(P103:P125)</f>
        <v>0</v>
      </c>
      <c r="Q102" s="131"/>
      <c r="R102" s="132">
        <f>SUM(R103:R125)</f>
        <v>0</v>
      </c>
      <c r="S102" s="131"/>
      <c r="T102" s="133">
        <f>SUM(T103:T125)</f>
        <v>0</v>
      </c>
      <c r="AR102" s="126" t="s">
        <v>80</v>
      </c>
      <c r="AT102" s="134" t="s">
        <v>71</v>
      </c>
      <c r="AU102" s="134" t="s">
        <v>80</v>
      </c>
      <c r="AY102" s="126" t="s">
        <v>138</v>
      </c>
      <c r="BK102" s="135">
        <f>SUM(BK103:BK125)</f>
        <v>0</v>
      </c>
    </row>
    <row r="103" spans="1:65" s="2" customFormat="1" ht="14.45" customHeight="1">
      <c r="A103" s="33"/>
      <c r="B103" s="138"/>
      <c r="C103" s="139" t="s">
        <v>80</v>
      </c>
      <c r="D103" s="139" t="s">
        <v>140</v>
      </c>
      <c r="E103" s="140" t="s">
        <v>141</v>
      </c>
      <c r="F103" s="141" t="s">
        <v>142</v>
      </c>
      <c r="G103" s="142" t="s">
        <v>143</v>
      </c>
      <c r="H103" s="143">
        <v>3.8119999999999998</v>
      </c>
      <c r="I103" s="144"/>
      <c r="J103" s="145">
        <f>ROUND(I103*H103,2)</f>
        <v>0</v>
      </c>
      <c r="K103" s="141" t="s">
        <v>144</v>
      </c>
      <c r="L103" s="34"/>
      <c r="M103" s="146" t="s">
        <v>3</v>
      </c>
      <c r="N103" s="147" t="s">
        <v>43</v>
      </c>
      <c r="O103" s="54"/>
      <c r="P103" s="148">
        <f>O103*H103</f>
        <v>0</v>
      </c>
      <c r="Q103" s="148">
        <v>0</v>
      </c>
      <c r="R103" s="148">
        <f>Q103*H103</f>
        <v>0</v>
      </c>
      <c r="S103" s="148">
        <v>0</v>
      </c>
      <c r="T103" s="149">
        <f>S103*H103</f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145</v>
      </c>
      <c r="AT103" s="150" t="s">
        <v>140</v>
      </c>
      <c r="AU103" s="150" t="s">
        <v>82</v>
      </c>
      <c r="AY103" s="18" t="s">
        <v>138</v>
      </c>
      <c r="BE103" s="151">
        <f>IF(N103="základní",J103,0)</f>
        <v>0</v>
      </c>
      <c r="BF103" s="151">
        <f>IF(N103="snížená",J103,0)</f>
        <v>0</v>
      </c>
      <c r="BG103" s="151">
        <f>IF(N103="zákl. přenesená",J103,0)</f>
        <v>0</v>
      </c>
      <c r="BH103" s="151">
        <f>IF(N103="sníž. přenesená",J103,0)</f>
        <v>0</v>
      </c>
      <c r="BI103" s="151">
        <f>IF(N103="nulová",J103,0)</f>
        <v>0</v>
      </c>
      <c r="BJ103" s="18" t="s">
        <v>80</v>
      </c>
      <c r="BK103" s="151">
        <f>ROUND(I103*H103,2)</f>
        <v>0</v>
      </c>
      <c r="BL103" s="18" t="s">
        <v>145</v>
      </c>
      <c r="BM103" s="150" t="s">
        <v>146</v>
      </c>
    </row>
    <row r="104" spans="1:65" s="2" customFormat="1" ht="11.25">
      <c r="A104" s="33"/>
      <c r="B104" s="34"/>
      <c r="C104" s="33"/>
      <c r="D104" s="152" t="s">
        <v>147</v>
      </c>
      <c r="E104" s="33"/>
      <c r="F104" s="153" t="s">
        <v>148</v>
      </c>
      <c r="G104" s="33"/>
      <c r="H104" s="33"/>
      <c r="I104" s="154"/>
      <c r="J104" s="33"/>
      <c r="K104" s="33"/>
      <c r="L104" s="34"/>
      <c r="M104" s="155"/>
      <c r="N104" s="156"/>
      <c r="O104" s="54"/>
      <c r="P104" s="54"/>
      <c r="Q104" s="54"/>
      <c r="R104" s="54"/>
      <c r="S104" s="54"/>
      <c r="T104" s="55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8" t="s">
        <v>147</v>
      </c>
      <c r="AU104" s="18" t="s">
        <v>82</v>
      </c>
    </row>
    <row r="105" spans="1:65" s="13" customFormat="1" ht="11.25">
      <c r="B105" s="157"/>
      <c r="D105" s="158" t="s">
        <v>149</v>
      </c>
      <c r="E105" s="159" t="s">
        <v>3</v>
      </c>
      <c r="F105" s="160" t="s">
        <v>150</v>
      </c>
      <c r="H105" s="161">
        <v>2.552</v>
      </c>
      <c r="I105" s="162"/>
      <c r="L105" s="157"/>
      <c r="M105" s="163"/>
      <c r="N105" s="164"/>
      <c r="O105" s="164"/>
      <c r="P105" s="164"/>
      <c r="Q105" s="164"/>
      <c r="R105" s="164"/>
      <c r="S105" s="164"/>
      <c r="T105" s="165"/>
      <c r="AT105" s="159" t="s">
        <v>149</v>
      </c>
      <c r="AU105" s="159" t="s">
        <v>82</v>
      </c>
      <c r="AV105" s="13" t="s">
        <v>82</v>
      </c>
      <c r="AW105" s="13" t="s">
        <v>33</v>
      </c>
      <c r="AX105" s="13" t="s">
        <v>72</v>
      </c>
      <c r="AY105" s="159" t="s">
        <v>138</v>
      </c>
    </row>
    <row r="106" spans="1:65" s="13" customFormat="1" ht="11.25">
      <c r="B106" s="157"/>
      <c r="D106" s="158" t="s">
        <v>149</v>
      </c>
      <c r="E106" s="159" t="s">
        <v>3</v>
      </c>
      <c r="F106" s="160" t="s">
        <v>151</v>
      </c>
      <c r="H106" s="161">
        <v>0.85099999999999998</v>
      </c>
      <c r="I106" s="162"/>
      <c r="L106" s="157"/>
      <c r="M106" s="163"/>
      <c r="N106" s="164"/>
      <c r="O106" s="164"/>
      <c r="P106" s="164"/>
      <c r="Q106" s="164"/>
      <c r="R106" s="164"/>
      <c r="S106" s="164"/>
      <c r="T106" s="165"/>
      <c r="AT106" s="159" t="s">
        <v>149</v>
      </c>
      <c r="AU106" s="159" t="s">
        <v>82</v>
      </c>
      <c r="AV106" s="13" t="s">
        <v>82</v>
      </c>
      <c r="AW106" s="13" t="s">
        <v>33</v>
      </c>
      <c r="AX106" s="13" t="s">
        <v>72</v>
      </c>
      <c r="AY106" s="159" t="s">
        <v>138</v>
      </c>
    </row>
    <row r="107" spans="1:65" s="13" customFormat="1" ht="11.25">
      <c r="B107" s="157"/>
      <c r="D107" s="158" t="s">
        <v>149</v>
      </c>
      <c r="E107" s="159" t="s">
        <v>3</v>
      </c>
      <c r="F107" s="160" t="s">
        <v>152</v>
      </c>
      <c r="H107" s="161">
        <v>0.40899999999999997</v>
      </c>
      <c r="I107" s="162"/>
      <c r="L107" s="157"/>
      <c r="M107" s="163"/>
      <c r="N107" s="164"/>
      <c r="O107" s="164"/>
      <c r="P107" s="164"/>
      <c r="Q107" s="164"/>
      <c r="R107" s="164"/>
      <c r="S107" s="164"/>
      <c r="T107" s="165"/>
      <c r="AT107" s="159" t="s">
        <v>149</v>
      </c>
      <c r="AU107" s="159" t="s">
        <v>82</v>
      </c>
      <c r="AV107" s="13" t="s">
        <v>82</v>
      </c>
      <c r="AW107" s="13" t="s">
        <v>33</v>
      </c>
      <c r="AX107" s="13" t="s">
        <v>72</v>
      </c>
      <c r="AY107" s="159" t="s">
        <v>138</v>
      </c>
    </row>
    <row r="108" spans="1:65" s="14" customFormat="1" ht="11.25">
      <c r="B108" s="166"/>
      <c r="D108" s="158" t="s">
        <v>149</v>
      </c>
      <c r="E108" s="167" t="s">
        <v>3</v>
      </c>
      <c r="F108" s="168" t="s">
        <v>153</v>
      </c>
      <c r="H108" s="169">
        <v>3.8119999999999998</v>
      </c>
      <c r="I108" s="170"/>
      <c r="L108" s="166"/>
      <c r="M108" s="171"/>
      <c r="N108" s="172"/>
      <c r="O108" s="172"/>
      <c r="P108" s="172"/>
      <c r="Q108" s="172"/>
      <c r="R108" s="172"/>
      <c r="S108" s="172"/>
      <c r="T108" s="173"/>
      <c r="AT108" s="167" t="s">
        <v>149</v>
      </c>
      <c r="AU108" s="167" t="s">
        <v>82</v>
      </c>
      <c r="AV108" s="14" t="s">
        <v>145</v>
      </c>
      <c r="AW108" s="14" t="s">
        <v>33</v>
      </c>
      <c r="AX108" s="14" t="s">
        <v>80</v>
      </c>
      <c r="AY108" s="167" t="s">
        <v>138</v>
      </c>
    </row>
    <row r="109" spans="1:65" s="2" customFormat="1" ht="22.15" customHeight="1">
      <c r="A109" s="33"/>
      <c r="B109" s="138"/>
      <c r="C109" s="139" t="s">
        <v>82</v>
      </c>
      <c r="D109" s="139" t="s">
        <v>140</v>
      </c>
      <c r="E109" s="140" t="s">
        <v>154</v>
      </c>
      <c r="F109" s="141" t="s">
        <v>155</v>
      </c>
      <c r="G109" s="142" t="s">
        <v>143</v>
      </c>
      <c r="H109" s="143">
        <v>2.0129999999999999</v>
      </c>
      <c r="I109" s="144"/>
      <c r="J109" s="145">
        <f>ROUND(I109*H109,2)</f>
        <v>0</v>
      </c>
      <c r="K109" s="141" t="s">
        <v>144</v>
      </c>
      <c r="L109" s="34"/>
      <c r="M109" s="146" t="s">
        <v>3</v>
      </c>
      <c r="N109" s="147" t="s">
        <v>43</v>
      </c>
      <c r="O109" s="54"/>
      <c r="P109" s="148">
        <f>O109*H109</f>
        <v>0</v>
      </c>
      <c r="Q109" s="148">
        <v>0</v>
      </c>
      <c r="R109" s="148">
        <f>Q109*H109</f>
        <v>0</v>
      </c>
      <c r="S109" s="148">
        <v>0</v>
      </c>
      <c r="T109" s="149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145</v>
      </c>
      <c r="AT109" s="150" t="s">
        <v>140</v>
      </c>
      <c r="AU109" s="150" t="s">
        <v>82</v>
      </c>
      <c r="AY109" s="18" t="s">
        <v>138</v>
      </c>
      <c r="BE109" s="151">
        <f>IF(N109="základní",J109,0)</f>
        <v>0</v>
      </c>
      <c r="BF109" s="151">
        <f>IF(N109="snížená",J109,0)</f>
        <v>0</v>
      </c>
      <c r="BG109" s="151">
        <f>IF(N109="zákl. přenesená",J109,0)</f>
        <v>0</v>
      </c>
      <c r="BH109" s="151">
        <f>IF(N109="sníž. přenesená",J109,0)</f>
        <v>0</v>
      </c>
      <c r="BI109" s="151">
        <f>IF(N109="nulová",J109,0)</f>
        <v>0</v>
      </c>
      <c r="BJ109" s="18" t="s">
        <v>80</v>
      </c>
      <c r="BK109" s="151">
        <f>ROUND(I109*H109,2)</f>
        <v>0</v>
      </c>
      <c r="BL109" s="18" t="s">
        <v>145</v>
      </c>
      <c r="BM109" s="150" t="s">
        <v>156</v>
      </c>
    </row>
    <row r="110" spans="1:65" s="2" customFormat="1" ht="11.25">
      <c r="A110" s="33"/>
      <c r="B110" s="34"/>
      <c r="C110" s="33"/>
      <c r="D110" s="152" t="s">
        <v>147</v>
      </c>
      <c r="E110" s="33"/>
      <c r="F110" s="153" t="s">
        <v>157</v>
      </c>
      <c r="G110" s="33"/>
      <c r="H110" s="33"/>
      <c r="I110" s="154"/>
      <c r="J110" s="33"/>
      <c r="K110" s="33"/>
      <c r="L110" s="34"/>
      <c r="M110" s="155"/>
      <c r="N110" s="156"/>
      <c r="O110" s="54"/>
      <c r="P110" s="54"/>
      <c r="Q110" s="54"/>
      <c r="R110" s="54"/>
      <c r="S110" s="54"/>
      <c r="T110" s="55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8" t="s">
        <v>147</v>
      </c>
      <c r="AU110" s="18" t="s">
        <v>82</v>
      </c>
    </row>
    <row r="111" spans="1:65" s="13" customFormat="1" ht="11.25">
      <c r="B111" s="157"/>
      <c r="D111" s="158" t="s">
        <v>149</v>
      </c>
      <c r="E111" s="159" t="s">
        <v>3</v>
      </c>
      <c r="F111" s="160" t="s">
        <v>158</v>
      </c>
      <c r="H111" s="161">
        <v>2.0129999999999999</v>
      </c>
      <c r="I111" s="162"/>
      <c r="L111" s="157"/>
      <c r="M111" s="163"/>
      <c r="N111" s="164"/>
      <c r="O111" s="164"/>
      <c r="P111" s="164"/>
      <c r="Q111" s="164"/>
      <c r="R111" s="164"/>
      <c r="S111" s="164"/>
      <c r="T111" s="165"/>
      <c r="AT111" s="159" t="s">
        <v>149</v>
      </c>
      <c r="AU111" s="159" t="s">
        <v>82</v>
      </c>
      <c r="AV111" s="13" t="s">
        <v>82</v>
      </c>
      <c r="AW111" s="13" t="s">
        <v>33</v>
      </c>
      <c r="AX111" s="13" t="s">
        <v>80</v>
      </c>
      <c r="AY111" s="159" t="s">
        <v>138</v>
      </c>
    </row>
    <row r="112" spans="1:65" s="2" customFormat="1" ht="30" customHeight="1">
      <c r="A112" s="33"/>
      <c r="B112" s="138"/>
      <c r="C112" s="139" t="s">
        <v>159</v>
      </c>
      <c r="D112" s="139" t="s">
        <v>140</v>
      </c>
      <c r="E112" s="140" t="s">
        <v>160</v>
      </c>
      <c r="F112" s="141" t="s">
        <v>161</v>
      </c>
      <c r="G112" s="142" t="s">
        <v>143</v>
      </c>
      <c r="H112" s="143">
        <v>5.8250000000000002</v>
      </c>
      <c r="I112" s="144"/>
      <c r="J112" s="145">
        <f>ROUND(I112*H112,2)</f>
        <v>0</v>
      </c>
      <c r="K112" s="141" t="s">
        <v>144</v>
      </c>
      <c r="L112" s="34"/>
      <c r="M112" s="146" t="s">
        <v>3</v>
      </c>
      <c r="N112" s="147" t="s">
        <v>43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145</v>
      </c>
      <c r="AT112" s="150" t="s">
        <v>140</v>
      </c>
      <c r="AU112" s="150" t="s">
        <v>82</v>
      </c>
      <c r="AY112" s="18" t="s">
        <v>138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80</v>
      </c>
      <c r="BK112" s="151">
        <f>ROUND(I112*H112,2)</f>
        <v>0</v>
      </c>
      <c r="BL112" s="18" t="s">
        <v>145</v>
      </c>
      <c r="BM112" s="150" t="s">
        <v>162</v>
      </c>
    </row>
    <row r="113" spans="1:65" s="2" customFormat="1" ht="11.25">
      <c r="A113" s="33"/>
      <c r="B113" s="34"/>
      <c r="C113" s="33"/>
      <c r="D113" s="152" t="s">
        <v>147</v>
      </c>
      <c r="E113" s="33"/>
      <c r="F113" s="153" t="s">
        <v>163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147</v>
      </c>
      <c r="AU113" s="18" t="s">
        <v>82</v>
      </c>
    </row>
    <row r="114" spans="1:65" s="13" customFormat="1" ht="11.25">
      <c r="B114" s="157"/>
      <c r="D114" s="158" t="s">
        <v>149</v>
      </c>
      <c r="E114" s="159" t="s">
        <v>3</v>
      </c>
      <c r="F114" s="160" t="s">
        <v>164</v>
      </c>
      <c r="H114" s="161">
        <v>5.8250000000000002</v>
      </c>
      <c r="I114" s="162"/>
      <c r="L114" s="157"/>
      <c r="M114" s="163"/>
      <c r="N114" s="164"/>
      <c r="O114" s="164"/>
      <c r="P114" s="164"/>
      <c r="Q114" s="164"/>
      <c r="R114" s="164"/>
      <c r="S114" s="164"/>
      <c r="T114" s="165"/>
      <c r="AT114" s="159" t="s">
        <v>149</v>
      </c>
      <c r="AU114" s="159" t="s">
        <v>82</v>
      </c>
      <c r="AV114" s="13" t="s">
        <v>82</v>
      </c>
      <c r="AW114" s="13" t="s">
        <v>33</v>
      </c>
      <c r="AX114" s="13" t="s">
        <v>80</v>
      </c>
      <c r="AY114" s="159" t="s">
        <v>138</v>
      </c>
    </row>
    <row r="115" spans="1:65" s="2" customFormat="1" ht="34.9" customHeight="1">
      <c r="A115" s="33"/>
      <c r="B115" s="138"/>
      <c r="C115" s="139" t="s">
        <v>145</v>
      </c>
      <c r="D115" s="139" t="s">
        <v>140</v>
      </c>
      <c r="E115" s="140" t="s">
        <v>165</v>
      </c>
      <c r="F115" s="141" t="s">
        <v>166</v>
      </c>
      <c r="G115" s="142" t="s">
        <v>143</v>
      </c>
      <c r="H115" s="143">
        <v>58.25</v>
      </c>
      <c r="I115" s="144"/>
      <c r="J115" s="145">
        <f>ROUND(I115*H115,2)</f>
        <v>0</v>
      </c>
      <c r="K115" s="141" t="s">
        <v>144</v>
      </c>
      <c r="L115" s="34"/>
      <c r="M115" s="146" t="s">
        <v>3</v>
      </c>
      <c r="N115" s="147" t="s">
        <v>43</v>
      </c>
      <c r="O115" s="54"/>
      <c r="P115" s="148">
        <f>O115*H115</f>
        <v>0</v>
      </c>
      <c r="Q115" s="148">
        <v>0</v>
      </c>
      <c r="R115" s="148">
        <f>Q115*H115</f>
        <v>0</v>
      </c>
      <c r="S115" s="148">
        <v>0</v>
      </c>
      <c r="T115" s="149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145</v>
      </c>
      <c r="AT115" s="150" t="s">
        <v>140</v>
      </c>
      <c r="AU115" s="150" t="s">
        <v>82</v>
      </c>
      <c r="AY115" s="18" t="s">
        <v>138</v>
      </c>
      <c r="BE115" s="151">
        <f>IF(N115="základní",J115,0)</f>
        <v>0</v>
      </c>
      <c r="BF115" s="151">
        <f>IF(N115="snížená",J115,0)</f>
        <v>0</v>
      </c>
      <c r="BG115" s="151">
        <f>IF(N115="zákl. přenesená",J115,0)</f>
        <v>0</v>
      </c>
      <c r="BH115" s="151">
        <f>IF(N115="sníž. přenesená",J115,0)</f>
        <v>0</v>
      </c>
      <c r="BI115" s="151">
        <f>IF(N115="nulová",J115,0)</f>
        <v>0</v>
      </c>
      <c r="BJ115" s="18" t="s">
        <v>80</v>
      </c>
      <c r="BK115" s="151">
        <f>ROUND(I115*H115,2)</f>
        <v>0</v>
      </c>
      <c r="BL115" s="18" t="s">
        <v>145</v>
      </c>
      <c r="BM115" s="150" t="s">
        <v>167</v>
      </c>
    </row>
    <row r="116" spans="1:65" s="2" customFormat="1" ht="11.25">
      <c r="A116" s="33"/>
      <c r="B116" s="34"/>
      <c r="C116" s="33"/>
      <c r="D116" s="152" t="s">
        <v>147</v>
      </c>
      <c r="E116" s="33"/>
      <c r="F116" s="153" t="s">
        <v>168</v>
      </c>
      <c r="G116" s="33"/>
      <c r="H116" s="33"/>
      <c r="I116" s="154"/>
      <c r="J116" s="33"/>
      <c r="K116" s="33"/>
      <c r="L116" s="34"/>
      <c r="M116" s="155"/>
      <c r="N116" s="156"/>
      <c r="O116" s="54"/>
      <c r="P116" s="54"/>
      <c r="Q116" s="54"/>
      <c r="R116" s="54"/>
      <c r="S116" s="54"/>
      <c r="T116" s="55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8" t="s">
        <v>147</v>
      </c>
      <c r="AU116" s="18" t="s">
        <v>82</v>
      </c>
    </row>
    <row r="117" spans="1:65" s="13" customFormat="1" ht="11.25">
      <c r="B117" s="157"/>
      <c r="D117" s="158" t="s">
        <v>149</v>
      </c>
      <c r="E117" s="159" t="s">
        <v>3</v>
      </c>
      <c r="F117" s="160" t="s">
        <v>169</v>
      </c>
      <c r="H117" s="161">
        <v>58.25</v>
      </c>
      <c r="I117" s="162"/>
      <c r="L117" s="157"/>
      <c r="M117" s="163"/>
      <c r="N117" s="164"/>
      <c r="O117" s="164"/>
      <c r="P117" s="164"/>
      <c r="Q117" s="164"/>
      <c r="R117" s="164"/>
      <c r="S117" s="164"/>
      <c r="T117" s="165"/>
      <c r="AT117" s="159" t="s">
        <v>149</v>
      </c>
      <c r="AU117" s="159" t="s">
        <v>82</v>
      </c>
      <c r="AV117" s="13" t="s">
        <v>82</v>
      </c>
      <c r="AW117" s="13" t="s">
        <v>33</v>
      </c>
      <c r="AX117" s="13" t="s">
        <v>80</v>
      </c>
      <c r="AY117" s="159" t="s">
        <v>138</v>
      </c>
    </row>
    <row r="118" spans="1:65" s="2" customFormat="1" ht="22.15" customHeight="1">
      <c r="A118" s="33"/>
      <c r="B118" s="138"/>
      <c r="C118" s="139" t="s">
        <v>170</v>
      </c>
      <c r="D118" s="139" t="s">
        <v>140</v>
      </c>
      <c r="E118" s="140" t="s">
        <v>171</v>
      </c>
      <c r="F118" s="141" t="s">
        <v>172</v>
      </c>
      <c r="G118" s="142" t="s">
        <v>173</v>
      </c>
      <c r="H118" s="143">
        <v>9.32</v>
      </c>
      <c r="I118" s="144"/>
      <c r="J118" s="145">
        <f>ROUND(I118*H118,2)</f>
        <v>0</v>
      </c>
      <c r="K118" s="141" t="s">
        <v>144</v>
      </c>
      <c r="L118" s="34"/>
      <c r="M118" s="146" t="s">
        <v>3</v>
      </c>
      <c r="N118" s="147" t="s">
        <v>43</v>
      </c>
      <c r="O118" s="54"/>
      <c r="P118" s="148">
        <f>O118*H118</f>
        <v>0</v>
      </c>
      <c r="Q118" s="148">
        <v>0</v>
      </c>
      <c r="R118" s="148">
        <f>Q118*H118</f>
        <v>0</v>
      </c>
      <c r="S118" s="148">
        <v>0</v>
      </c>
      <c r="T118" s="149">
        <f>S118*H118</f>
        <v>0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R118" s="150" t="s">
        <v>145</v>
      </c>
      <c r="AT118" s="150" t="s">
        <v>140</v>
      </c>
      <c r="AU118" s="150" t="s">
        <v>82</v>
      </c>
      <c r="AY118" s="18" t="s">
        <v>138</v>
      </c>
      <c r="BE118" s="151">
        <f>IF(N118="základní",J118,0)</f>
        <v>0</v>
      </c>
      <c r="BF118" s="151">
        <f>IF(N118="snížená",J118,0)</f>
        <v>0</v>
      </c>
      <c r="BG118" s="151">
        <f>IF(N118="zákl. přenesená",J118,0)</f>
        <v>0</v>
      </c>
      <c r="BH118" s="151">
        <f>IF(N118="sníž. přenesená",J118,0)</f>
        <v>0</v>
      </c>
      <c r="BI118" s="151">
        <f>IF(N118="nulová",J118,0)</f>
        <v>0</v>
      </c>
      <c r="BJ118" s="18" t="s">
        <v>80</v>
      </c>
      <c r="BK118" s="151">
        <f>ROUND(I118*H118,2)</f>
        <v>0</v>
      </c>
      <c r="BL118" s="18" t="s">
        <v>145</v>
      </c>
      <c r="BM118" s="150" t="s">
        <v>174</v>
      </c>
    </row>
    <row r="119" spans="1:65" s="2" customFormat="1" ht="11.25">
      <c r="A119" s="33"/>
      <c r="B119" s="34"/>
      <c r="C119" s="33"/>
      <c r="D119" s="152" t="s">
        <v>147</v>
      </c>
      <c r="E119" s="33"/>
      <c r="F119" s="153" t="s">
        <v>175</v>
      </c>
      <c r="G119" s="33"/>
      <c r="H119" s="33"/>
      <c r="I119" s="154"/>
      <c r="J119" s="33"/>
      <c r="K119" s="33"/>
      <c r="L119" s="34"/>
      <c r="M119" s="155"/>
      <c r="N119" s="156"/>
      <c r="O119" s="54"/>
      <c r="P119" s="54"/>
      <c r="Q119" s="54"/>
      <c r="R119" s="54"/>
      <c r="S119" s="54"/>
      <c r="T119" s="55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T119" s="18" t="s">
        <v>147</v>
      </c>
      <c r="AU119" s="18" t="s">
        <v>82</v>
      </c>
    </row>
    <row r="120" spans="1:65" s="13" customFormat="1" ht="11.25">
      <c r="B120" s="157"/>
      <c r="D120" s="158" t="s">
        <v>149</v>
      </c>
      <c r="E120" s="159" t="s">
        <v>3</v>
      </c>
      <c r="F120" s="160" t="s">
        <v>176</v>
      </c>
      <c r="H120" s="161">
        <v>9.32</v>
      </c>
      <c r="I120" s="162"/>
      <c r="L120" s="157"/>
      <c r="M120" s="163"/>
      <c r="N120" s="164"/>
      <c r="O120" s="164"/>
      <c r="P120" s="164"/>
      <c r="Q120" s="164"/>
      <c r="R120" s="164"/>
      <c r="S120" s="164"/>
      <c r="T120" s="165"/>
      <c r="AT120" s="159" t="s">
        <v>149</v>
      </c>
      <c r="AU120" s="159" t="s">
        <v>82</v>
      </c>
      <c r="AV120" s="13" t="s">
        <v>82</v>
      </c>
      <c r="AW120" s="13" t="s">
        <v>33</v>
      </c>
      <c r="AX120" s="13" t="s">
        <v>80</v>
      </c>
      <c r="AY120" s="159" t="s">
        <v>138</v>
      </c>
    </row>
    <row r="121" spans="1:65" s="2" customFormat="1" ht="19.899999999999999" customHeight="1">
      <c r="A121" s="33"/>
      <c r="B121" s="138"/>
      <c r="C121" s="139" t="s">
        <v>177</v>
      </c>
      <c r="D121" s="139" t="s">
        <v>140</v>
      </c>
      <c r="E121" s="140" t="s">
        <v>178</v>
      </c>
      <c r="F121" s="141" t="s">
        <v>179</v>
      </c>
      <c r="G121" s="142" t="s">
        <v>143</v>
      </c>
      <c r="H121" s="143">
        <v>5.8250000000000002</v>
      </c>
      <c r="I121" s="144"/>
      <c r="J121" s="145">
        <f>ROUND(I121*H121,2)</f>
        <v>0</v>
      </c>
      <c r="K121" s="141" t="s">
        <v>144</v>
      </c>
      <c r="L121" s="34"/>
      <c r="M121" s="146" t="s">
        <v>3</v>
      </c>
      <c r="N121" s="147" t="s">
        <v>43</v>
      </c>
      <c r="O121" s="54"/>
      <c r="P121" s="148">
        <f>O121*H121</f>
        <v>0</v>
      </c>
      <c r="Q121" s="148">
        <v>0</v>
      </c>
      <c r="R121" s="148">
        <f>Q121*H121</f>
        <v>0</v>
      </c>
      <c r="S121" s="148">
        <v>0</v>
      </c>
      <c r="T121" s="149">
        <f>S121*H121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145</v>
      </c>
      <c r="AT121" s="150" t="s">
        <v>140</v>
      </c>
      <c r="AU121" s="150" t="s">
        <v>82</v>
      </c>
      <c r="AY121" s="18" t="s">
        <v>138</v>
      </c>
      <c r="BE121" s="151">
        <f>IF(N121="základní",J121,0)</f>
        <v>0</v>
      </c>
      <c r="BF121" s="151">
        <f>IF(N121="snížená",J121,0)</f>
        <v>0</v>
      </c>
      <c r="BG121" s="151">
        <f>IF(N121="zákl. přenesená",J121,0)</f>
        <v>0</v>
      </c>
      <c r="BH121" s="151">
        <f>IF(N121="sníž. přenesená",J121,0)</f>
        <v>0</v>
      </c>
      <c r="BI121" s="151">
        <f>IF(N121="nulová",J121,0)</f>
        <v>0</v>
      </c>
      <c r="BJ121" s="18" t="s">
        <v>80</v>
      </c>
      <c r="BK121" s="151">
        <f>ROUND(I121*H121,2)</f>
        <v>0</v>
      </c>
      <c r="BL121" s="18" t="s">
        <v>145</v>
      </c>
      <c r="BM121" s="150" t="s">
        <v>180</v>
      </c>
    </row>
    <row r="122" spans="1:65" s="2" customFormat="1" ht="11.25">
      <c r="A122" s="33"/>
      <c r="B122" s="34"/>
      <c r="C122" s="33"/>
      <c r="D122" s="152" t="s">
        <v>147</v>
      </c>
      <c r="E122" s="33"/>
      <c r="F122" s="153" t="s">
        <v>181</v>
      </c>
      <c r="G122" s="33"/>
      <c r="H122" s="33"/>
      <c r="I122" s="154"/>
      <c r="J122" s="33"/>
      <c r="K122" s="33"/>
      <c r="L122" s="34"/>
      <c r="M122" s="155"/>
      <c r="N122" s="156"/>
      <c r="O122" s="54"/>
      <c r="P122" s="54"/>
      <c r="Q122" s="54"/>
      <c r="R122" s="54"/>
      <c r="S122" s="54"/>
      <c r="T122" s="55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147</v>
      </c>
      <c r="AU122" s="18" t="s">
        <v>82</v>
      </c>
    </row>
    <row r="123" spans="1:65" s="2" customFormat="1" ht="19.899999999999999" customHeight="1">
      <c r="A123" s="33"/>
      <c r="B123" s="138"/>
      <c r="C123" s="139" t="s">
        <v>182</v>
      </c>
      <c r="D123" s="139" t="s">
        <v>140</v>
      </c>
      <c r="E123" s="140" t="s">
        <v>183</v>
      </c>
      <c r="F123" s="141" t="s">
        <v>184</v>
      </c>
      <c r="G123" s="142" t="s">
        <v>185</v>
      </c>
      <c r="H123" s="143">
        <v>14.065</v>
      </c>
      <c r="I123" s="144"/>
      <c r="J123" s="145">
        <f>ROUND(I123*H123,2)</f>
        <v>0</v>
      </c>
      <c r="K123" s="141" t="s">
        <v>144</v>
      </c>
      <c r="L123" s="34"/>
      <c r="M123" s="146" t="s">
        <v>3</v>
      </c>
      <c r="N123" s="147" t="s">
        <v>43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145</v>
      </c>
      <c r="AT123" s="150" t="s">
        <v>140</v>
      </c>
      <c r="AU123" s="150" t="s">
        <v>82</v>
      </c>
      <c r="AY123" s="18" t="s">
        <v>138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80</v>
      </c>
      <c r="BK123" s="151">
        <f>ROUND(I123*H123,2)</f>
        <v>0</v>
      </c>
      <c r="BL123" s="18" t="s">
        <v>145</v>
      </c>
      <c r="BM123" s="150" t="s">
        <v>186</v>
      </c>
    </row>
    <row r="124" spans="1:65" s="2" customFormat="1" ht="11.25">
      <c r="A124" s="33"/>
      <c r="B124" s="34"/>
      <c r="C124" s="33"/>
      <c r="D124" s="152" t="s">
        <v>147</v>
      </c>
      <c r="E124" s="33"/>
      <c r="F124" s="153" t="s">
        <v>187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147</v>
      </c>
      <c r="AU124" s="18" t="s">
        <v>82</v>
      </c>
    </row>
    <row r="125" spans="1:65" s="13" customFormat="1" ht="11.25">
      <c r="B125" s="157"/>
      <c r="D125" s="158" t="s">
        <v>149</v>
      </c>
      <c r="E125" s="159" t="s">
        <v>3</v>
      </c>
      <c r="F125" s="160" t="s">
        <v>188</v>
      </c>
      <c r="H125" s="161">
        <v>14.065</v>
      </c>
      <c r="I125" s="162"/>
      <c r="L125" s="157"/>
      <c r="M125" s="163"/>
      <c r="N125" s="164"/>
      <c r="O125" s="164"/>
      <c r="P125" s="164"/>
      <c r="Q125" s="164"/>
      <c r="R125" s="164"/>
      <c r="S125" s="164"/>
      <c r="T125" s="165"/>
      <c r="AT125" s="159" t="s">
        <v>149</v>
      </c>
      <c r="AU125" s="159" t="s">
        <v>82</v>
      </c>
      <c r="AV125" s="13" t="s">
        <v>82</v>
      </c>
      <c r="AW125" s="13" t="s">
        <v>33</v>
      </c>
      <c r="AX125" s="13" t="s">
        <v>80</v>
      </c>
      <c r="AY125" s="159" t="s">
        <v>138</v>
      </c>
    </row>
    <row r="126" spans="1:65" s="12" customFormat="1" ht="22.9" customHeight="1">
      <c r="B126" s="125"/>
      <c r="D126" s="126" t="s">
        <v>71</v>
      </c>
      <c r="E126" s="136" t="s">
        <v>82</v>
      </c>
      <c r="F126" s="136" t="s">
        <v>189</v>
      </c>
      <c r="I126" s="128"/>
      <c r="J126" s="137">
        <f>BK126</f>
        <v>0</v>
      </c>
      <c r="L126" s="125"/>
      <c r="M126" s="130"/>
      <c r="N126" s="131"/>
      <c r="O126" s="131"/>
      <c r="P126" s="132">
        <f>SUM(P127:P151)</f>
        <v>0</v>
      </c>
      <c r="Q126" s="131"/>
      <c r="R126" s="132">
        <f>SUM(R127:R151)</f>
        <v>7.1185994899999994</v>
      </c>
      <c r="S126" s="131"/>
      <c r="T126" s="133">
        <f>SUM(T127:T151)</f>
        <v>0</v>
      </c>
      <c r="AR126" s="126" t="s">
        <v>80</v>
      </c>
      <c r="AT126" s="134" t="s">
        <v>71</v>
      </c>
      <c r="AU126" s="134" t="s">
        <v>80</v>
      </c>
      <c r="AY126" s="126" t="s">
        <v>138</v>
      </c>
      <c r="BK126" s="135">
        <f>SUM(BK127:BK151)</f>
        <v>0</v>
      </c>
    </row>
    <row r="127" spans="1:65" s="2" customFormat="1" ht="14.45" customHeight="1">
      <c r="A127" s="33"/>
      <c r="B127" s="138"/>
      <c r="C127" s="139" t="s">
        <v>190</v>
      </c>
      <c r="D127" s="139" t="s">
        <v>140</v>
      </c>
      <c r="E127" s="140" t="s">
        <v>191</v>
      </c>
      <c r="F127" s="141" t="s">
        <v>192</v>
      </c>
      <c r="G127" s="142" t="s">
        <v>143</v>
      </c>
      <c r="H127" s="143">
        <v>0.56799999999999995</v>
      </c>
      <c r="I127" s="144"/>
      <c r="J127" s="145">
        <f>ROUND(I127*H127,2)</f>
        <v>0</v>
      </c>
      <c r="K127" s="141" t="s">
        <v>144</v>
      </c>
      <c r="L127" s="34"/>
      <c r="M127" s="146" t="s">
        <v>3</v>
      </c>
      <c r="N127" s="147" t="s">
        <v>43</v>
      </c>
      <c r="O127" s="54"/>
      <c r="P127" s="148">
        <f>O127*H127</f>
        <v>0</v>
      </c>
      <c r="Q127" s="148">
        <v>1.98</v>
      </c>
      <c r="R127" s="148">
        <f>Q127*H127</f>
        <v>1.1246399999999999</v>
      </c>
      <c r="S127" s="148">
        <v>0</v>
      </c>
      <c r="T127" s="149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145</v>
      </c>
      <c r="AT127" s="150" t="s">
        <v>140</v>
      </c>
      <c r="AU127" s="150" t="s">
        <v>82</v>
      </c>
      <c r="AY127" s="18" t="s">
        <v>138</v>
      </c>
      <c r="BE127" s="151">
        <f>IF(N127="základní",J127,0)</f>
        <v>0</v>
      </c>
      <c r="BF127" s="151">
        <f>IF(N127="snížená",J127,0)</f>
        <v>0</v>
      </c>
      <c r="BG127" s="151">
        <f>IF(N127="zákl. přenesená",J127,0)</f>
        <v>0</v>
      </c>
      <c r="BH127" s="151">
        <f>IF(N127="sníž. přenesená",J127,0)</f>
        <v>0</v>
      </c>
      <c r="BI127" s="151">
        <f>IF(N127="nulová",J127,0)</f>
        <v>0</v>
      </c>
      <c r="BJ127" s="18" t="s">
        <v>80</v>
      </c>
      <c r="BK127" s="151">
        <f>ROUND(I127*H127,2)</f>
        <v>0</v>
      </c>
      <c r="BL127" s="18" t="s">
        <v>145</v>
      </c>
      <c r="BM127" s="150" t="s">
        <v>193</v>
      </c>
    </row>
    <row r="128" spans="1:65" s="2" customFormat="1" ht="11.25">
      <c r="A128" s="33"/>
      <c r="B128" s="34"/>
      <c r="C128" s="33"/>
      <c r="D128" s="152" t="s">
        <v>147</v>
      </c>
      <c r="E128" s="33"/>
      <c r="F128" s="153" t="s">
        <v>194</v>
      </c>
      <c r="G128" s="33"/>
      <c r="H128" s="33"/>
      <c r="I128" s="154"/>
      <c r="J128" s="33"/>
      <c r="K128" s="33"/>
      <c r="L128" s="34"/>
      <c r="M128" s="155"/>
      <c r="N128" s="156"/>
      <c r="O128" s="54"/>
      <c r="P128" s="54"/>
      <c r="Q128" s="54"/>
      <c r="R128" s="54"/>
      <c r="S128" s="54"/>
      <c r="T128" s="55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147</v>
      </c>
      <c r="AU128" s="18" t="s">
        <v>82</v>
      </c>
    </row>
    <row r="129" spans="1:65" s="13" customFormat="1" ht="11.25">
      <c r="B129" s="157"/>
      <c r="D129" s="158" t="s">
        <v>149</v>
      </c>
      <c r="E129" s="159" t="s">
        <v>3</v>
      </c>
      <c r="F129" s="160" t="s">
        <v>195</v>
      </c>
      <c r="H129" s="161">
        <v>0.28799999999999998</v>
      </c>
      <c r="I129" s="162"/>
      <c r="L129" s="157"/>
      <c r="M129" s="163"/>
      <c r="N129" s="164"/>
      <c r="O129" s="164"/>
      <c r="P129" s="164"/>
      <c r="Q129" s="164"/>
      <c r="R129" s="164"/>
      <c r="S129" s="164"/>
      <c r="T129" s="165"/>
      <c r="AT129" s="159" t="s">
        <v>149</v>
      </c>
      <c r="AU129" s="159" t="s">
        <v>82</v>
      </c>
      <c r="AV129" s="13" t="s">
        <v>82</v>
      </c>
      <c r="AW129" s="13" t="s">
        <v>33</v>
      </c>
      <c r="AX129" s="13" t="s">
        <v>72</v>
      </c>
      <c r="AY129" s="159" t="s">
        <v>138</v>
      </c>
    </row>
    <row r="130" spans="1:65" s="13" customFormat="1" ht="11.25">
      <c r="B130" s="157"/>
      <c r="D130" s="158" t="s">
        <v>149</v>
      </c>
      <c r="E130" s="159" t="s">
        <v>3</v>
      </c>
      <c r="F130" s="160" t="s">
        <v>196</v>
      </c>
      <c r="H130" s="161">
        <v>0.28000000000000003</v>
      </c>
      <c r="I130" s="162"/>
      <c r="L130" s="157"/>
      <c r="M130" s="163"/>
      <c r="N130" s="164"/>
      <c r="O130" s="164"/>
      <c r="P130" s="164"/>
      <c r="Q130" s="164"/>
      <c r="R130" s="164"/>
      <c r="S130" s="164"/>
      <c r="T130" s="165"/>
      <c r="AT130" s="159" t="s">
        <v>149</v>
      </c>
      <c r="AU130" s="159" t="s">
        <v>82</v>
      </c>
      <c r="AV130" s="13" t="s">
        <v>82</v>
      </c>
      <c r="AW130" s="13" t="s">
        <v>33</v>
      </c>
      <c r="AX130" s="13" t="s">
        <v>72</v>
      </c>
      <c r="AY130" s="159" t="s">
        <v>138</v>
      </c>
    </row>
    <row r="131" spans="1:65" s="14" customFormat="1" ht="11.25">
      <c r="B131" s="166"/>
      <c r="D131" s="158" t="s">
        <v>149</v>
      </c>
      <c r="E131" s="167" t="s">
        <v>3</v>
      </c>
      <c r="F131" s="168" t="s">
        <v>153</v>
      </c>
      <c r="H131" s="169">
        <v>0.56800000000000006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67" t="s">
        <v>149</v>
      </c>
      <c r="AU131" s="167" t="s">
        <v>82</v>
      </c>
      <c r="AV131" s="14" t="s">
        <v>145</v>
      </c>
      <c r="AW131" s="14" t="s">
        <v>33</v>
      </c>
      <c r="AX131" s="14" t="s">
        <v>80</v>
      </c>
      <c r="AY131" s="167" t="s">
        <v>138</v>
      </c>
    </row>
    <row r="132" spans="1:65" s="2" customFormat="1" ht="19.899999999999999" customHeight="1">
      <c r="A132" s="33"/>
      <c r="B132" s="138"/>
      <c r="C132" s="139" t="s">
        <v>197</v>
      </c>
      <c r="D132" s="139" t="s">
        <v>140</v>
      </c>
      <c r="E132" s="140" t="s">
        <v>198</v>
      </c>
      <c r="F132" s="141" t="s">
        <v>199</v>
      </c>
      <c r="G132" s="142" t="s">
        <v>143</v>
      </c>
      <c r="H132" s="143">
        <v>0.85099999999999998</v>
      </c>
      <c r="I132" s="144"/>
      <c r="J132" s="145">
        <f>ROUND(I132*H132,2)</f>
        <v>0</v>
      </c>
      <c r="K132" s="141" t="s">
        <v>144</v>
      </c>
      <c r="L132" s="34"/>
      <c r="M132" s="146" t="s">
        <v>3</v>
      </c>
      <c r="N132" s="147" t="s">
        <v>43</v>
      </c>
      <c r="O132" s="54"/>
      <c r="P132" s="148">
        <f>O132*H132</f>
        <v>0</v>
      </c>
      <c r="Q132" s="148">
        <v>2.5018699999999998</v>
      </c>
      <c r="R132" s="148">
        <f>Q132*H132</f>
        <v>2.1290913699999998</v>
      </c>
      <c r="S132" s="148">
        <v>0</v>
      </c>
      <c r="T132" s="149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145</v>
      </c>
      <c r="AT132" s="150" t="s">
        <v>140</v>
      </c>
      <c r="AU132" s="150" t="s">
        <v>82</v>
      </c>
      <c r="AY132" s="18" t="s">
        <v>138</v>
      </c>
      <c r="BE132" s="151">
        <f>IF(N132="základní",J132,0)</f>
        <v>0</v>
      </c>
      <c r="BF132" s="151">
        <f>IF(N132="snížená",J132,0)</f>
        <v>0</v>
      </c>
      <c r="BG132" s="151">
        <f>IF(N132="zákl. přenesená",J132,0)</f>
        <v>0</v>
      </c>
      <c r="BH132" s="151">
        <f>IF(N132="sníž. přenesená",J132,0)</f>
        <v>0</v>
      </c>
      <c r="BI132" s="151">
        <f>IF(N132="nulová",J132,0)</f>
        <v>0</v>
      </c>
      <c r="BJ132" s="18" t="s">
        <v>80</v>
      </c>
      <c r="BK132" s="151">
        <f>ROUND(I132*H132,2)</f>
        <v>0</v>
      </c>
      <c r="BL132" s="18" t="s">
        <v>145</v>
      </c>
      <c r="BM132" s="150" t="s">
        <v>200</v>
      </c>
    </row>
    <row r="133" spans="1:65" s="2" customFormat="1" ht="11.25">
      <c r="A133" s="33"/>
      <c r="B133" s="34"/>
      <c r="C133" s="33"/>
      <c r="D133" s="152" t="s">
        <v>147</v>
      </c>
      <c r="E133" s="33"/>
      <c r="F133" s="153" t="s">
        <v>201</v>
      </c>
      <c r="G133" s="33"/>
      <c r="H133" s="33"/>
      <c r="I133" s="154"/>
      <c r="J133" s="33"/>
      <c r="K133" s="33"/>
      <c r="L133" s="34"/>
      <c r="M133" s="155"/>
      <c r="N133" s="156"/>
      <c r="O133" s="54"/>
      <c r="P133" s="54"/>
      <c r="Q133" s="54"/>
      <c r="R133" s="54"/>
      <c r="S133" s="54"/>
      <c r="T133" s="55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147</v>
      </c>
      <c r="AU133" s="18" t="s">
        <v>82</v>
      </c>
    </row>
    <row r="134" spans="1:65" s="13" customFormat="1" ht="11.25">
      <c r="B134" s="157"/>
      <c r="D134" s="158" t="s">
        <v>149</v>
      </c>
      <c r="E134" s="159" t="s">
        <v>3</v>
      </c>
      <c r="F134" s="160" t="s">
        <v>202</v>
      </c>
      <c r="H134" s="161">
        <v>0.85099999999999998</v>
      </c>
      <c r="I134" s="162"/>
      <c r="L134" s="157"/>
      <c r="M134" s="163"/>
      <c r="N134" s="164"/>
      <c r="O134" s="164"/>
      <c r="P134" s="164"/>
      <c r="Q134" s="164"/>
      <c r="R134" s="164"/>
      <c r="S134" s="164"/>
      <c r="T134" s="165"/>
      <c r="AT134" s="159" t="s">
        <v>149</v>
      </c>
      <c r="AU134" s="159" t="s">
        <v>82</v>
      </c>
      <c r="AV134" s="13" t="s">
        <v>82</v>
      </c>
      <c r="AW134" s="13" t="s">
        <v>33</v>
      </c>
      <c r="AX134" s="13" t="s">
        <v>80</v>
      </c>
      <c r="AY134" s="159" t="s">
        <v>138</v>
      </c>
    </row>
    <row r="135" spans="1:65" s="2" customFormat="1" ht="14.45" customHeight="1">
      <c r="A135" s="33"/>
      <c r="B135" s="138"/>
      <c r="C135" s="139" t="s">
        <v>203</v>
      </c>
      <c r="D135" s="139" t="s">
        <v>140</v>
      </c>
      <c r="E135" s="140" t="s">
        <v>204</v>
      </c>
      <c r="F135" s="141" t="s">
        <v>205</v>
      </c>
      <c r="G135" s="142" t="s">
        <v>185</v>
      </c>
      <c r="H135" s="143">
        <v>1.0129999999999999</v>
      </c>
      <c r="I135" s="144"/>
      <c r="J135" s="145">
        <f>ROUND(I135*H135,2)</f>
        <v>0</v>
      </c>
      <c r="K135" s="141" t="s">
        <v>144</v>
      </c>
      <c r="L135" s="34"/>
      <c r="M135" s="146" t="s">
        <v>3</v>
      </c>
      <c r="N135" s="147" t="s">
        <v>43</v>
      </c>
      <c r="O135" s="54"/>
      <c r="P135" s="148">
        <f>O135*H135</f>
        <v>0</v>
      </c>
      <c r="Q135" s="148">
        <v>2.47E-3</v>
      </c>
      <c r="R135" s="148">
        <f>Q135*H135</f>
        <v>2.5021099999999997E-3</v>
      </c>
      <c r="S135" s="148">
        <v>0</v>
      </c>
      <c r="T135" s="149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145</v>
      </c>
      <c r="AT135" s="150" t="s">
        <v>140</v>
      </c>
      <c r="AU135" s="150" t="s">
        <v>82</v>
      </c>
      <c r="AY135" s="18" t="s">
        <v>138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8" t="s">
        <v>80</v>
      </c>
      <c r="BK135" s="151">
        <f>ROUND(I135*H135,2)</f>
        <v>0</v>
      </c>
      <c r="BL135" s="18" t="s">
        <v>145</v>
      </c>
      <c r="BM135" s="150" t="s">
        <v>206</v>
      </c>
    </row>
    <row r="136" spans="1:65" s="2" customFormat="1" ht="11.25">
      <c r="A136" s="33"/>
      <c r="B136" s="34"/>
      <c r="C136" s="33"/>
      <c r="D136" s="152" t="s">
        <v>147</v>
      </c>
      <c r="E136" s="33"/>
      <c r="F136" s="153" t="s">
        <v>207</v>
      </c>
      <c r="G136" s="33"/>
      <c r="H136" s="33"/>
      <c r="I136" s="154"/>
      <c r="J136" s="33"/>
      <c r="K136" s="33"/>
      <c r="L136" s="34"/>
      <c r="M136" s="155"/>
      <c r="N136" s="156"/>
      <c r="O136" s="54"/>
      <c r="P136" s="54"/>
      <c r="Q136" s="54"/>
      <c r="R136" s="54"/>
      <c r="S136" s="54"/>
      <c r="T136" s="55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147</v>
      </c>
      <c r="AU136" s="18" t="s">
        <v>82</v>
      </c>
    </row>
    <row r="137" spans="1:65" s="13" customFormat="1" ht="11.25">
      <c r="B137" s="157"/>
      <c r="D137" s="158" t="s">
        <v>149</v>
      </c>
      <c r="E137" s="159" t="s">
        <v>3</v>
      </c>
      <c r="F137" s="160" t="s">
        <v>208</v>
      </c>
      <c r="H137" s="161">
        <v>1.0129999999999999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149</v>
      </c>
      <c r="AU137" s="159" t="s">
        <v>82</v>
      </c>
      <c r="AV137" s="13" t="s">
        <v>82</v>
      </c>
      <c r="AW137" s="13" t="s">
        <v>33</v>
      </c>
      <c r="AX137" s="13" t="s">
        <v>80</v>
      </c>
      <c r="AY137" s="159" t="s">
        <v>138</v>
      </c>
    </row>
    <row r="138" spans="1:65" s="2" customFormat="1" ht="14.45" customHeight="1">
      <c r="A138" s="33"/>
      <c r="B138" s="138"/>
      <c r="C138" s="139" t="s">
        <v>209</v>
      </c>
      <c r="D138" s="139" t="s">
        <v>140</v>
      </c>
      <c r="E138" s="140" t="s">
        <v>210</v>
      </c>
      <c r="F138" s="141" t="s">
        <v>211</v>
      </c>
      <c r="G138" s="142" t="s">
        <v>185</v>
      </c>
      <c r="H138" s="143">
        <v>1.0129999999999999</v>
      </c>
      <c r="I138" s="144"/>
      <c r="J138" s="145">
        <f>ROUND(I138*H138,2)</f>
        <v>0</v>
      </c>
      <c r="K138" s="141" t="s">
        <v>144</v>
      </c>
      <c r="L138" s="34"/>
      <c r="M138" s="146" t="s">
        <v>3</v>
      </c>
      <c r="N138" s="147" t="s">
        <v>43</v>
      </c>
      <c r="O138" s="54"/>
      <c r="P138" s="148">
        <f>O138*H138</f>
        <v>0</v>
      </c>
      <c r="Q138" s="148">
        <v>0</v>
      </c>
      <c r="R138" s="148">
        <f>Q138*H138</f>
        <v>0</v>
      </c>
      <c r="S138" s="148">
        <v>0</v>
      </c>
      <c r="T138" s="149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145</v>
      </c>
      <c r="AT138" s="150" t="s">
        <v>140</v>
      </c>
      <c r="AU138" s="150" t="s">
        <v>82</v>
      </c>
      <c r="AY138" s="18" t="s">
        <v>138</v>
      </c>
      <c r="BE138" s="151">
        <f>IF(N138="základní",J138,0)</f>
        <v>0</v>
      </c>
      <c r="BF138" s="151">
        <f>IF(N138="snížená",J138,0)</f>
        <v>0</v>
      </c>
      <c r="BG138" s="151">
        <f>IF(N138="zákl. přenesená",J138,0)</f>
        <v>0</v>
      </c>
      <c r="BH138" s="151">
        <f>IF(N138="sníž. přenesená",J138,0)</f>
        <v>0</v>
      </c>
      <c r="BI138" s="151">
        <f>IF(N138="nulová",J138,0)</f>
        <v>0</v>
      </c>
      <c r="BJ138" s="18" t="s">
        <v>80</v>
      </c>
      <c r="BK138" s="151">
        <f>ROUND(I138*H138,2)</f>
        <v>0</v>
      </c>
      <c r="BL138" s="18" t="s">
        <v>145</v>
      </c>
      <c r="BM138" s="150" t="s">
        <v>212</v>
      </c>
    </row>
    <row r="139" spans="1:65" s="2" customFormat="1" ht="11.25">
      <c r="A139" s="33"/>
      <c r="B139" s="34"/>
      <c r="C139" s="33"/>
      <c r="D139" s="152" t="s">
        <v>147</v>
      </c>
      <c r="E139" s="33"/>
      <c r="F139" s="153" t="s">
        <v>213</v>
      </c>
      <c r="G139" s="33"/>
      <c r="H139" s="33"/>
      <c r="I139" s="154"/>
      <c r="J139" s="33"/>
      <c r="K139" s="33"/>
      <c r="L139" s="34"/>
      <c r="M139" s="155"/>
      <c r="N139" s="156"/>
      <c r="O139" s="54"/>
      <c r="P139" s="54"/>
      <c r="Q139" s="54"/>
      <c r="R139" s="54"/>
      <c r="S139" s="54"/>
      <c r="T139" s="55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T139" s="18" t="s">
        <v>147</v>
      </c>
      <c r="AU139" s="18" t="s">
        <v>82</v>
      </c>
    </row>
    <row r="140" spans="1:65" s="2" customFormat="1" ht="14.45" customHeight="1">
      <c r="A140" s="33"/>
      <c r="B140" s="138"/>
      <c r="C140" s="139" t="s">
        <v>214</v>
      </c>
      <c r="D140" s="139" t="s">
        <v>140</v>
      </c>
      <c r="E140" s="140" t="s">
        <v>215</v>
      </c>
      <c r="F140" s="141" t="s">
        <v>216</v>
      </c>
      <c r="G140" s="142" t="s">
        <v>173</v>
      </c>
      <c r="H140" s="143">
        <v>4.8000000000000001E-2</v>
      </c>
      <c r="I140" s="144"/>
      <c r="J140" s="145">
        <f>ROUND(I140*H140,2)</f>
        <v>0</v>
      </c>
      <c r="K140" s="141" t="s">
        <v>144</v>
      </c>
      <c r="L140" s="34"/>
      <c r="M140" s="146" t="s">
        <v>3</v>
      </c>
      <c r="N140" s="147" t="s">
        <v>43</v>
      </c>
      <c r="O140" s="54"/>
      <c r="P140" s="148">
        <f>O140*H140</f>
        <v>0</v>
      </c>
      <c r="Q140" s="148">
        <v>1.06277</v>
      </c>
      <c r="R140" s="148">
        <f>Q140*H140</f>
        <v>5.1012960000000003E-2</v>
      </c>
      <c r="S140" s="148">
        <v>0</v>
      </c>
      <c r="T140" s="149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145</v>
      </c>
      <c r="AT140" s="150" t="s">
        <v>140</v>
      </c>
      <c r="AU140" s="150" t="s">
        <v>82</v>
      </c>
      <c r="AY140" s="18" t="s">
        <v>138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8" t="s">
        <v>80</v>
      </c>
      <c r="BK140" s="151">
        <f>ROUND(I140*H140,2)</f>
        <v>0</v>
      </c>
      <c r="BL140" s="18" t="s">
        <v>145</v>
      </c>
      <c r="BM140" s="150" t="s">
        <v>217</v>
      </c>
    </row>
    <row r="141" spans="1:65" s="2" customFormat="1" ht="11.25">
      <c r="A141" s="33"/>
      <c r="B141" s="34"/>
      <c r="C141" s="33"/>
      <c r="D141" s="152" t="s">
        <v>147</v>
      </c>
      <c r="E141" s="33"/>
      <c r="F141" s="153" t="s">
        <v>218</v>
      </c>
      <c r="G141" s="33"/>
      <c r="H141" s="33"/>
      <c r="I141" s="154"/>
      <c r="J141" s="33"/>
      <c r="K141" s="33"/>
      <c r="L141" s="34"/>
      <c r="M141" s="155"/>
      <c r="N141" s="156"/>
      <c r="O141" s="54"/>
      <c r="P141" s="54"/>
      <c r="Q141" s="54"/>
      <c r="R141" s="54"/>
      <c r="S141" s="54"/>
      <c r="T141" s="55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147</v>
      </c>
      <c r="AU141" s="18" t="s">
        <v>82</v>
      </c>
    </row>
    <row r="142" spans="1:65" s="13" customFormat="1" ht="11.25">
      <c r="B142" s="157"/>
      <c r="D142" s="158" t="s">
        <v>149</v>
      </c>
      <c r="E142" s="159" t="s">
        <v>3</v>
      </c>
      <c r="F142" s="160" t="s">
        <v>219</v>
      </c>
      <c r="H142" s="161">
        <v>4.8000000000000001E-2</v>
      </c>
      <c r="I142" s="162"/>
      <c r="L142" s="157"/>
      <c r="M142" s="163"/>
      <c r="N142" s="164"/>
      <c r="O142" s="164"/>
      <c r="P142" s="164"/>
      <c r="Q142" s="164"/>
      <c r="R142" s="164"/>
      <c r="S142" s="164"/>
      <c r="T142" s="165"/>
      <c r="AT142" s="159" t="s">
        <v>149</v>
      </c>
      <c r="AU142" s="159" t="s">
        <v>82</v>
      </c>
      <c r="AV142" s="13" t="s">
        <v>82</v>
      </c>
      <c r="AW142" s="13" t="s">
        <v>33</v>
      </c>
      <c r="AX142" s="13" t="s">
        <v>80</v>
      </c>
      <c r="AY142" s="159" t="s">
        <v>138</v>
      </c>
    </row>
    <row r="143" spans="1:65" s="2" customFormat="1" ht="14.45" customHeight="1">
      <c r="A143" s="33"/>
      <c r="B143" s="138"/>
      <c r="C143" s="139" t="s">
        <v>220</v>
      </c>
      <c r="D143" s="139" t="s">
        <v>140</v>
      </c>
      <c r="E143" s="140" t="s">
        <v>221</v>
      </c>
      <c r="F143" s="141" t="s">
        <v>222</v>
      </c>
      <c r="G143" s="142" t="s">
        <v>143</v>
      </c>
      <c r="H143" s="143">
        <v>0.57499999999999996</v>
      </c>
      <c r="I143" s="144"/>
      <c r="J143" s="145">
        <f>ROUND(I143*H143,2)</f>
        <v>0</v>
      </c>
      <c r="K143" s="141" t="s">
        <v>144</v>
      </c>
      <c r="L143" s="34"/>
      <c r="M143" s="146" t="s">
        <v>3</v>
      </c>
      <c r="N143" s="147" t="s">
        <v>43</v>
      </c>
      <c r="O143" s="54"/>
      <c r="P143" s="148">
        <f>O143*H143</f>
        <v>0</v>
      </c>
      <c r="Q143" s="148">
        <v>2.5018699999999998</v>
      </c>
      <c r="R143" s="148">
        <f>Q143*H143</f>
        <v>1.4385752499999998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145</v>
      </c>
      <c r="AT143" s="150" t="s">
        <v>140</v>
      </c>
      <c r="AU143" s="150" t="s">
        <v>82</v>
      </c>
      <c r="AY143" s="18" t="s">
        <v>138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80</v>
      </c>
      <c r="BK143" s="151">
        <f>ROUND(I143*H143,2)</f>
        <v>0</v>
      </c>
      <c r="BL143" s="18" t="s">
        <v>145</v>
      </c>
      <c r="BM143" s="150" t="s">
        <v>223</v>
      </c>
    </row>
    <row r="144" spans="1:65" s="2" customFormat="1" ht="11.25">
      <c r="A144" s="33"/>
      <c r="B144" s="34"/>
      <c r="C144" s="33"/>
      <c r="D144" s="152" t="s">
        <v>147</v>
      </c>
      <c r="E144" s="33"/>
      <c r="F144" s="153" t="s">
        <v>224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147</v>
      </c>
      <c r="AU144" s="18" t="s">
        <v>82</v>
      </c>
    </row>
    <row r="145" spans="1:65" s="13" customFormat="1" ht="11.25">
      <c r="B145" s="157"/>
      <c r="D145" s="158" t="s">
        <v>149</v>
      </c>
      <c r="E145" s="159" t="s">
        <v>3</v>
      </c>
      <c r="F145" s="160" t="s">
        <v>225</v>
      </c>
      <c r="H145" s="161">
        <v>0.57499999999999996</v>
      </c>
      <c r="I145" s="162"/>
      <c r="L145" s="157"/>
      <c r="M145" s="163"/>
      <c r="N145" s="164"/>
      <c r="O145" s="164"/>
      <c r="P145" s="164"/>
      <c r="Q145" s="164"/>
      <c r="R145" s="164"/>
      <c r="S145" s="164"/>
      <c r="T145" s="165"/>
      <c r="AT145" s="159" t="s">
        <v>149</v>
      </c>
      <c r="AU145" s="159" t="s">
        <v>82</v>
      </c>
      <c r="AV145" s="13" t="s">
        <v>82</v>
      </c>
      <c r="AW145" s="13" t="s">
        <v>33</v>
      </c>
      <c r="AX145" s="13" t="s">
        <v>80</v>
      </c>
      <c r="AY145" s="159" t="s">
        <v>138</v>
      </c>
    </row>
    <row r="146" spans="1:65" s="2" customFormat="1" ht="22.15" customHeight="1">
      <c r="A146" s="33"/>
      <c r="B146" s="138"/>
      <c r="C146" s="139" t="s">
        <v>226</v>
      </c>
      <c r="D146" s="139" t="s">
        <v>140</v>
      </c>
      <c r="E146" s="140" t="s">
        <v>227</v>
      </c>
      <c r="F146" s="141" t="s">
        <v>228</v>
      </c>
      <c r="G146" s="142" t="s">
        <v>185</v>
      </c>
      <c r="H146" s="143">
        <v>2.2999999999999998</v>
      </c>
      <c r="I146" s="144"/>
      <c r="J146" s="145">
        <f>ROUND(I146*H146,2)</f>
        <v>0</v>
      </c>
      <c r="K146" s="141" t="s">
        <v>144</v>
      </c>
      <c r="L146" s="34"/>
      <c r="M146" s="146" t="s">
        <v>3</v>
      </c>
      <c r="N146" s="147" t="s">
        <v>43</v>
      </c>
      <c r="O146" s="54"/>
      <c r="P146" s="148">
        <f>O146*H146</f>
        <v>0</v>
      </c>
      <c r="Q146" s="148">
        <v>1.0145999999999999</v>
      </c>
      <c r="R146" s="148">
        <f>Q146*H146</f>
        <v>2.3335799999999995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145</v>
      </c>
      <c r="AT146" s="150" t="s">
        <v>140</v>
      </c>
      <c r="AU146" s="150" t="s">
        <v>82</v>
      </c>
      <c r="AY146" s="18" t="s">
        <v>138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80</v>
      </c>
      <c r="BK146" s="151">
        <f>ROUND(I146*H146,2)</f>
        <v>0</v>
      </c>
      <c r="BL146" s="18" t="s">
        <v>145</v>
      </c>
      <c r="BM146" s="150" t="s">
        <v>229</v>
      </c>
    </row>
    <row r="147" spans="1:65" s="2" customFormat="1" ht="11.25">
      <c r="A147" s="33"/>
      <c r="B147" s="34"/>
      <c r="C147" s="33"/>
      <c r="D147" s="152" t="s">
        <v>147</v>
      </c>
      <c r="E147" s="33"/>
      <c r="F147" s="153" t="s">
        <v>230</v>
      </c>
      <c r="G147" s="33"/>
      <c r="H147" s="33"/>
      <c r="I147" s="154"/>
      <c r="J147" s="33"/>
      <c r="K147" s="33"/>
      <c r="L147" s="34"/>
      <c r="M147" s="155"/>
      <c r="N147" s="156"/>
      <c r="O147" s="54"/>
      <c r="P147" s="54"/>
      <c r="Q147" s="54"/>
      <c r="R147" s="54"/>
      <c r="S147" s="54"/>
      <c r="T147" s="55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8" t="s">
        <v>147</v>
      </c>
      <c r="AU147" s="18" t="s">
        <v>82</v>
      </c>
    </row>
    <row r="148" spans="1:65" s="13" customFormat="1" ht="11.25">
      <c r="B148" s="157"/>
      <c r="D148" s="158" t="s">
        <v>149</v>
      </c>
      <c r="E148" s="159" t="s">
        <v>3</v>
      </c>
      <c r="F148" s="160" t="s">
        <v>231</v>
      </c>
      <c r="H148" s="161">
        <v>2.2999999999999998</v>
      </c>
      <c r="I148" s="162"/>
      <c r="L148" s="157"/>
      <c r="M148" s="163"/>
      <c r="N148" s="164"/>
      <c r="O148" s="164"/>
      <c r="P148" s="164"/>
      <c r="Q148" s="164"/>
      <c r="R148" s="164"/>
      <c r="S148" s="164"/>
      <c r="T148" s="165"/>
      <c r="AT148" s="159" t="s">
        <v>149</v>
      </c>
      <c r="AU148" s="159" t="s">
        <v>82</v>
      </c>
      <c r="AV148" s="13" t="s">
        <v>82</v>
      </c>
      <c r="AW148" s="13" t="s">
        <v>33</v>
      </c>
      <c r="AX148" s="13" t="s">
        <v>80</v>
      </c>
      <c r="AY148" s="159" t="s">
        <v>138</v>
      </c>
    </row>
    <row r="149" spans="1:65" s="2" customFormat="1" ht="30" customHeight="1">
      <c r="A149" s="33"/>
      <c r="B149" s="138"/>
      <c r="C149" s="139" t="s">
        <v>9</v>
      </c>
      <c r="D149" s="139" t="s">
        <v>140</v>
      </c>
      <c r="E149" s="140" t="s">
        <v>232</v>
      </c>
      <c r="F149" s="141" t="s">
        <v>233</v>
      </c>
      <c r="G149" s="142" t="s">
        <v>173</v>
      </c>
      <c r="H149" s="143">
        <v>3.6999999999999998E-2</v>
      </c>
      <c r="I149" s="144"/>
      <c r="J149" s="145">
        <f>ROUND(I149*H149,2)</f>
        <v>0</v>
      </c>
      <c r="K149" s="141" t="s">
        <v>144</v>
      </c>
      <c r="L149" s="34"/>
      <c r="M149" s="146" t="s">
        <v>3</v>
      </c>
      <c r="N149" s="147" t="s">
        <v>43</v>
      </c>
      <c r="O149" s="54"/>
      <c r="P149" s="148">
        <f>O149*H149</f>
        <v>0</v>
      </c>
      <c r="Q149" s="148">
        <v>1.0593999999999999</v>
      </c>
      <c r="R149" s="148">
        <f>Q149*H149</f>
        <v>3.9197799999999991E-2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145</v>
      </c>
      <c r="AT149" s="150" t="s">
        <v>140</v>
      </c>
      <c r="AU149" s="150" t="s">
        <v>82</v>
      </c>
      <c r="AY149" s="18" t="s">
        <v>138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80</v>
      </c>
      <c r="BK149" s="151">
        <f>ROUND(I149*H149,2)</f>
        <v>0</v>
      </c>
      <c r="BL149" s="18" t="s">
        <v>145</v>
      </c>
      <c r="BM149" s="150" t="s">
        <v>234</v>
      </c>
    </row>
    <row r="150" spans="1:65" s="2" customFormat="1" ht="11.25">
      <c r="A150" s="33"/>
      <c r="B150" s="34"/>
      <c r="C150" s="33"/>
      <c r="D150" s="152" t="s">
        <v>147</v>
      </c>
      <c r="E150" s="33"/>
      <c r="F150" s="153" t="s">
        <v>235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147</v>
      </c>
      <c r="AU150" s="18" t="s">
        <v>82</v>
      </c>
    </row>
    <row r="151" spans="1:65" s="13" customFormat="1" ht="11.25">
      <c r="B151" s="157"/>
      <c r="D151" s="158" t="s">
        <v>149</v>
      </c>
      <c r="E151" s="159" t="s">
        <v>3</v>
      </c>
      <c r="F151" s="160" t="s">
        <v>236</v>
      </c>
      <c r="H151" s="161">
        <v>3.6999999999999998E-2</v>
      </c>
      <c r="I151" s="162"/>
      <c r="L151" s="157"/>
      <c r="M151" s="163"/>
      <c r="N151" s="164"/>
      <c r="O151" s="164"/>
      <c r="P151" s="164"/>
      <c r="Q151" s="164"/>
      <c r="R151" s="164"/>
      <c r="S151" s="164"/>
      <c r="T151" s="165"/>
      <c r="AT151" s="159" t="s">
        <v>149</v>
      </c>
      <c r="AU151" s="159" t="s">
        <v>82</v>
      </c>
      <c r="AV151" s="13" t="s">
        <v>82</v>
      </c>
      <c r="AW151" s="13" t="s">
        <v>33</v>
      </c>
      <c r="AX151" s="13" t="s">
        <v>80</v>
      </c>
      <c r="AY151" s="159" t="s">
        <v>138</v>
      </c>
    </row>
    <row r="152" spans="1:65" s="12" customFormat="1" ht="22.9" customHeight="1">
      <c r="B152" s="125"/>
      <c r="D152" s="126" t="s">
        <v>71</v>
      </c>
      <c r="E152" s="136" t="s">
        <v>159</v>
      </c>
      <c r="F152" s="136" t="s">
        <v>237</v>
      </c>
      <c r="I152" s="128"/>
      <c r="J152" s="137">
        <f>BK152</f>
        <v>0</v>
      </c>
      <c r="L152" s="125"/>
      <c r="M152" s="130"/>
      <c r="N152" s="131"/>
      <c r="O152" s="131"/>
      <c r="P152" s="132">
        <f>SUM(P153:P184)</f>
        <v>0</v>
      </c>
      <c r="Q152" s="131"/>
      <c r="R152" s="132">
        <f>SUM(R153:R184)</f>
        <v>3.4603809199999995</v>
      </c>
      <c r="S152" s="131"/>
      <c r="T152" s="133">
        <f>SUM(T153:T184)</f>
        <v>0</v>
      </c>
      <c r="AR152" s="126" t="s">
        <v>80</v>
      </c>
      <c r="AT152" s="134" t="s">
        <v>71</v>
      </c>
      <c r="AU152" s="134" t="s">
        <v>80</v>
      </c>
      <c r="AY152" s="126" t="s">
        <v>138</v>
      </c>
      <c r="BK152" s="135">
        <f>SUM(BK153:BK184)</f>
        <v>0</v>
      </c>
    </row>
    <row r="153" spans="1:65" s="2" customFormat="1" ht="19.899999999999999" customHeight="1">
      <c r="A153" s="33"/>
      <c r="B153" s="138"/>
      <c r="C153" s="139" t="s">
        <v>238</v>
      </c>
      <c r="D153" s="139" t="s">
        <v>140</v>
      </c>
      <c r="E153" s="140" t="s">
        <v>239</v>
      </c>
      <c r="F153" s="141" t="s">
        <v>240</v>
      </c>
      <c r="G153" s="142" t="s">
        <v>143</v>
      </c>
      <c r="H153" s="143">
        <v>0.69599999999999995</v>
      </c>
      <c r="I153" s="144"/>
      <c r="J153" s="145">
        <f>ROUND(I153*H153,2)</f>
        <v>0</v>
      </c>
      <c r="K153" s="141" t="s">
        <v>144</v>
      </c>
      <c r="L153" s="34"/>
      <c r="M153" s="146" t="s">
        <v>3</v>
      </c>
      <c r="N153" s="147" t="s">
        <v>43</v>
      </c>
      <c r="O153" s="54"/>
      <c r="P153" s="148">
        <f>O153*H153</f>
        <v>0</v>
      </c>
      <c r="Q153" s="148">
        <v>1.3271500000000001</v>
      </c>
      <c r="R153" s="148">
        <f>Q153*H153</f>
        <v>0.92369639999999997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145</v>
      </c>
      <c r="AT153" s="150" t="s">
        <v>140</v>
      </c>
      <c r="AU153" s="150" t="s">
        <v>82</v>
      </c>
      <c r="AY153" s="18" t="s">
        <v>138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80</v>
      </c>
      <c r="BK153" s="151">
        <f>ROUND(I153*H153,2)</f>
        <v>0</v>
      </c>
      <c r="BL153" s="18" t="s">
        <v>145</v>
      </c>
      <c r="BM153" s="150" t="s">
        <v>241</v>
      </c>
    </row>
    <row r="154" spans="1:65" s="2" customFormat="1" ht="11.25">
      <c r="A154" s="33"/>
      <c r="B154" s="34"/>
      <c r="C154" s="33"/>
      <c r="D154" s="152" t="s">
        <v>147</v>
      </c>
      <c r="E154" s="33"/>
      <c r="F154" s="153" t="s">
        <v>242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147</v>
      </c>
      <c r="AU154" s="18" t="s">
        <v>82</v>
      </c>
    </row>
    <row r="155" spans="1:65" s="15" customFormat="1" ht="11.25">
      <c r="B155" s="174"/>
      <c r="D155" s="158" t="s">
        <v>149</v>
      </c>
      <c r="E155" s="175" t="s">
        <v>3</v>
      </c>
      <c r="F155" s="176" t="s">
        <v>243</v>
      </c>
      <c r="H155" s="175" t="s">
        <v>3</v>
      </c>
      <c r="I155" s="177"/>
      <c r="L155" s="174"/>
      <c r="M155" s="178"/>
      <c r="N155" s="179"/>
      <c r="O155" s="179"/>
      <c r="P155" s="179"/>
      <c r="Q155" s="179"/>
      <c r="R155" s="179"/>
      <c r="S155" s="179"/>
      <c r="T155" s="180"/>
      <c r="AT155" s="175" t="s">
        <v>149</v>
      </c>
      <c r="AU155" s="175" t="s">
        <v>82</v>
      </c>
      <c r="AV155" s="15" t="s">
        <v>80</v>
      </c>
      <c r="AW155" s="15" t="s">
        <v>33</v>
      </c>
      <c r="AX155" s="15" t="s">
        <v>72</v>
      </c>
      <c r="AY155" s="175" t="s">
        <v>138</v>
      </c>
    </row>
    <row r="156" spans="1:65" s="13" customFormat="1" ht="11.25">
      <c r="B156" s="157"/>
      <c r="D156" s="158" t="s">
        <v>149</v>
      </c>
      <c r="E156" s="159" t="s">
        <v>3</v>
      </c>
      <c r="F156" s="160" t="s">
        <v>244</v>
      </c>
      <c r="H156" s="161">
        <v>0.84</v>
      </c>
      <c r="I156" s="162"/>
      <c r="L156" s="157"/>
      <c r="M156" s="163"/>
      <c r="N156" s="164"/>
      <c r="O156" s="164"/>
      <c r="P156" s="164"/>
      <c r="Q156" s="164"/>
      <c r="R156" s="164"/>
      <c r="S156" s="164"/>
      <c r="T156" s="165"/>
      <c r="AT156" s="159" t="s">
        <v>149</v>
      </c>
      <c r="AU156" s="159" t="s">
        <v>82</v>
      </c>
      <c r="AV156" s="13" t="s">
        <v>82</v>
      </c>
      <c r="AW156" s="13" t="s">
        <v>33</v>
      </c>
      <c r="AX156" s="13" t="s">
        <v>72</v>
      </c>
      <c r="AY156" s="159" t="s">
        <v>138</v>
      </c>
    </row>
    <row r="157" spans="1:65" s="13" customFormat="1" ht="11.25">
      <c r="B157" s="157"/>
      <c r="D157" s="158" t="s">
        <v>149</v>
      </c>
      <c r="E157" s="159" t="s">
        <v>3</v>
      </c>
      <c r="F157" s="160" t="s">
        <v>245</v>
      </c>
      <c r="H157" s="161">
        <v>7.1999999999999995E-2</v>
      </c>
      <c r="I157" s="162"/>
      <c r="L157" s="157"/>
      <c r="M157" s="163"/>
      <c r="N157" s="164"/>
      <c r="O157" s="164"/>
      <c r="P157" s="164"/>
      <c r="Q157" s="164"/>
      <c r="R157" s="164"/>
      <c r="S157" s="164"/>
      <c r="T157" s="165"/>
      <c r="AT157" s="159" t="s">
        <v>149</v>
      </c>
      <c r="AU157" s="159" t="s">
        <v>82</v>
      </c>
      <c r="AV157" s="13" t="s">
        <v>82</v>
      </c>
      <c r="AW157" s="13" t="s">
        <v>33</v>
      </c>
      <c r="AX157" s="13" t="s">
        <v>72</v>
      </c>
      <c r="AY157" s="159" t="s">
        <v>138</v>
      </c>
    </row>
    <row r="158" spans="1:65" s="13" customFormat="1" ht="11.25">
      <c r="B158" s="157"/>
      <c r="D158" s="158" t="s">
        <v>149</v>
      </c>
      <c r="E158" s="159" t="s">
        <v>3</v>
      </c>
      <c r="F158" s="160" t="s">
        <v>246</v>
      </c>
      <c r="H158" s="161">
        <v>-0.216</v>
      </c>
      <c r="I158" s="162"/>
      <c r="L158" s="157"/>
      <c r="M158" s="163"/>
      <c r="N158" s="164"/>
      <c r="O158" s="164"/>
      <c r="P158" s="164"/>
      <c r="Q158" s="164"/>
      <c r="R158" s="164"/>
      <c r="S158" s="164"/>
      <c r="T158" s="165"/>
      <c r="AT158" s="159" t="s">
        <v>149</v>
      </c>
      <c r="AU158" s="159" t="s">
        <v>82</v>
      </c>
      <c r="AV158" s="13" t="s">
        <v>82</v>
      </c>
      <c r="AW158" s="13" t="s">
        <v>33</v>
      </c>
      <c r="AX158" s="13" t="s">
        <v>72</v>
      </c>
      <c r="AY158" s="159" t="s">
        <v>138</v>
      </c>
    </row>
    <row r="159" spans="1:65" s="14" customFormat="1" ht="11.25">
      <c r="B159" s="166"/>
      <c r="D159" s="158" t="s">
        <v>149</v>
      </c>
      <c r="E159" s="167" t="s">
        <v>3</v>
      </c>
      <c r="F159" s="168" t="s">
        <v>153</v>
      </c>
      <c r="H159" s="169">
        <v>0.69599999999999995</v>
      </c>
      <c r="I159" s="170"/>
      <c r="L159" s="166"/>
      <c r="M159" s="171"/>
      <c r="N159" s="172"/>
      <c r="O159" s="172"/>
      <c r="P159" s="172"/>
      <c r="Q159" s="172"/>
      <c r="R159" s="172"/>
      <c r="S159" s="172"/>
      <c r="T159" s="173"/>
      <c r="AT159" s="167" t="s">
        <v>149</v>
      </c>
      <c r="AU159" s="167" t="s">
        <v>82</v>
      </c>
      <c r="AV159" s="14" t="s">
        <v>145</v>
      </c>
      <c r="AW159" s="14" t="s">
        <v>33</v>
      </c>
      <c r="AX159" s="14" t="s">
        <v>80</v>
      </c>
      <c r="AY159" s="167" t="s">
        <v>138</v>
      </c>
    </row>
    <row r="160" spans="1:65" s="2" customFormat="1" ht="22.15" customHeight="1">
      <c r="A160" s="33"/>
      <c r="B160" s="138"/>
      <c r="C160" s="139" t="s">
        <v>247</v>
      </c>
      <c r="D160" s="139" t="s">
        <v>140</v>
      </c>
      <c r="E160" s="140" t="s">
        <v>248</v>
      </c>
      <c r="F160" s="141" t="s">
        <v>249</v>
      </c>
      <c r="G160" s="142" t="s">
        <v>185</v>
      </c>
      <c r="H160" s="143">
        <v>12.901</v>
      </c>
      <c r="I160" s="144"/>
      <c r="J160" s="145">
        <f>ROUND(I160*H160,2)</f>
        <v>0</v>
      </c>
      <c r="K160" s="141" t="s">
        <v>144</v>
      </c>
      <c r="L160" s="34"/>
      <c r="M160" s="146" t="s">
        <v>3</v>
      </c>
      <c r="N160" s="147" t="s">
        <v>43</v>
      </c>
      <c r="O160" s="54"/>
      <c r="P160" s="148">
        <f>O160*H160</f>
        <v>0</v>
      </c>
      <c r="Q160" s="148">
        <v>0.16211999999999999</v>
      </c>
      <c r="R160" s="148">
        <f>Q160*H160</f>
        <v>2.0915101199999997</v>
      </c>
      <c r="S160" s="148">
        <v>0</v>
      </c>
      <c r="T160" s="149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145</v>
      </c>
      <c r="AT160" s="150" t="s">
        <v>140</v>
      </c>
      <c r="AU160" s="150" t="s">
        <v>82</v>
      </c>
      <c r="AY160" s="18" t="s">
        <v>138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8" t="s">
        <v>80</v>
      </c>
      <c r="BK160" s="151">
        <f>ROUND(I160*H160,2)</f>
        <v>0</v>
      </c>
      <c r="BL160" s="18" t="s">
        <v>145</v>
      </c>
      <c r="BM160" s="150" t="s">
        <v>250</v>
      </c>
    </row>
    <row r="161" spans="1:65" s="2" customFormat="1" ht="11.25">
      <c r="A161" s="33"/>
      <c r="B161" s="34"/>
      <c r="C161" s="33"/>
      <c r="D161" s="152" t="s">
        <v>147</v>
      </c>
      <c r="E161" s="33"/>
      <c r="F161" s="153" t="s">
        <v>251</v>
      </c>
      <c r="G161" s="33"/>
      <c r="H161" s="33"/>
      <c r="I161" s="154"/>
      <c r="J161" s="33"/>
      <c r="K161" s="33"/>
      <c r="L161" s="34"/>
      <c r="M161" s="155"/>
      <c r="N161" s="156"/>
      <c r="O161" s="54"/>
      <c r="P161" s="54"/>
      <c r="Q161" s="54"/>
      <c r="R161" s="54"/>
      <c r="S161" s="54"/>
      <c r="T161" s="55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T161" s="18" t="s">
        <v>147</v>
      </c>
      <c r="AU161" s="18" t="s">
        <v>82</v>
      </c>
    </row>
    <row r="162" spans="1:65" s="15" customFormat="1" ht="11.25">
      <c r="B162" s="174"/>
      <c r="D162" s="158" t="s">
        <v>149</v>
      </c>
      <c r="E162" s="175" t="s">
        <v>3</v>
      </c>
      <c r="F162" s="176" t="s">
        <v>252</v>
      </c>
      <c r="H162" s="175" t="s">
        <v>3</v>
      </c>
      <c r="I162" s="177"/>
      <c r="L162" s="174"/>
      <c r="M162" s="178"/>
      <c r="N162" s="179"/>
      <c r="O162" s="179"/>
      <c r="P162" s="179"/>
      <c r="Q162" s="179"/>
      <c r="R162" s="179"/>
      <c r="S162" s="179"/>
      <c r="T162" s="180"/>
      <c r="AT162" s="175" t="s">
        <v>149</v>
      </c>
      <c r="AU162" s="175" t="s">
        <v>82</v>
      </c>
      <c r="AV162" s="15" t="s">
        <v>80</v>
      </c>
      <c r="AW162" s="15" t="s">
        <v>33</v>
      </c>
      <c r="AX162" s="15" t="s">
        <v>72</v>
      </c>
      <c r="AY162" s="175" t="s">
        <v>138</v>
      </c>
    </row>
    <row r="163" spans="1:65" s="13" customFormat="1" ht="11.25">
      <c r="B163" s="157"/>
      <c r="D163" s="158" t="s">
        <v>149</v>
      </c>
      <c r="E163" s="159" t="s">
        <v>3</v>
      </c>
      <c r="F163" s="160" t="s">
        <v>253</v>
      </c>
      <c r="H163" s="161">
        <v>12.901</v>
      </c>
      <c r="I163" s="162"/>
      <c r="L163" s="157"/>
      <c r="M163" s="163"/>
      <c r="N163" s="164"/>
      <c r="O163" s="164"/>
      <c r="P163" s="164"/>
      <c r="Q163" s="164"/>
      <c r="R163" s="164"/>
      <c r="S163" s="164"/>
      <c r="T163" s="165"/>
      <c r="AT163" s="159" t="s">
        <v>149</v>
      </c>
      <c r="AU163" s="159" t="s">
        <v>82</v>
      </c>
      <c r="AV163" s="13" t="s">
        <v>82</v>
      </c>
      <c r="AW163" s="13" t="s">
        <v>33</v>
      </c>
      <c r="AX163" s="13" t="s">
        <v>72</v>
      </c>
      <c r="AY163" s="159" t="s">
        <v>138</v>
      </c>
    </row>
    <row r="164" spans="1:65" s="14" customFormat="1" ht="11.25">
      <c r="B164" s="166"/>
      <c r="D164" s="158" t="s">
        <v>149</v>
      </c>
      <c r="E164" s="167" t="s">
        <v>3</v>
      </c>
      <c r="F164" s="168" t="s">
        <v>153</v>
      </c>
      <c r="H164" s="169">
        <v>12.901</v>
      </c>
      <c r="I164" s="170"/>
      <c r="L164" s="166"/>
      <c r="M164" s="171"/>
      <c r="N164" s="172"/>
      <c r="O164" s="172"/>
      <c r="P164" s="172"/>
      <c r="Q164" s="172"/>
      <c r="R164" s="172"/>
      <c r="S164" s="172"/>
      <c r="T164" s="173"/>
      <c r="AT164" s="167" t="s">
        <v>149</v>
      </c>
      <c r="AU164" s="167" t="s">
        <v>82</v>
      </c>
      <c r="AV164" s="14" t="s">
        <v>145</v>
      </c>
      <c r="AW164" s="14" t="s">
        <v>33</v>
      </c>
      <c r="AX164" s="14" t="s">
        <v>80</v>
      </c>
      <c r="AY164" s="167" t="s">
        <v>138</v>
      </c>
    </row>
    <row r="165" spans="1:65" s="2" customFormat="1" ht="22.15" customHeight="1">
      <c r="A165" s="33"/>
      <c r="B165" s="138"/>
      <c r="C165" s="139" t="s">
        <v>254</v>
      </c>
      <c r="D165" s="139" t="s">
        <v>140</v>
      </c>
      <c r="E165" s="140" t="s">
        <v>255</v>
      </c>
      <c r="F165" s="141" t="s">
        <v>256</v>
      </c>
      <c r="G165" s="142" t="s">
        <v>173</v>
      </c>
      <c r="H165" s="143">
        <v>4.2000000000000003E-2</v>
      </c>
      <c r="I165" s="144"/>
      <c r="J165" s="145">
        <f>ROUND(I165*H165,2)</f>
        <v>0</v>
      </c>
      <c r="K165" s="141" t="s">
        <v>144</v>
      </c>
      <c r="L165" s="34"/>
      <c r="M165" s="146" t="s">
        <v>3</v>
      </c>
      <c r="N165" s="147" t="s">
        <v>43</v>
      </c>
      <c r="O165" s="54"/>
      <c r="P165" s="148">
        <f>O165*H165</f>
        <v>0</v>
      </c>
      <c r="Q165" s="148">
        <v>1.9539999999999998E-2</v>
      </c>
      <c r="R165" s="148">
        <f>Q165*H165</f>
        <v>8.2067999999999996E-4</v>
      </c>
      <c r="S165" s="148">
        <v>0</v>
      </c>
      <c r="T165" s="149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145</v>
      </c>
      <c r="AT165" s="150" t="s">
        <v>140</v>
      </c>
      <c r="AU165" s="150" t="s">
        <v>82</v>
      </c>
      <c r="AY165" s="18" t="s">
        <v>138</v>
      </c>
      <c r="BE165" s="151">
        <f>IF(N165="základní",J165,0)</f>
        <v>0</v>
      </c>
      <c r="BF165" s="151">
        <f>IF(N165="snížená",J165,0)</f>
        <v>0</v>
      </c>
      <c r="BG165" s="151">
        <f>IF(N165="zákl. přenesená",J165,0)</f>
        <v>0</v>
      </c>
      <c r="BH165" s="151">
        <f>IF(N165="sníž. přenesená",J165,0)</f>
        <v>0</v>
      </c>
      <c r="BI165" s="151">
        <f>IF(N165="nulová",J165,0)</f>
        <v>0</v>
      </c>
      <c r="BJ165" s="18" t="s">
        <v>80</v>
      </c>
      <c r="BK165" s="151">
        <f>ROUND(I165*H165,2)</f>
        <v>0</v>
      </c>
      <c r="BL165" s="18" t="s">
        <v>145</v>
      </c>
      <c r="BM165" s="150" t="s">
        <v>257</v>
      </c>
    </row>
    <row r="166" spans="1:65" s="2" customFormat="1" ht="11.25">
      <c r="A166" s="33"/>
      <c r="B166" s="34"/>
      <c r="C166" s="33"/>
      <c r="D166" s="152" t="s">
        <v>147</v>
      </c>
      <c r="E166" s="33"/>
      <c r="F166" s="153" t="s">
        <v>258</v>
      </c>
      <c r="G166" s="33"/>
      <c r="H166" s="33"/>
      <c r="I166" s="154"/>
      <c r="J166" s="33"/>
      <c r="K166" s="33"/>
      <c r="L166" s="34"/>
      <c r="M166" s="155"/>
      <c r="N166" s="156"/>
      <c r="O166" s="54"/>
      <c r="P166" s="54"/>
      <c r="Q166" s="54"/>
      <c r="R166" s="54"/>
      <c r="S166" s="54"/>
      <c r="T166" s="55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T166" s="18" t="s">
        <v>147</v>
      </c>
      <c r="AU166" s="18" t="s">
        <v>82</v>
      </c>
    </row>
    <row r="167" spans="1:65" s="13" customFormat="1" ht="11.25">
      <c r="B167" s="157"/>
      <c r="D167" s="158" t="s">
        <v>149</v>
      </c>
      <c r="E167" s="159" t="s">
        <v>3</v>
      </c>
      <c r="F167" s="160" t="s">
        <v>259</v>
      </c>
      <c r="H167" s="161">
        <v>4.2000000000000003E-2</v>
      </c>
      <c r="I167" s="162"/>
      <c r="L167" s="157"/>
      <c r="M167" s="163"/>
      <c r="N167" s="164"/>
      <c r="O167" s="164"/>
      <c r="P167" s="164"/>
      <c r="Q167" s="164"/>
      <c r="R167" s="164"/>
      <c r="S167" s="164"/>
      <c r="T167" s="165"/>
      <c r="AT167" s="159" t="s">
        <v>149</v>
      </c>
      <c r="AU167" s="159" t="s">
        <v>82</v>
      </c>
      <c r="AV167" s="13" t="s">
        <v>82</v>
      </c>
      <c r="AW167" s="13" t="s">
        <v>33</v>
      </c>
      <c r="AX167" s="13" t="s">
        <v>80</v>
      </c>
      <c r="AY167" s="159" t="s">
        <v>138</v>
      </c>
    </row>
    <row r="168" spans="1:65" s="2" customFormat="1" ht="14.45" customHeight="1">
      <c r="A168" s="33"/>
      <c r="B168" s="138"/>
      <c r="C168" s="181" t="s">
        <v>260</v>
      </c>
      <c r="D168" s="181" t="s">
        <v>261</v>
      </c>
      <c r="E168" s="182" t="s">
        <v>262</v>
      </c>
      <c r="F168" s="183" t="s">
        <v>263</v>
      </c>
      <c r="G168" s="184" t="s">
        <v>173</v>
      </c>
      <c r="H168" s="185">
        <v>4.4999999999999998E-2</v>
      </c>
      <c r="I168" s="186"/>
      <c r="J168" s="187">
        <f>ROUND(I168*H168,2)</f>
        <v>0</v>
      </c>
      <c r="K168" s="183" t="s">
        <v>144</v>
      </c>
      <c r="L168" s="188"/>
      <c r="M168" s="189" t="s">
        <v>3</v>
      </c>
      <c r="N168" s="190" t="s">
        <v>43</v>
      </c>
      <c r="O168" s="54"/>
      <c r="P168" s="148">
        <f>O168*H168</f>
        <v>0</v>
      </c>
      <c r="Q168" s="148">
        <v>1</v>
      </c>
      <c r="R168" s="148">
        <f>Q168*H168</f>
        <v>4.4999999999999998E-2</v>
      </c>
      <c r="S168" s="148">
        <v>0</v>
      </c>
      <c r="T168" s="149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50" t="s">
        <v>190</v>
      </c>
      <c r="AT168" s="150" t="s">
        <v>261</v>
      </c>
      <c r="AU168" s="150" t="s">
        <v>82</v>
      </c>
      <c r="AY168" s="18" t="s">
        <v>138</v>
      </c>
      <c r="BE168" s="151">
        <f>IF(N168="základní",J168,0)</f>
        <v>0</v>
      </c>
      <c r="BF168" s="151">
        <f>IF(N168="snížená",J168,0)</f>
        <v>0</v>
      </c>
      <c r="BG168" s="151">
        <f>IF(N168="zákl. přenesená",J168,0)</f>
        <v>0</v>
      </c>
      <c r="BH168" s="151">
        <f>IF(N168="sníž. přenesená",J168,0)</f>
        <v>0</v>
      </c>
      <c r="BI168" s="151">
        <f>IF(N168="nulová",J168,0)</f>
        <v>0</v>
      </c>
      <c r="BJ168" s="18" t="s">
        <v>80</v>
      </c>
      <c r="BK168" s="151">
        <f>ROUND(I168*H168,2)</f>
        <v>0</v>
      </c>
      <c r="BL168" s="18" t="s">
        <v>145</v>
      </c>
      <c r="BM168" s="150" t="s">
        <v>264</v>
      </c>
    </row>
    <row r="169" spans="1:65" s="13" customFormat="1" ht="11.25">
      <c r="B169" s="157"/>
      <c r="D169" s="158" t="s">
        <v>149</v>
      </c>
      <c r="E169" s="159" t="s">
        <v>3</v>
      </c>
      <c r="F169" s="160" t="s">
        <v>265</v>
      </c>
      <c r="H169" s="161">
        <v>4.2000000000000003E-2</v>
      </c>
      <c r="I169" s="162"/>
      <c r="L169" s="157"/>
      <c r="M169" s="163"/>
      <c r="N169" s="164"/>
      <c r="O169" s="164"/>
      <c r="P169" s="164"/>
      <c r="Q169" s="164"/>
      <c r="R169" s="164"/>
      <c r="S169" s="164"/>
      <c r="T169" s="165"/>
      <c r="AT169" s="159" t="s">
        <v>149</v>
      </c>
      <c r="AU169" s="159" t="s">
        <v>82</v>
      </c>
      <c r="AV169" s="13" t="s">
        <v>82</v>
      </c>
      <c r="AW169" s="13" t="s">
        <v>33</v>
      </c>
      <c r="AX169" s="13" t="s">
        <v>80</v>
      </c>
      <c r="AY169" s="159" t="s">
        <v>138</v>
      </c>
    </row>
    <row r="170" spans="1:65" s="13" customFormat="1" ht="11.25">
      <c r="B170" s="157"/>
      <c r="D170" s="158" t="s">
        <v>149</v>
      </c>
      <c r="F170" s="160" t="s">
        <v>266</v>
      </c>
      <c r="H170" s="161">
        <v>4.4999999999999998E-2</v>
      </c>
      <c r="I170" s="162"/>
      <c r="L170" s="157"/>
      <c r="M170" s="163"/>
      <c r="N170" s="164"/>
      <c r="O170" s="164"/>
      <c r="P170" s="164"/>
      <c r="Q170" s="164"/>
      <c r="R170" s="164"/>
      <c r="S170" s="164"/>
      <c r="T170" s="165"/>
      <c r="AT170" s="159" t="s">
        <v>149</v>
      </c>
      <c r="AU170" s="159" t="s">
        <v>82</v>
      </c>
      <c r="AV170" s="13" t="s">
        <v>82</v>
      </c>
      <c r="AW170" s="13" t="s">
        <v>4</v>
      </c>
      <c r="AX170" s="13" t="s">
        <v>80</v>
      </c>
      <c r="AY170" s="159" t="s">
        <v>138</v>
      </c>
    </row>
    <row r="171" spans="1:65" s="2" customFormat="1" ht="14.45" customHeight="1">
      <c r="A171" s="33"/>
      <c r="B171" s="138"/>
      <c r="C171" s="139" t="s">
        <v>267</v>
      </c>
      <c r="D171" s="139" t="s">
        <v>140</v>
      </c>
      <c r="E171" s="140" t="s">
        <v>268</v>
      </c>
      <c r="F171" s="141" t="s">
        <v>269</v>
      </c>
      <c r="G171" s="142" t="s">
        <v>173</v>
      </c>
      <c r="H171" s="143">
        <v>2.8000000000000001E-2</v>
      </c>
      <c r="I171" s="144"/>
      <c r="J171" s="145">
        <f>ROUND(I171*H171,2)</f>
        <v>0</v>
      </c>
      <c r="K171" s="141" t="s">
        <v>144</v>
      </c>
      <c r="L171" s="34"/>
      <c r="M171" s="146" t="s">
        <v>3</v>
      </c>
      <c r="N171" s="147" t="s">
        <v>43</v>
      </c>
      <c r="O171" s="54"/>
      <c r="P171" s="148">
        <f>O171*H171</f>
        <v>0</v>
      </c>
      <c r="Q171" s="148">
        <v>1.0900000000000001</v>
      </c>
      <c r="R171" s="148">
        <f>Q171*H171</f>
        <v>3.0520000000000002E-2</v>
      </c>
      <c r="S171" s="148">
        <v>0</v>
      </c>
      <c r="T171" s="149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145</v>
      </c>
      <c r="AT171" s="150" t="s">
        <v>140</v>
      </c>
      <c r="AU171" s="150" t="s">
        <v>82</v>
      </c>
      <c r="AY171" s="18" t="s">
        <v>138</v>
      </c>
      <c r="BE171" s="151">
        <f>IF(N171="základní",J171,0)</f>
        <v>0</v>
      </c>
      <c r="BF171" s="151">
        <f>IF(N171="snížená",J171,0)</f>
        <v>0</v>
      </c>
      <c r="BG171" s="151">
        <f>IF(N171="zákl. přenesená",J171,0)</f>
        <v>0</v>
      </c>
      <c r="BH171" s="151">
        <f>IF(N171="sníž. přenesená",J171,0)</f>
        <v>0</v>
      </c>
      <c r="BI171" s="151">
        <f>IF(N171="nulová",J171,0)</f>
        <v>0</v>
      </c>
      <c r="BJ171" s="18" t="s">
        <v>80</v>
      </c>
      <c r="BK171" s="151">
        <f>ROUND(I171*H171,2)</f>
        <v>0</v>
      </c>
      <c r="BL171" s="18" t="s">
        <v>145</v>
      </c>
      <c r="BM171" s="150" t="s">
        <v>270</v>
      </c>
    </row>
    <row r="172" spans="1:65" s="2" customFormat="1" ht="11.25">
      <c r="A172" s="33"/>
      <c r="B172" s="34"/>
      <c r="C172" s="33"/>
      <c r="D172" s="152" t="s">
        <v>147</v>
      </c>
      <c r="E172" s="33"/>
      <c r="F172" s="153" t="s">
        <v>271</v>
      </c>
      <c r="G172" s="33"/>
      <c r="H172" s="33"/>
      <c r="I172" s="154"/>
      <c r="J172" s="33"/>
      <c r="K172" s="33"/>
      <c r="L172" s="34"/>
      <c r="M172" s="155"/>
      <c r="N172" s="156"/>
      <c r="O172" s="54"/>
      <c r="P172" s="54"/>
      <c r="Q172" s="54"/>
      <c r="R172" s="54"/>
      <c r="S172" s="54"/>
      <c r="T172" s="55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T172" s="18" t="s">
        <v>147</v>
      </c>
      <c r="AU172" s="18" t="s">
        <v>82</v>
      </c>
    </row>
    <row r="173" spans="1:65" s="13" customFormat="1" ht="11.25">
      <c r="B173" s="157"/>
      <c r="D173" s="158" t="s">
        <v>149</v>
      </c>
      <c r="E173" s="159" t="s">
        <v>3</v>
      </c>
      <c r="F173" s="160" t="s">
        <v>272</v>
      </c>
      <c r="H173" s="161">
        <v>2.8000000000000001E-2</v>
      </c>
      <c r="I173" s="162"/>
      <c r="L173" s="157"/>
      <c r="M173" s="163"/>
      <c r="N173" s="164"/>
      <c r="O173" s="164"/>
      <c r="P173" s="164"/>
      <c r="Q173" s="164"/>
      <c r="R173" s="164"/>
      <c r="S173" s="164"/>
      <c r="T173" s="165"/>
      <c r="AT173" s="159" t="s">
        <v>149</v>
      </c>
      <c r="AU173" s="159" t="s">
        <v>82</v>
      </c>
      <c r="AV173" s="13" t="s">
        <v>82</v>
      </c>
      <c r="AW173" s="13" t="s">
        <v>33</v>
      </c>
      <c r="AX173" s="13" t="s">
        <v>80</v>
      </c>
      <c r="AY173" s="159" t="s">
        <v>138</v>
      </c>
    </row>
    <row r="174" spans="1:65" s="2" customFormat="1" ht="14.45" customHeight="1">
      <c r="A174" s="33"/>
      <c r="B174" s="138"/>
      <c r="C174" s="139" t="s">
        <v>8</v>
      </c>
      <c r="D174" s="139" t="s">
        <v>140</v>
      </c>
      <c r="E174" s="140" t="s">
        <v>273</v>
      </c>
      <c r="F174" s="141" t="s">
        <v>274</v>
      </c>
      <c r="G174" s="142" t="s">
        <v>185</v>
      </c>
      <c r="H174" s="143">
        <v>1.6539999999999999</v>
      </c>
      <c r="I174" s="144"/>
      <c r="J174" s="145">
        <f>ROUND(I174*H174,2)</f>
        <v>0</v>
      </c>
      <c r="K174" s="141" t="s">
        <v>144</v>
      </c>
      <c r="L174" s="34"/>
      <c r="M174" s="146" t="s">
        <v>3</v>
      </c>
      <c r="N174" s="147" t="s">
        <v>43</v>
      </c>
      <c r="O174" s="54"/>
      <c r="P174" s="148">
        <f>O174*H174</f>
        <v>0</v>
      </c>
      <c r="Q174" s="148">
        <v>0.17818000000000001</v>
      </c>
      <c r="R174" s="148">
        <f>Q174*H174</f>
        <v>0.29470972000000001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145</v>
      </c>
      <c r="AT174" s="150" t="s">
        <v>140</v>
      </c>
      <c r="AU174" s="150" t="s">
        <v>82</v>
      </c>
      <c r="AY174" s="18" t="s">
        <v>138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80</v>
      </c>
      <c r="BK174" s="151">
        <f>ROUND(I174*H174,2)</f>
        <v>0</v>
      </c>
      <c r="BL174" s="18" t="s">
        <v>145</v>
      </c>
      <c r="BM174" s="150" t="s">
        <v>275</v>
      </c>
    </row>
    <row r="175" spans="1:65" s="2" customFormat="1" ht="11.25">
      <c r="A175" s="33"/>
      <c r="B175" s="34"/>
      <c r="C175" s="33"/>
      <c r="D175" s="152" t="s">
        <v>147</v>
      </c>
      <c r="E175" s="33"/>
      <c r="F175" s="153" t="s">
        <v>276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147</v>
      </c>
      <c r="AU175" s="18" t="s">
        <v>82</v>
      </c>
    </row>
    <row r="176" spans="1:65" s="15" customFormat="1" ht="11.25">
      <c r="B176" s="174"/>
      <c r="D176" s="158" t="s">
        <v>149</v>
      </c>
      <c r="E176" s="175" t="s">
        <v>3</v>
      </c>
      <c r="F176" s="176" t="s">
        <v>252</v>
      </c>
      <c r="H176" s="175" t="s">
        <v>3</v>
      </c>
      <c r="I176" s="177"/>
      <c r="L176" s="174"/>
      <c r="M176" s="178"/>
      <c r="N176" s="179"/>
      <c r="O176" s="179"/>
      <c r="P176" s="179"/>
      <c r="Q176" s="179"/>
      <c r="R176" s="179"/>
      <c r="S176" s="179"/>
      <c r="T176" s="180"/>
      <c r="AT176" s="175" t="s">
        <v>149</v>
      </c>
      <c r="AU176" s="175" t="s">
        <v>82</v>
      </c>
      <c r="AV176" s="15" t="s">
        <v>80</v>
      </c>
      <c r="AW176" s="15" t="s">
        <v>33</v>
      </c>
      <c r="AX176" s="15" t="s">
        <v>72</v>
      </c>
      <c r="AY176" s="175" t="s">
        <v>138</v>
      </c>
    </row>
    <row r="177" spans="1:65" s="13" customFormat="1" ht="11.25">
      <c r="B177" s="157"/>
      <c r="D177" s="158" t="s">
        <v>149</v>
      </c>
      <c r="E177" s="159" t="s">
        <v>3</v>
      </c>
      <c r="F177" s="160" t="s">
        <v>277</v>
      </c>
      <c r="H177" s="161">
        <v>0.45</v>
      </c>
      <c r="I177" s="162"/>
      <c r="L177" s="157"/>
      <c r="M177" s="163"/>
      <c r="N177" s="164"/>
      <c r="O177" s="164"/>
      <c r="P177" s="164"/>
      <c r="Q177" s="164"/>
      <c r="R177" s="164"/>
      <c r="S177" s="164"/>
      <c r="T177" s="165"/>
      <c r="AT177" s="159" t="s">
        <v>149</v>
      </c>
      <c r="AU177" s="159" t="s">
        <v>82</v>
      </c>
      <c r="AV177" s="13" t="s">
        <v>82</v>
      </c>
      <c r="AW177" s="13" t="s">
        <v>33</v>
      </c>
      <c r="AX177" s="13" t="s">
        <v>72</v>
      </c>
      <c r="AY177" s="159" t="s">
        <v>138</v>
      </c>
    </row>
    <row r="178" spans="1:65" s="13" customFormat="1" ht="11.25">
      <c r="B178" s="157"/>
      <c r="D178" s="158" t="s">
        <v>149</v>
      </c>
      <c r="E178" s="159" t="s">
        <v>3</v>
      </c>
      <c r="F178" s="160" t="s">
        <v>278</v>
      </c>
      <c r="H178" s="161">
        <v>0.28000000000000003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149</v>
      </c>
      <c r="AU178" s="159" t="s">
        <v>82</v>
      </c>
      <c r="AV178" s="13" t="s">
        <v>82</v>
      </c>
      <c r="AW178" s="13" t="s">
        <v>33</v>
      </c>
      <c r="AX178" s="13" t="s">
        <v>72</v>
      </c>
      <c r="AY178" s="159" t="s">
        <v>138</v>
      </c>
    </row>
    <row r="179" spans="1:65" s="13" customFormat="1" ht="11.25">
      <c r="B179" s="157"/>
      <c r="D179" s="158" t="s">
        <v>149</v>
      </c>
      <c r="E179" s="159" t="s">
        <v>3</v>
      </c>
      <c r="F179" s="160" t="s">
        <v>279</v>
      </c>
      <c r="H179" s="161">
        <v>0.22</v>
      </c>
      <c r="I179" s="162"/>
      <c r="L179" s="157"/>
      <c r="M179" s="163"/>
      <c r="N179" s="164"/>
      <c r="O179" s="164"/>
      <c r="P179" s="164"/>
      <c r="Q179" s="164"/>
      <c r="R179" s="164"/>
      <c r="S179" s="164"/>
      <c r="T179" s="165"/>
      <c r="AT179" s="159" t="s">
        <v>149</v>
      </c>
      <c r="AU179" s="159" t="s">
        <v>82</v>
      </c>
      <c r="AV179" s="13" t="s">
        <v>82</v>
      </c>
      <c r="AW179" s="13" t="s">
        <v>33</v>
      </c>
      <c r="AX179" s="13" t="s">
        <v>72</v>
      </c>
      <c r="AY179" s="159" t="s">
        <v>138</v>
      </c>
    </row>
    <row r="180" spans="1:65" s="13" customFormat="1" ht="11.25">
      <c r="B180" s="157"/>
      <c r="D180" s="158" t="s">
        <v>149</v>
      </c>
      <c r="E180" s="159" t="s">
        <v>3</v>
      </c>
      <c r="F180" s="160" t="s">
        <v>280</v>
      </c>
      <c r="H180" s="161">
        <v>0.70399999999999996</v>
      </c>
      <c r="I180" s="162"/>
      <c r="L180" s="157"/>
      <c r="M180" s="163"/>
      <c r="N180" s="164"/>
      <c r="O180" s="164"/>
      <c r="P180" s="164"/>
      <c r="Q180" s="164"/>
      <c r="R180" s="164"/>
      <c r="S180" s="164"/>
      <c r="T180" s="165"/>
      <c r="AT180" s="159" t="s">
        <v>149</v>
      </c>
      <c r="AU180" s="159" t="s">
        <v>82</v>
      </c>
      <c r="AV180" s="13" t="s">
        <v>82</v>
      </c>
      <c r="AW180" s="13" t="s">
        <v>33</v>
      </c>
      <c r="AX180" s="13" t="s">
        <v>72</v>
      </c>
      <c r="AY180" s="159" t="s">
        <v>138</v>
      </c>
    </row>
    <row r="181" spans="1:65" s="14" customFormat="1" ht="11.25">
      <c r="B181" s="166"/>
      <c r="D181" s="158" t="s">
        <v>149</v>
      </c>
      <c r="E181" s="167" t="s">
        <v>3</v>
      </c>
      <c r="F181" s="168" t="s">
        <v>153</v>
      </c>
      <c r="H181" s="169">
        <v>1.6539999999999999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7" t="s">
        <v>149</v>
      </c>
      <c r="AU181" s="167" t="s">
        <v>82</v>
      </c>
      <c r="AV181" s="14" t="s">
        <v>145</v>
      </c>
      <c r="AW181" s="14" t="s">
        <v>33</v>
      </c>
      <c r="AX181" s="14" t="s">
        <v>80</v>
      </c>
      <c r="AY181" s="167" t="s">
        <v>138</v>
      </c>
    </row>
    <row r="182" spans="1:65" s="2" customFormat="1" ht="22.15" customHeight="1">
      <c r="A182" s="33"/>
      <c r="B182" s="138"/>
      <c r="C182" s="139" t="s">
        <v>281</v>
      </c>
      <c r="D182" s="139" t="s">
        <v>140</v>
      </c>
      <c r="E182" s="140" t="s">
        <v>282</v>
      </c>
      <c r="F182" s="141" t="s">
        <v>283</v>
      </c>
      <c r="G182" s="142" t="s">
        <v>185</v>
      </c>
      <c r="H182" s="143">
        <v>1.2</v>
      </c>
      <c r="I182" s="144"/>
      <c r="J182" s="145">
        <f>ROUND(I182*H182,2)</f>
        <v>0</v>
      </c>
      <c r="K182" s="141" t="s">
        <v>144</v>
      </c>
      <c r="L182" s="34"/>
      <c r="M182" s="146" t="s">
        <v>3</v>
      </c>
      <c r="N182" s="147" t="s">
        <v>43</v>
      </c>
      <c r="O182" s="54"/>
      <c r="P182" s="148">
        <f>O182*H182</f>
        <v>0</v>
      </c>
      <c r="Q182" s="148">
        <v>6.1769999999999999E-2</v>
      </c>
      <c r="R182" s="148">
        <f>Q182*H182</f>
        <v>7.4123999999999995E-2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145</v>
      </c>
      <c r="AT182" s="150" t="s">
        <v>140</v>
      </c>
      <c r="AU182" s="150" t="s">
        <v>82</v>
      </c>
      <c r="AY182" s="18" t="s">
        <v>138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80</v>
      </c>
      <c r="BK182" s="151">
        <f>ROUND(I182*H182,2)</f>
        <v>0</v>
      </c>
      <c r="BL182" s="18" t="s">
        <v>145</v>
      </c>
      <c r="BM182" s="150" t="s">
        <v>284</v>
      </c>
    </row>
    <row r="183" spans="1:65" s="2" customFormat="1" ht="11.25">
      <c r="A183" s="33"/>
      <c r="B183" s="34"/>
      <c r="C183" s="33"/>
      <c r="D183" s="152" t="s">
        <v>147</v>
      </c>
      <c r="E183" s="33"/>
      <c r="F183" s="153" t="s">
        <v>285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147</v>
      </c>
      <c r="AU183" s="18" t="s">
        <v>82</v>
      </c>
    </row>
    <row r="184" spans="1:65" s="13" customFormat="1" ht="11.25">
      <c r="B184" s="157"/>
      <c r="D184" s="158" t="s">
        <v>149</v>
      </c>
      <c r="E184" s="159" t="s">
        <v>3</v>
      </c>
      <c r="F184" s="160" t="s">
        <v>286</v>
      </c>
      <c r="H184" s="161">
        <v>1.2</v>
      </c>
      <c r="I184" s="162"/>
      <c r="L184" s="157"/>
      <c r="M184" s="163"/>
      <c r="N184" s="164"/>
      <c r="O184" s="164"/>
      <c r="P184" s="164"/>
      <c r="Q184" s="164"/>
      <c r="R184" s="164"/>
      <c r="S184" s="164"/>
      <c r="T184" s="165"/>
      <c r="AT184" s="159" t="s">
        <v>149</v>
      </c>
      <c r="AU184" s="159" t="s">
        <v>82</v>
      </c>
      <c r="AV184" s="13" t="s">
        <v>82</v>
      </c>
      <c r="AW184" s="13" t="s">
        <v>33</v>
      </c>
      <c r="AX184" s="13" t="s">
        <v>80</v>
      </c>
      <c r="AY184" s="159" t="s">
        <v>138</v>
      </c>
    </row>
    <row r="185" spans="1:65" s="12" customFormat="1" ht="22.9" customHeight="1">
      <c r="B185" s="125"/>
      <c r="D185" s="126" t="s">
        <v>71</v>
      </c>
      <c r="E185" s="136" t="s">
        <v>145</v>
      </c>
      <c r="F185" s="136" t="s">
        <v>287</v>
      </c>
      <c r="I185" s="128"/>
      <c r="J185" s="137">
        <f>BK185</f>
        <v>0</v>
      </c>
      <c r="L185" s="125"/>
      <c r="M185" s="130"/>
      <c r="N185" s="131"/>
      <c r="O185" s="131"/>
      <c r="P185" s="132">
        <f>SUM(P186:P194)</f>
        <v>0</v>
      </c>
      <c r="Q185" s="131"/>
      <c r="R185" s="132">
        <f>SUM(R186:R194)</f>
        <v>3.8682181399999997</v>
      </c>
      <c r="S185" s="131"/>
      <c r="T185" s="133">
        <f>SUM(T186:T194)</f>
        <v>0</v>
      </c>
      <c r="AR185" s="126" t="s">
        <v>80</v>
      </c>
      <c r="AT185" s="134" t="s">
        <v>71</v>
      </c>
      <c r="AU185" s="134" t="s">
        <v>80</v>
      </c>
      <c r="AY185" s="126" t="s">
        <v>138</v>
      </c>
      <c r="BK185" s="135">
        <f>SUM(BK186:BK194)</f>
        <v>0</v>
      </c>
    </row>
    <row r="186" spans="1:65" s="2" customFormat="1" ht="14.45" customHeight="1">
      <c r="A186" s="33"/>
      <c r="B186" s="138"/>
      <c r="C186" s="139" t="s">
        <v>288</v>
      </c>
      <c r="D186" s="139" t="s">
        <v>140</v>
      </c>
      <c r="E186" s="140" t="s">
        <v>289</v>
      </c>
      <c r="F186" s="141" t="s">
        <v>290</v>
      </c>
      <c r="G186" s="142" t="s">
        <v>143</v>
      </c>
      <c r="H186" s="143">
        <v>1.43</v>
      </c>
      <c r="I186" s="144"/>
      <c r="J186" s="145">
        <f>ROUND(I186*H186,2)</f>
        <v>0</v>
      </c>
      <c r="K186" s="141" t="s">
        <v>144</v>
      </c>
      <c r="L186" s="34"/>
      <c r="M186" s="146" t="s">
        <v>3</v>
      </c>
      <c r="N186" s="147" t="s">
        <v>43</v>
      </c>
      <c r="O186" s="54"/>
      <c r="P186" s="148">
        <f>O186*H186</f>
        <v>0</v>
      </c>
      <c r="Q186" s="148">
        <v>2.5019800000000001</v>
      </c>
      <c r="R186" s="148">
        <f>Q186*H186</f>
        <v>3.5778314</v>
      </c>
      <c r="S186" s="148">
        <v>0</v>
      </c>
      <c r="T186" s="149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145</v>
      </c>
      <c r="AT186" s="150" t="s">
        <v>140</v>
      </c>
      <c r="AU186" s="150" t="s">
        <v>82</v>
      </c>
      <c r="AY186" s="18" t="s">
        <v>138</v>
      </c>
      <c r="BE186" s="151">
        <f>IF(N186="základní",J186,0)</f>
        <v>0</v>
      </c>
      <c r="BF186" s="151">
        <f>IF(N186="snížená",J186,0)</f>
        <v>0</v>
      </c>
      <c r="BG186" s="151">
        <f>IF(N186="zákl. přenesená",J186,0)</f>
        <v>0</v>
      </c>
      <c r="BH186" s="151">
        <f>IF(N186="sníž. přenesená",J186,0)</f>
        <v>0</v>
      </c>
      <c r="BI186" s="151">
        <f>IF(N186="nulová",J186,0)</f>
        <v>0</v>
      </c>
      <c r="BJ186" s="18" t="s">
        <v>80</v>
      </c>
      <c r="BK186" s="151">
        <f>ROUND(I186*H186,2)</f>
        <v>0</v>
      </c>
      <c r="BL186" s="18" t="s">
        <v>145</v>
      </c>
      <c r="BM186" s="150" t="s">
        <v>291</v>
      </c>
    </row>
    <row r="187" spans="1:65" s="2" customFormat="1" ht="11.25">
      <c r="A187" s="33"/>
      <c r="B187" s="34"/>
      <c r="C187" s="33"/>
      <c r="D187" s="152" t="s">
        <v>147</v>
      </c>
      <c r="E187" s="33"/>
      <c r="F187" s="153" t="s">
        <v>292</v>
      </c>
      <c r="G187" s="33"/>
      <c r="H187" s="33"/>
      <c r="I187" s="154"/>
      <c r="J187" s="33"/>
      <c r="K187" s="33"/>
      <c r="L187" s="34"/>
      <c r="M187" s="155"/>
      <c r="N187" s="156"/>
      <c r="O187" s="54"/>
      <c r="P187" s="54"/>
      <c r="Q187" s="54"/>
      <c r="R187" s="54"/>
      <c r="S187" s="54"/>
      <c r="T187" s="55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T187" s="18" t="s">
        <v>147</v>
      </c>
      <c r="AU187" s="18" t="s">
        <v>82</v>
      </c>
    </row>
    <row r="188" spans="1:65" s="13" customFormat="1" ht="11.25">
      <c r="B188" s="157"/>
      <c r="D188" s="158" t="s">
        <v>149</v>
      </c>
      <c r="E188" s="159" t="s">
        <v>3</v>
      </c>
      <c r="F188" s="160" t="s">
        <v>293</v>
      </c>
      <c r="H188" s="161">
        <v>1.43</v>
      </c>
      <c r="I188" s="162"/>
      <c r="L188" s="157"/>
      <c r="M188" s="163"/>
      <c r="N188" s="164"/>
      <c r="O188" s="164"/>
      <c r="P188" s="164"/>
      <c r="Q188" s="164"/>
      <c r="R188" s="164"/>
      <c r="S188" s="164"/>
      <c r="T188" s="165"/>
      <c r="AT188" s="159" t="s">
        <v>149</v>
      </c>
      <c r="AU188" s="159" t="s">
        <v>82</v>
      </c>
      <c r="AV188" s="13" t="s">
        <v>82</v>
      </c>
      <c r="AW188" s="13" t="s">
        <v>33</v>
      </c>
      <c r="AX188" s="13" t="s">
        <v>80</v>
      </c>
      <c r="AY188" s="159" t="s">
        <v>138</v>
      </c>
    </row>
    <row r="189" spans="1:65" s="2" customFormat="1" ht="22.15" customHeight="1">
      <c r="A189" s="33"/>
      <c r="B189" s="138"/>
      <c r="C189" s="139" t="s">
        <v>294</v>
      </c>
      <c r="D189" s="139" t="s">
        <v>140</v>
      </c>
      <c r="E189" s="140" t="s">
        <v>295</v>
      </c>
      <c r="F189" s="141" t="s">
        <v>296</v>
      </c>
      <c r="G189" s="142" t="s">
        <v>297</v>
      </c>
      <c r="H189" s="143">
        <v>6.15</v>
      </c>
      <c r="I189" s="144"/>
      <c r="J189" s="145">
        <f>ROUND(I189*H189,2)</f>
        <v>0</v>
      </c>
      <c r="K189" s="141" t="s">
        <v>144</v>
      </c>
      <c r="L189" s="34"/>
      <c r="M189" s="146" t="s">
        <v>3</v>
      </c>
      <c r="N189" s="147" t="s">
        <v>43</v>
      </c>
      <c r="O189" s="54"/>
      <c r="P189" s="148">
        <f>O189*H189</f>
        <v>0</v>
      </c>
      <c r="Q189" s="148">
        <v>2.7699999999999999E-2</v>
      </c>
      <c r="R189" s="148">
        <f>Q189*H189</f>
        <v>0.17035500000000001</v>
      </c>
      <c r="S189" s="148">
        <v>0</v>
      </c>
      <c r="T189" s="149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145</v>
      </c>
      <c r="AT189" s="150" t="s">
        <v>140</v>
      </c>
      <c r="AU189" s="150" t="s">
        <v>82</v>
      </c>
      <c r="AY189" s="18" t="s">
        <v>138</v>
      </c>
      <c r="BE189" s="151">
        <f>IF(N189="základní",J189,0)</f>
        <v>0</v>
      </c>
      <c r="BF189" s="151">
        <f>IF(N189="snížená",J189,0)</f>
        <v>0</v>
      </c>
      <c r="BG189" s="151">
        <f>IF(N189="zákl. přenesená",J189,0)</f>
        <v>0</v>
      </c>
      <c r="BH189" s="151">
        <f>IF(N189="sníž. přenesená",J189,0)</f>
        <v>0</v>
      </c>
      <c r="BI189" s="151">
        <f>IF(N189="nulová",J189,0)</f>
        <v>0</v>
      </c>
      <c r="BJ189" s="18" t="s">
        <v>80</v>
      </c>
      <c r="BK189" s="151">
        <f>ROUND(I189*H189,2)</f>
        <v>0</v>
      </c>
      <c r="BL189" s="18" t="s">
        <v>145</v>
      </c>
      <c r="BM189" s="150" t="s">
        <v>298</v>
      </c>
    </row>
    <row r="190" spans="1:65" s="2" customFormat="1" ht="11.25">
      <c r="A190" s="33"/>
      <c r="B190" s="34"/>
      <c r="C190" s="33"/>
      <c r="D190" s="152" t="s">
        <v>147</v>
      </c>
      <c r="E190" s="33"/>
      <c r="F190" s="153" t="s">
        <v>299</v>
      </c>
      <c r="G190" s="33"/>
      <c r="H190" s="33"/>
      <c r="I190" s="154"/>
      <c r="J190" s="33"/>
      <c r="K190" s="33"/>
      <c r="L190" s="34"/>
      <c r="M190" s="155"/>
      <c r="N190" s="156"/>
      <c r="O190" s="54"/>
      <c r="P190" s="54"/>
      <c r="Q190" s="54"/>
      <c r="R190" s="54"/>
      <c r="S190" s="54"/>
      <c r="T190" s="55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T190" s="18" t="s">
        <v>147</v>
      </c>
      <c r="AU190" s="18" t="s">
        <v>82</v>
      </c>
    </row>
    <row r="191" spans="1:65" s="13" customFormat="1" ht="11.25">
      <c r="B191" s="157"/>
      <c r="D191" s="158" t="s">
        <v>149</v>
      </c>
      <c r="E191" s="159" t="s">
        <v>3</v>
      </c>
      <c r="F191" s="160" t="s">
        <v>300</v>
      </c>
      <c r="H191" s="161">
        <v>6.15</v>
      </c>
      <c r="I191" s="162"/>
      <c r="L191" s="157"/>
      <c r="M191" s="163"/>
      <c r="N191" s="164"/>
      <c r="O191" s="164"/>
      <c r="P191" s="164"/>
      <c r="Q191" s="164"/>
      <c r="R191" s="164"/>
      <c r="S191" s="164"/>
      <c r="T191" s="165"/>
      <c r="AT191" s="159" t="s">
        <v>149</v>
      </c>
      <c r="AU191" s="159" t="s">
        <v>82</v>
      </c>
      <c r="AV191" s="13" t="s">
        <v>82</v>
      </c>
      <c r="AW191" s="13" t="s">
        <v>33</v>
      </c>
      <c r="AX191" s="13" t="s">
        <v>80</v>
      </c>
      <c r="AY191" s="159" t="s">
        <v>138</v>
      </c>
    </row>
    <row r="192" spans="1:65" s="2" customFormat="1" ht="14.45" customHeight="1">
      <c r="A192" s="33"/>
      <c r="B192" s="138"/>
      <c r="C192" s="139" t="s">
        <v>301</v>
      </c>
      <c r="D192" s="139" t="s">
        <v>140</v>
      </c>
      <c r="E192" s="140" t="s">
        <v>302</v>
      </c>
      <c r="F192" s="141" t="s">
        <v>303</v>
      </c>
      <c r="G192" s="142" t="s">
        <v>173</v>
      </c>
      <c r="H192" s="143">
        <v>0.114</v>
      </c>
      <c r="I192" s="144"/>
      <c r="J192" s="145">
        <f>ROUND(I192*H192,2)</f>
        <v>0</v>
      </c>
      <c r="K192" s="141" t="s">
        <v>144</v>
      </c>
      <c r="L192" s="34"/>
      <c r="M192" s="146" t="s">
        <v>3</v>
      </c>
      <c r="N192" s="147" t="s">
        <v>43</v>
      </c>
      <c r="O192" s="54"/>
      <c r="P192" s="148">
        <f>O192*H192</f>
        <v>0</v>
      </c>
      <c r="Q192" s="148">
        <v>1.05291</v>
      </c>
      <c r="R192" s="148">
        <f>Q192*H192</f>
        <v>0.12003174000000001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145</v>
      </c>
      <c r="AT192" s="150" t="s">
        <v>140</v>
      </c>
      <c r="AU192" s="150" t="s">
        <v>82</v>
      </c>
      <c r="AY192" s="18" t="s">
        <v>138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80</v>
      </c>
      <c r="BK192" s="151">
        <f>ROUND(I192*H192,2)</f>
        <v>0</v>
      </c>
      <c r="BL192" s="18" t="s">
        <v>145</v>
      </c>
      <c r="BM192" s="150" t="s">
        <v>304</v>
      </c>
    </row>
    <row r="193" spans="1:65" s="2" customFormat="1" ht="11.25">
      <c r="A193" s="33"/>
      <c r="B193" s="34"/>
      <c r="C193" s="33"/>
      <c r="D193" s="152" t="s">
        <v>147</v>
      </c>
      <c r="E193" s="33"/>
      <c r="F193" s="153" t="s">
        <v>305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147</v>
      </c>
      <c r="AU193" s="18" t="s">
        <v>82</v>
      </c>
    </row>
    <row r="194" spans="1:65" s="13" customFormat="1" ht="11.25">
      <c r="B194" s="157"/>
      <c r="D194" s="158" t="s">
        <v>149</v>
      </c>
      <c r="E194" s="159" t="s">
        <v>3</v>
      </c>
      <c r="F194" s="160" t="s">
        <v>306</v>
      </c>
      <c r="H194" s="161">
        <v>0.114</v>
      </c>
      <c r="I194" s="162"/>
      <c r="L194" s="157"/>
      <c r="M194" s="163"/>
      <c r="N194" s="164"/>
      <c r="O194" s="164"/>
      <c r="P194" s="164"/>
      <c r="Q194" s="164"/>
      <c r="R194" s="164"/>
      <c r="S194" s="164"/>
      <c r="T194" s="165"/>
      <c r="AT194" s="159" t="s">
        <v>149</v>
      </c>
      <c r="AU194" s="159" t="s">
        <v>82</v>
      </c>
      <c r="AV194" s="13" t="s">
        <v>82</v>
      </c>
      <c r="AW194" s="13" t="s">
        <v>33</v>
      </c>
      <c r="AX194" s="13" t="s">
        <v>80</v>
      </c>
      <c r="AY194" s="159" t="s">
        <v>138</v>
      </c>
    </row>
    <row r="195" spans="1:65" s="12" customFormat="1" ht="22.9" customHeight="1">
      <c r="B195" s="125"/>
      <c r="D195" s="126" t="s">
        <v>71</v>
      </c>
      <c r="E195" s="136" t="s">
        <v>177</v>
      </c>
      <c r="F195" s="136" t="s">
        <v>307</v>
      </c>
      <c r="I195" s="128"/>
      <c r="J195" s="137">
        <f>BK195</f>
        <v>0</v>
      </c>
      <c r="L195" s="125"/>
      <c r="M195" s="130"/>
      <c r="N195" s="131"/>
      <c r="O195" s="131"/>
      <c r="P195" s="132">
        <f>SUM(P196:P255)</f>
        <v>0</v>
      </c>
      <c r="Q195" s="131"/>
      <c r="R195" s="132">
        <f>SUM(R196:R255)</f>
        <v>6.5039321000000001</v>
      </c>
      <c r="S195" s="131"/>
      <c r="T195" s="133">
        <f>SUM(T196:T255)</f>
        <v>0</v>
      </c>
      <c r="AR195" s="126" t="s">
        <v>80</v>
      </c>
      <c r="AT195" s="134" t="s">
        <v>71</v>
      </c>
      <c r="AU195" s="134" t="s">
        <v>80</v>
      </c>
      <c r="AY195" s="126" t="s">
        <v>138</v>
      </c>
      <c r="BK195" s="135">
        <f>SUM(BK196:BK255)</f>
        <v>0</v>
      </c>
    </row>
    <row r="196" spans="1:65" s="2" customFormat="1" ht="19.899999999999999" customHeight="1">
      <c r="A196" s="33"/>
      <c r="B196" s="138"/>
      <c r="C196" s="139" t="s">
        <v>308</v>
      </c>
      <c r="D196" s="139" t="s">
        <v>140</v>
      </c>
      <c r="E196" s="140" t="s">
        <v>309</v>
      </c>
      <c r="F196" s="141" t="s">
        <v>310</v>
      </c>
      <c r="G196" s="142" t="s">
        <v>185</v>
      </c>
      <c r="H196" s="143">
        <v>10.962999999999999</v>
      </c>
      <c r="I196" s="144"/>
      <c r="J196" s="145">
        <f>ROUND(I196*H196,2)</f>
        <v>0</v>
      </c>
      <c r="K196" s="141" t="s">
        <v>144</v>
      </c>
      <c r="L196" s="34"/>
      <c r="M196" s="146" t="s">
        <v>3</v>
      </c>
      <c r="N196" s="147" t="s">
        <v>43</v>
      </c>
      <c r="O196" s="54"/>
      <c r="P196" s="148">
        <f>O196*H196</f>
        <v>0</v>
      </c>
      <c r="Q196" s="148">
        <v>4.3800000000000002E-3</v>
      </c>
      <c r="R196" s="148">
        <f>Q196*H196</f>
        <v>4.8017940000000002E-2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145</v>
      </c>
      <c r="AT196" s="150" t="s">
        <v>140</v>
      </c>
      <c r="AU196" s="150" t="s">
        <v>82</v>
      </c>
      <c r="AY196" s="18" t="s">
        <v>138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80</v>
      </c>
      <c r="BK196" s="151">
        <f>ROUND(I196*H196,2)</f>
        <v>0</v>
      </c>
      <c r="BL196" s="18" t="s">
        <v>145</v>
      </c>
      <c r="BM196" s="150" t="s">
        <v>311</v>
      </c>
    </row>
    <row r="197" spans="1:65" s="2" customFormat="1" ht="11.25">
      <c r="A197" s="33"/>
      <c r="B197" s="34"/>
      <c r="C197" s="33"/>
      <c r="D197" s="152" t="s">
        <v>147</v>
      </c>
      <c r="E197" s="33"/>
      <c r="F197" s="153" t="s">
        <v>312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147</v>
      </c>
      <c r="AU197" s="18" t="s">
        <v>82</v>
      </c>
    </row>
    <row r="198" spans="1:65" s="13" customFormat="1" ht="11.25">
      <c r="B198" s="157"/>
      <c r="D198" s="158" t="s">
        <v>149</v>
      </c>
      <c r="E198" s="159" t="s">
        <v>3</v>
      </c>
      <c r="F198" s="160" t="s">
        <v>313</v>
      </c>
      <c r="H198" s="161">
        <v>11.933</v>
      </c>
      <c r="I198" s="162"/>
      <c r="L198" s="157"/>
      <c r="M198" s="163"/>
      <c r="N198" s="164"/>
      <c r="O198" s="164"/>
      <c r="P198" s="164"/>
      <c r="Q198" s="164"/>
      <c r="R198" s="164"/>
      <c r="S198" s="164"/>
      <c r="T198" s="165"/>
      <c r="AT198" s="159" t="s">
        <v>149</v>
      </c>
      <c r="AU198" s="159" t="s">
        <v>82</v>
      </c>
      <c r="AV198" s="13" t="s">
        <v>82</v>
      </c>
      <c r="AW198" s="13" t="s">
        <v>33</v>
      </c>
      <c r="AX198" s="13" t="s">
        <v>72</v>
      </c>
      <c r="AY198" s="159" t="s">
        <v>138</v>
      </c>
    </row>
    <row r="199" spans="1:65" s="13" customFormat="1" ht="11.25">
      <c r="B199" s="157"/>
      <c r="D199" s="158" t="s">
        <v>149</v>
      </c>
      <c r="E199" s="159" t="s">
        <v>3</v>
      </c>
      <c r="F199" s="160" t="s">
        <v>314</v>
      </c>
      <c r="H199" s="161">
        <v>-1.6</v>
      </c>
      <c r="I199" s="162"/>
      <c r="L199" s="157"/>
      <c r="M199" s="163"/>
      <c r="N199" s="164"/>
      <c r="O199" s="164"/>
      <c r="P199" s="164"/>
      <c r="Q199" s="164"/>
      <c r="R199" s="164"/>
      <c r="S199" s="164"/>
      <c r="T199" s="165"/>
      <c r="AT199" s="159" t="s">
        <v>149</v>
      </c>
      <c r="AU199" s="159" t="s">
        <v>82</v>
      </c>
      <c r="AV199" s="13" t="s">
        <v>82</v>
      </c>
      <c r="AW199" s="13" t="s">
        <v>33</v>
      </c>
      <c r="AX199" s="13" t="s">
        <v>72</v>
      </c>
      <c r="AY199" s="159" t="s">
        <v>138</v>
      </c>
    </row>
    <row r="200" spans="1:65" s="13" customFormat="1" ht="11.25">
      <c r="B200" s="157"/>
      <c r="D200" s="158" t="s">
        <v>149</v>
      </c>
      <c r="E200" s="159" t="s">
        <v>3</v>
      </c>
      <c r="F200" s="160" t="s">
        <v>315</v>
      </c>
      <c r="H200" s="161">
        <v>-0.36</v>
      </c>
      <c r="I200" s="162"/>
      <c r="L200" s="157"/>
      <c r="M200" s="163"/>
      <c r="N200" s="164"/>
      <c r="O200" s="164"/>
      <c r="P200" s="164"/>
      <c r="Q200" s="164"/>
      <c r="R200" s="164"/>
      <c r="S200" s="164"/>
      <c r="T200" s="165"/>
      <c r="AT200" s="159" t="s">
        <v>149</v>
      </c>
      <c r="AU200" s="159" t="s">
        <v>82</v>
      </c>
      <c r="AV200" s="13" t="s">
        <v>82</v>
      </c>
      <c r="AW200" s="13" t="s">
        <v>33</v>
      </c>
      <c r="AX200" s="13" t="s">
        <v>72</v>
      </c>
      <c r="AY200" s="159" t="s">
        <v>138</v>
      </c>
    </row>
    <row r="201" spans="1:65" s="13" customFormat="1" ht="11.25">
      <c r="B201" s="157"/>
      <c r="D201" s="158" t="s">
        <v>149</v>
      </c>
      <c r="E201" s="159" t="s">
        <v>3</v>
      </c>
      <c r="F201" s="160" t="s">
        <v>316</v>
      </c>
      <c r="H201" s="161">
        <v>0.72</v>
      </c>
      <c r="I201" s="162"/>
      <c r="L201" s="157"/>
      <c r="M201" s="163"/>
      <c r="N201" s="164"/>
      <c r="O201" s="164"/>
      <c r="P201" s="164"/>
      <c r="Q201" s="164"/>
      <c r="R201" s="164"/>
      <c r="S201" s="164"/>
      <c r="T201" s="165"/>
      <c r="AT201" s="159" t="s">
        <v>149</v>
      </c>
      <c r="AU201" s="159" t="s">
        <v>82</v>
      </c>
      <c r="AV201" s="13" t="s">
        <v>82</v>
      </c>
      <c r="AW201" s="13" t="s">
        <v>33</v>
      </c>
      <c r="AX201" s="13" t="s">
        <v>72</v>
      </c>
      <c r="AY201" s="159" t="s">
        <v>138</v>
      </c>
    </row>
    <row r="202" spans="1:65" s="13" customFormat="1" ht="11.25">
      <c r="B202" s="157"/>
      <c r="D202" s="158" t="s">
        <v>149</v>
      </c>
      <c r="E202" s="159" t="s">
        <v>3</v>
      </c>
      <c r="F202" s="160" t="s">
        <v>317</v>
      </c>
      <c r="H202" s="161">
        <v>0.27</v>
      </c>
      <c r="I202" s="162"/>
      <c r="L202" s="157"/>
      <c r="M202" s="163"/>
      <c r="N202" s="164"/>
      <c r="O202" s="164"/>
      <c r="P202" s="164"/>
      <c r="Q202" s="164"/>
      <c r="R202" s="164"/>
      <c r="S202" s="164"/>
      <c r="T202" s="165"/>
      <c r="AT202" s="159" t="s">
        <v>149</v>
      </c>
      <c r="AU202" s="159" t="s">
        <v>82</v>
      </c>
      <c r="AV202" s="13" t="s">
        <v>82</v>
      </c>
      <c r="AW202" s="13" t="s">
        <v>33</v>
      </c>
      <c r="AX202" s="13" t="s">
        <v>72</v>
      </c>
      <c r="AY202" s="159" t="s">
        <v>138</v>
      </c>
    </row>
    <row r="203" spans="1:65" s="14" customFormat="1" ht="11.25">
      <c r="B203" s="166"/>
      <c r="D203" s="158" t="s">
        <v>149</v>
      </c>
      <c r="E203" s="167" t="s">
        <v>3</v>
      </c>
      <c r="F203" s="168" t="s">
        <v>153</v>
      </c>
      <c r="H203" s="169">
        <v>10.963000000000001</v>
      </c>
      <c r="I203" s="170"/>
      <c r="L203" s="166"/>
      <c r="M203" s="171"/>
      <c r="N203" s="172"/>
      <c r="O203" s="172"/>
      <c r="P203" s="172"/>
      <c r="Q203" s="172"/>
      <c r="R203" s="172"/>
      <c r="S203" s="172"/>
      <c r="T203" s="173"/>
      <c r="AT203" s="167" t="s">
        <v>149</v>
      </c>
      <c r="AU203" s="167" t="s">
        <v>82</v>
      </c>
      <c r="AV203" s="14" t="s">
        <v>145</v>
      </c>
      <c r="AW203" s="14" t="s">
        <v>33</v>
      </c>
      <c r="AX203" s="14" t="s">
        <v>80</v>
      </c>
      <c r="AY203" s="167" t="s">
        <v>138</v>
      </c>
    </row>
    <row r="204" spans="1:65" s="2" customFormat="1" ht="14.45" customHeight="1">
      <c r="A204" s="33"/>
      <c r="B204" s="138"/>
      <c r="C204" s="139" t="s">
        <v>318</v>
      </c>
      <c r="D204" s="139" t="s">
        <v>140</v>
      </c>
      <c r="E204" s="140" t="s">
        <v>319</v>
      </c>
      <c r="F204" s="141" t="s">
        <v>320</v>
      </c>
      <c r="G204" s="142" t="s">
        <v>185</v>
      </c>
      <c r="H204" s="143">
        <v>101.729</v>
      </c>
      <c r="I204" s="144"/>
      <c r="J204" s="145">
        <f>ROUND(I204*H204,2)</f>
        <v>0</v>
      </c>
      <c r="K204" s="141" t="s">
        <v>144</v>
      </c>
      <c r="L204" s="34"/>
      <c r="M204" s="146" t="s">
        <v>3</v>
      </c>
      <c r="N204" s="147" t="s">
        <v>43</v>
      </c>
      <c r="O204" s="54"/>
      <c r="P204" s="148">
        <f>O204*H204</f>
        <v>0</v>
      </c>
      <c r="Q204" s="148">
        <v>4.0000000000000001E-3</v>
      </c>
      <c r="R204" s="148">
        <f>Q204*H204</f>
        <v>0.406916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145</v>
      </c>
      <c r="AT204" s="150" t="s">
        <v>140</v>
      </c>
      <c r="AU204" s="150" t="s">
        <v>82</v>
      </c>
      <c r="AY204" s="18" t="s">
        <v>138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80</v>
      </c>
      <c r="BK204" s="151">
        <f>ROUND(I204*H204,2)</f>
        <v>0</v>
      </c>
      <c r="BL204" s="18" t="s">
        <v>145</v>
      </c>
      <c r="BM204" s="150" t="s">
        <v>321</v>
      </c>
    </row>
    <row r="205" spans="1:65" s="2" customFormat="1" ht="11.25">
      <c r="A205" s="33"/>
      <c r="B205" s="34"/>
      <c r="C205" s="33"/>
      <c r="D205" s="152" t="s">
        <v>147</v>
      </c>
      <c r="E205" s="33"/>
      <c r="F205" s="153" t="s">
        <v>322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147</v>
      </c>
      <c r="AU205" s="18" t="s">
        <v>82</v>
      </c>
    </row>
    <row r="206" spans="1:65" s="13" customFormat="1" ht="11.25">
      <c r="B206" s="157"/>
      <c r="D206" s="158" t="s">
        <v>149</v>
      </c>
      <c r="E206" s="159" t="s">
        <v>3</v>
      </c>
      <c r="F206" s="160" t="s">
        <v>323</v>
      </c>
      <c r="H206" s="161">
        <v>10.962999999999999</v>
      </c>
      <c r="I206" s="162"/>
      <c r="L206" s="157"/>
      <c r="M206" s="163"/>
      <c r="N206" s="164"/>
      <c r="O206" s="164"/>
      <c r="P206" s="164"/>
      <c r="Q206" s="164"/>
      <c r="R206" s="164"/>
      <c r="S206" s="164"/>
      <c r="T206" s="165"/>
      <c r="AT206" s="159" t="s">
        <v>149</v>
      </c>
      <c r="AU206" s="159" t="s">
        <v>82</v>
      </c>
      <c r="AV206" s="13" t="s">
        <v>82</v>
      </c>
      <c r="AW206" s="13" t="s">
        <v>33</v>
      </c>
      <c r="AX206" s="13" t="s">
        <v>72</v>
      </c>
      <c r="AY206" s="159" t="s">
        <v>138</v>
      </c>
    </row>
    <row r="207" spans="1:65" s="13" customFormat="1" ht="11.25">
      <c r="B207" s="157"/>
      <c r="D207" s="158" t="s">
        <v>149</v>
      </c>
      <c r="E207" s="159" t="s">
        <v>3</v>
      </c>
      <c r="F207" s="160" t="s">
        <v>324</v>
      </c>
      <c r="H207" s="161">
        <v>51.923000000000002</v>
      </c>
      <c r="I207" s="162"/>
      <c r="L207" s="157"/>
      <c r="M207" s="163"/>
      <c r="N207" s="164"/>
      <c r="O207" s="164"/>
      <c r="P207" s="164"/>
      <c r="Q207" s="164"/>
      <c r="R207" s="164"/>
      <c r="S207" s="164"/>
      <c r="T207" s="165"/>
      <c r="AT207" s="159" t="s">
        <v>149</v>
      </c>
      <c r="AU207" s="159" t="s">
        <v>82</v>
      </c>
      <c r="AV207" s="13" t="s">
        <v>82</v>
      </c>
      <c r="AW207" s="13" t="s">
        <v>33</v>
      </c>
      <c r="AX207" s="13" t="s">
        <v>72</v>
      </c>
      <c r="AY207" s="159" t="s">
        <v>138</v>
      </c>
    </row>
    <row r="208" spans="1:65" s="13" customFormat="1" ht="11.25">
      <c r="B208" s="157"/>
      <c r="D208" s="158" t="s">
        <v>149</v>
      </c>
      <c r="E208" s="159" t="s">
        <v>3</v>
      </c>
      <c r="F208" s="160" t="s">
        <v>325</v>
      </c>
      <c r="H208" s="161">
        <v>23.05</v>
      </c>
      <c r="I208" s="162"/>
      <c r="L208" s="157"/>
      <c r="M208" s="163"/>
      <c r="N208" s="164"/>
      <c r="O208" s="164"/>
      <c r="P208" s="164"/>
      <c r="Q208" s="164"/>
      <c r="R208" s="164"/>
      <c r="S208" s="164"/>
      <c r="T208" s="165"/>
      <c r="AT208" s="159" t="s">
        <v>149</v>
      </c>
      <c r="AU208" s="159" t="s">
        <v>82</v>
      </c>
      <c r="AV208" s="13" t="s">
        <v>82</v>
      </c>
      <c r="AW208" s="13" t="s">
        <v>33</v>
      </c>
      <c r="AX208" s="13" t="s">
        <v>72</v>
      </c>
      <c r="AY208" s="159" t="s">
        <v>138</v>
      </c>
    </row>
    <row r="209" spans="1:65" s="13" customFormat="1" ht="11.25">
      <c r="B209" s="157"/>
      <c r="D209" s="158" t="s">
        <v>149</v>
      </c>
      <c r="E209" s="159" t="s">
        <v>3</v>
      </c>
      <c r="F209" s="160" t="s">
        <v>326</v>
      </c>
      <c r="H209" s="161">
        <v>30.632999999999999</v>
      </c>
      <c r="I209" s="162"/>
      <c r="L209" s="157"/>
      <c r="M209" s="163"/>
      <c r="N209" s="164"/>
      <c r="O209" s="164"/>
      <c r="P209" s="164"/>
      <c r="Q209" s="164"/>
      <c r="R209" s="164"/>
      <c r="S209" s="164"/>
      <c r="T209" s="165"/>
      <c r="AT209" s="159" t="s">
        <v>149</v>
      </c>
      <c r="AU209" s="159" t="s">
        <v>82</v>
      </c>
      <c r="AV209" s="13" t="s">
        <v>82</v>
      </c>
      <c r="AW209" s="13" t="s">
        <v>33</v>
      </c>
      <c r="AX209" s="13" t="s">
        <v>72</v>
      </c>
      <c r="AY209" s="159" t="s">
        <v>138</v>
      </c>
    </row>
    <row r="210" spans="1:65" s="13" customFormat="1" ht="11.25">
      <c r="B210" s="157"/>
      <c r="D210" s="158" t="s">
        <v>149</v>
      </c>
      <c r="E210" s="159" t="s">
        <v>3</v>
      </c>
      <c r="F210" s="160" t="s">
        <v>327</v>
      </c>
      <c r="H210" s="161">
        <v>10.210000000000001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149</v>
      </c>
      <c r="AU210" s="159" t="s">
        <v>82</v>
      </c>
      <c r="AV210" s="13" t="s">
        <v>82</v>
      </c>
      <c r="AW210" s="13" t="s">
        <v>33</v>
      </c>
      <c r="AX210" s="13" t="s">
        <v>72</v>
      </c>
      <c r="AY210" s="159" t="s">
        <v>138</v>
      </c>
    </row>
    <row r="211" spans="1:65" s="13" customFormat="1" ht="11.25">
      <c r="B211" s="157"/>
      <c r="D211" s="158" t="s">
        <v>149</v>
      </c>
      <c r="E211" s="159" t="s">
        <v>3</v>
      </c>
      <c r="F211" s="160" t="s">
        <v>328</v>
      </c>
      <c r="H211" s="161">
        <v>17.73</v>
      </c>
      <c r="I211" s="162"/>
      <c r="L211" s="157"/>
      <c r="M211" s="163"/>
      <c r="N211" s="164"/>
      <c r="O211" s="164"/>
      <c r="P211" s="164"/>
      <c r="Q211" s="164"/>
      <c r="R211" s="164"/>
      <c r="S211" s="164"/>
      <c r="T211" s="165"/>
      <c r="AT211" s="159" t="s">
        <v>149</v>
      </c>
      <c r="AU211" s="159" t="s">
        <v>82</v>
      </c>
      <c r="AV211" s="13" t="s">
        <v>82</v>
      </c>
      <c r="AW211" s="13" t="s">
        <v>33</v>
      </c>
      <c r="AX211" s="13" t="s">
        <v>72</v>
      </c>
      <c r="AY211" s="159" t="s">
        <v>138</v>
      </c>
    </row>
    <row r="212" spans="1:65" s="13" customFormat="1" ht="11.25">
      <c r="B212" s="157"/>
      <c r="D212" s="158" t="s">
        <v>149</v>
      </c>
      <c r="E212" s="159" t="s">
        <v>3</v>
      </c>
      <c r="F212" s="160" t="s">
        <v>329</v>
      </c>
      <c r="H212" s="161">
        <v>-42.78</v>
      </c>
      <c r="I212" s="162"/>
      <c r="L212" s="157"/>
      <c r="M212" s="163"/>
      <c r="N212" s="164"/>
      <c r="O212" s="164"/>
      <c r="P212" s="164"/>
      <c r="Q212" s="164"/>
      <c r="R212" s="164"/>
      <c r="S212" s="164"/>
      <c r="T212" s="165"/>
      <c r="AT212" s="159" t="s">
        <v>149</v>
      </c>
      <c r="AU212" s="159" t="s">
        <v>82</v>
      </c>
      <c r="AV212" s="13" t="s">
        <v>82</v>
      </c>
      <c r="AW212" s="13" t="s">
        <v>33</v>
      </c>
      <c r="AX212" s="13" t="s">
        <v>72</v>
      </c>
      <c r="AY212" s="159" t="s">
        <v>138</v>
      </c>
    </row>
    <row r="213" spans="1:65" s="14" customFormat="1" ht="11.25">
      <c r="B213" s="166"/>
      <c r="D213" s="158" t="s">
        <v>149</v>
      </c>
      <c r="E213" s="167" t="s">
        <v>3</v>
      </c>
      <c r="F213" s="168" t="s">
        <v>153</v>
      </c>
      <c r="H213" s="169">
        <v>101.72899999999998</v>
      </c>
      <c r="I213" s="170"/>
      <c r="L213" s="166"/>
      <c r="M213" s="171"/>
      <c r="N213" s="172"/>
      <c r="O213" s="172"/>
      <c r="P213" s="172"/>
      <c r="Q213" s="172"/>
      <c r="R213" s="172"/>
      <c r="S213" s="172"/>
      <c r="T213" s="173"/>
      <c r="AT213" s="167" t="s">
        <v>149</v>
      </c>
      <c r="AU213" s="167" t="s">
        <v>82</v>
      </c>
      <c r="AV213" s="14" t="s">
        <v>145</v>
      </c>
      <c r="AW213" s="14" t="s">
        <v>33</v>
      </c>
      <c r="AX213" s="14" t="s">
        <v>80</v>
      </c>
      <c r="AY213" s="167" t="s">
        <v>138</v>
      </c>
    </row>
    <row r="214" spans="1:65" s="2" customFormat="1" ht="22.15" customHeight="1">
      <c r="A214" s="33"/>
      <c r="B214" s="138"/>
      <c r="C214" s="139" t="s">
        <v>330</v>
      </c>
      <c r="D214" s="139" t="s">
        <v>140</v>
      </c>
      <c r="E214" s="140" t="s">
        <v>331</v>
      </c>
      <c r="F214" s="141" t="s">
        <v>332</v>
      </c>
      <c r="G214" s="142" t="s">
        <v>185</v>
      </c>
      <c r="H214" s="143">
        <v>35.411999999999999</v>
      </c>
      <c r="I214" s="144"/>
      <c r="J214" s="145">
        <f>ROUND(I214*H214,2)</f>
        <v>0</v>
      </c>
      <c r="K214" s="141" t="s">
        <v>144</v>
      </c>
      <c r="L214" s="34"/>
      <c r="M214" s="146" t="s">
        <v>3</v>
      </c>
      <c r="N214" s="147" t="s">
        <v>43</v>
      </c>
      <c r="O214" s="54"/>
      <c r="P214" s="148">
        <f>O214*H214</f>
        <v>0</v>
      </c>
      <c r="Q214" s="148">
        <v>0</v>
      </c>
      <c r="R214" s="148">
        <f>Q214*H214</f>
        <v>0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145</v>
      </c>
      <c r="AT214" s="150" t="s">
        <v>140</v>
      </c>
      <c r="AU214" s="150" t="s">
        <v>82</v>
      </c>
      <c r="AY214" s="18" t="s">
        <v>138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80</v>
      </c>
      <c r="BK214" s="151">
        <f>ROUND(I214*H214,2)</f>
        <v>0</v>
      </c>
      <c r="BL214" s="18" t="s">
        <v>145</v>
      </c>
      <c r="BM214" s="150" t="s">
        <v>333</v>
      </c>
    </row>
    <row r="215" spans="1:65" s="2" customFormat="1" ht="11.25">
      <c r="A215" s="33"/>
      <c r="B215" s="34"/>
      <c r="C215" s="33"/>
      <c r="D215" s="152" t="s">
        <v>147</v>
      </c>
      <c r="E215" s="33"/>
      <c r="F215" s="153" t="s">
        <v>334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147</v>
      </c>
      <c r="AU215" s="18" t="s">
        <v>82</v>
      </c>
    </row>
    <row r="216" spans="1:65" s="13" customFormat="1" ht="11.25">
      <c r="B216" s="157"/>
      <c r="D216" s="158" t="s">
        <v>149</v>
      </c>
      <c r="E216" s="159" t="s">
        <v>3</v>
      </c>
      <c r="F216" s="160" t="s">
        <v>335</v>
      </c>
      <c r="H216" s="161">
        <v>1.84</v>
      </c>
      <c r="I216" s="162"/>
      <c r="L216" s="157"/>
      <c r="M216" s="163"/>
      <c r="N216" s="164"/>
      <c r="O216" s="164"/>
      <c r="P216" s="164"/>
      <c r="Q216" s="164"/>
      <c r="R216" s="164"/>
      <c r="S216" s="164"/>
      <c r="T216" s="165"/>
      <c r="AT216" s="159" t="s">
        <v>149</v>
      </c>
      <c r="AU216" s="159" t="s">
        <v>82</v>
      </c>
      <c r="AV216" s="13" t="s">
        <v>82</v>
      </c>
      <c r="AW216" s="13" t="s">
        <v>33</v>
      </c>
      <c r="AX216" s="13" t="s">
        <v>72</v>
      </c>
      <c r="AY216" s="159" t="s">
        <v>138</v>
      </c>
    </row>
    <row r="217" spans="1:65" s="13" customFormat="1" ht="11.25">
      <c r="B217" s="157"/>
      <c r="D217" s="158" t="s">
        <v>149</v>
      </c>
      <c r="E217" s="159" t="s">
        <v>3</v>
      </c>
      <c r="F217" s="160" t="s">
        <v>336</v>
      </c>
      <c r="H217" s="161">
        <v>3.2</v>
      </c>
      <c r="I217" s="162"/>
      <c r="L217" s="157"/>
      <c r="M217" s="163"/>
      <c r="N217" s="164"/>
      <c r="O217" s="164"/>
      <c r="P217" s="164"/>
      <c r="Q217" s="164"/>
      <c r="R217" s="164"/>
      <c r="S217" s="164"/>
      <c r="T217" s="165"/>
      <c r="AT217" s="159" t="s">
        <v>149</v>
      </c>
      <c r="AU217" s="159" t="s">
        <v>82</v>
      </c>
      <c r="AV217" s="13" t="s">
        <v>82</v>
      </c>
      <c r="AW217" s="13" t="s">
        <v>33</v>
      </c>
      <c r="AX217" s="13" t="s">
        <v>72</v>
      </c>
      <c r="AY217" s="159" t="s">
        <v>138</v>
      </c>
    </row>
    <row r="218" spans="1:65" s="13" customFormat="1" ht="11.25">
      <c r="B218" s="157"/>
      <c r="D218" s="158" t="s">
        <v>149</v>
      </c>
      <c r="E218" s="159" t="s">
        <v>3</v>
      </c>
      <c r="F218" s="160" t="s">
        <v>337</v>
      </c>
      <c r="H218" s="161">
        <v>0.51</v>
      </c>
      <c r="I218" s="162"/>
      <c r="L218" s="157"/>
      <c r="M218" s="163"/>
      <c r="N218" s="164"/>
      <c r="O218" s="164"/>
      <c r="P218" s="164"/>
      <c r="Q218" s="164"/>
      <c r="R218" s="164"/>
      <c r="S218" s="164"/>
      <c r="T218" s="165"/>
      <c r="AT218" s="159" t="s">
        <v>149</v>
      </c>
      <c r="AU218" s="159" t="s">
        <v>82</v>
      </c>
      <c r="AV218" s="13" t="s">
        <v>82</v>
      </c>
      <c r="AW218" s="13" t="s">
        <v>33</v>
      </c>
      <c r="AX218" s="13" t="s">
        <v>72</v>
      </c>
      <c r="AY218" s="159" t="s">
        <v>138</v>
      </c>
    </row>
    <row r="219" spans="1:65" s="13" customFormat="1" ht="11.25">
      <c r="B219" s="157"/>
      <c r="D219" s="158" t="s">
        <v>149</v>
      </c>
      <c r="E219" s="159" t="s">
        <v>3</v>
      </c>
      <c r="F219" s="160" t="s">
        <v>338</v>
      </c>
      <c r="H219" s="161">
        <v>1.08</v>
      </c>
      <c r="I219" s="162"/>
      <c r="L219" s="157"/>
      <c r="M219" s="163"/>
      <c r="N219" s="164"/>
      <c r="O219" s="164"/>
      <c r="P219" s="164"/>
      <c r="Q219" s="164"/>
      <c r="R219" s="164"/>
      <c r="S219" s="164"/>
      <c r="T219" s="165"/>
      <c r="AT219" s="159" t="s">
        <v>149</v>
      </c>
      <c r="AU219" s="159" t="s">
        <v>82</v>
      </c>
      <c r="AV219" s="13" t="s">
        <v>82</v>
      </c>
      <c r="AW219" s="13" t="s">
        <v>33</v>
      </c>
      <c r="AX219" s="13" t="s">
        <v>72</v>
      </c>
      <c r="AY219" s="159" t="s">
        <v>138</v>
      </c>
    </row>
    <row r="220" spans="1:65" s="13" customFormat="1" ht="11.25">
      <c r="B220" s="157"/>
      <c r="D220" s="158" t="s">
        <v>149</v>
      </c>
      <c r="E220" s="159" t="s">
        <v>3</v>
      </c>
      <c r="F220" s="160" t="s">
        <v>339</v>
      </c>
      <c r="H220" s="161">
        <v>0.21199999999999999</v>
      </c>
      <c r="I220" s="162"/>
      <c r="L220" s="157"/>
      <c r="M220" s="163"/>
      <c r="N220" s="164"/>
      <c r="O220" s="164"/>
      <c r="P220" s="164"/>
      <c r="Q220" s="164"/>
      <c r="R220" s="164"/>
      <c r="S220" s="164"/>
      <c r="T220" s="165"/>
      <c r="AT220" s="159" t="s">
        <v>149</v>
      </c>
      <c r="AU220" s="159" t="s">
        <v>82</v>
      </c>
      <c r="AV220" s="13" t="s">
        <v>82</v>
      </c>
      <c r="AW220" s="13" t="s">
        <v>33</v>
      </c>
      <c r="AX220" s="13" t="s">
        <v>72</v>
      </c>
      <c r="AY220" s="159" t="s">
        <v>138</v>
      </c>
    </row>
    <row r="221" spans="1:65" s="13" customFormat="1" ht="11.25">
      <c r="B221" s="157"/>
      <c r="D221" s="158" t="s">
        <v>149</v>
      </c>
      <c r="E221" s="159" t="s">
        <v>3</v>
      </c>
      <c r="F221" s="160" t="s">
        <v>340</v>
      </c>
      <c r="H221" s="161">
        <v>0.32</v>
      </c>
      <c r="I221" s="162"/>
      <c r="L221" s="157"/>
      <c r="M221" s="163"/>
      <c r="N221" s="164"/>
      <c r="O221" s="164"/>
      <c r="P221" s="164"/>
      <c r="Q221" s="164"/>
      <c r="R221" s="164"/>
      <c r="S221" s="164"/>
      <c r="T221" s="165"/>
      <c r="AT221" s="159" t="s">
        <v>149</v>
      </c>
      <c r="AU221" s="159" t="s">
        <v>82</v>
      </c>
      <c r="AV221" s="13" t="s">
        <v>82</v>
      </c>
      <c r="AW221" s="13" t="s">
        <v>33</v>
      </c>
      <c r="AX221" s="13" t="s">
        <v>72</v>
      </c>
      <c r="AY221" s="159" t="s">
        <v>138</v>
      </c>
    </row>
    <row r="222" spans="1:65" s="13" customFormat="1" ht="11.25">
      <c r="B222" s="157"/>
      <c r="D222" s="158" t="s">
        <v>149</v>
      </c>
      <c r="E222" s="159" t="s">
        <v>3</v>
      </c>
      <c r="F222" s="160" t="s">
        <v>341</v>
      </c>
      <c r="H222" s="161">
        <v>14</v>
      </c>
      <c r="I222" s="162"/>
      <c r="L222" s="157"/>
      <c r="M222" s="163"/>
      <c r="N222" s="164"/>
      <c r="O222" s="164"/>
      <c r="P222" s="164"/>
      <c r="Q222" s="164"/>
      <c r="R222" s="164"/>
      <c r="S222" s="164"/>
      <c r="T222" s="165"/>
      <c r="AT222" s="159" t="s">
        <v>149</v>
      </c>
      <c r="AU222" s="159" t="s">
        <v>82</v>
      </c>
      <c r="AV222" s="13" t="s">
        <v>82</v>
      </c>
      <c r="AW222" s="13" t="s">
        <v>33</v>
      </c>
      <c r="AX222" s="13" t="s">
        <v>72</v>
      </c>
      <c r="AY222" s="159" t="s">
        <v>138</v>
      </c>
    </row>
    <row r="223" spans="1:65" s="13" customFormat="1" ht="11.25">
      <c r="B223" s="157"/>
      <c r="D223" s="158" t="s">
        <v>149</v>
      </c>
      <c r="E223" s="159" t="s">
        <v>3</v>
      </c>
      <c r="F223" s="160" t="s">
        <v>342</v>
      </c>
      <c r="H223" s="161">
        <v>14.25</v>
      </c>
      <c r="I223" s="162"/>
      <c r="L223" s="157"/>
      <c r="M223" s="163"/>
      <c r="N223" s="164"/>
      <c r="O223" s="164"/>
      <c r="P223" s="164"/>
      <c r="Q223" s="164"/>
      <c r="R223" s="164"/>
      <c r="S223" s="164"/>
      <c r="T223" s="165"/>
      <c r="AT223" s="159" t="s">
        <v>149</v>
      </c>
      <c r="AU223" s="159" t="s">
        <v>82</v>
      </c>
      <c r="AV223" s="13" t="s">
        <v>82</v>
      </c>
      <c r="AW223" s="13" t="s">
        <v>33</v>
      </c>
      <c r="AX223" s="13" t="s">
        <v>72</v>
      </c>
      <c r="AY223" s="159" t="s">
        <v>138</v>
      </c>
    </row>
    <row r="224" spans="1:65" s="14" customFormat="1" ht="11.25">
      <c r="B224" s="166"/>
      <c r="D224" s="158" t="s">
        <v>149</v>
      </c>
      <c r="E224" s="167" t="s">
        <v>3</v>
      </c>
      <c r="F224" s="168" t="s">
        <v>153</v>
      </c>
      <c r="H224" s="169">
        <v>35.411999999999999</v>
      </c>
      <c r="I224" s="170"/>
      <c r="L224" s="166"/>
      <c r="M224" s="171"/>
      <c r="N224" s="172"/>
      <c r="O224" s="172"/>
      <c r="P224" s="172"/>
      <c r="Q224" s="172"/>
      <c r="R224" s="172"/>
      <c r="S224" s="172"/>
      <c r="T224" s="173"/>
      <c r="AT224" s="167" t="s">
        <v>149</v>
      </c>
      <c r="AU224" s="167" t="s">
        <v>82</v>
      </c>
      <c r="AV224" s="14" t="s">
        <v>145</v>
      </c>
      <c r="AW224" s="14" t="s">
        <v>33</v>
      </c>
      <c r="AX224" s="14" t="s">
        <v>80</v>
      </c>
      <c r="AY224" s="167" t="s">
        <v>138</v>
      </c>
    </row>
    <row r="225" spans="1:65" s="2" customFormat="1" ht="19.899999999999999" customHeight="1">
      <c r="A225" s="33"/>
      <c r="B225" s="138"/>
      <c r="C225" s="139" t="s">
        <v>343</v>
      </c>
      <c r="D225" s="139" t="s">
        <v>140</v>
      </c>
      <c r="E225" s="140" t="s">
        <v>344</v>
      </c>
      <c r="F225" s="141" t="s">
        <v>345</v>
      </c>
      <c r="G225" s="142" t="s">
        <v>185</v>
      </c>
      <c r="H225" s="143">
        <v>16.928999999999998</v>
      </c>
      <c r="I225" s="144"/>
      <c r="J225" s="145">
        <f>ROUND(I225*H225,2)</f>
        <v>0</v>
      </c>
      <c r="K225" s="141" t="s">
        <v>144</v>
      </c>
      <c r="L225" s="34"/>
      <c r="M225" s="146" t="s">
        <v>3</v>
      </c>
      <c r="N225" s="147" t="s">
        <v>43</v>
      </c>
      <c r="O225" s="54"/>
      <c r="P225" s="148">
        <f>O225*H225</f>
        <v>0</v>
      </c>
      <c r="Q225" s="148">
        <v>4.3800000000000002E-3</v>
      </c>
      <c r="R225" s="148">
        <f>Q225*H225</f>
        <v>7.4149019999999996E-2</v>
      </c>
      <c r="S225" s="148">
        <v>0</v>
      </c>
      <c r="T225" s="149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50" t="s">
        <v>145</v>
      </c>
      <c r="AT225" s="150" t="s">
        <v>140</v>
      </c>
      <c r="AU225" s="150" t="s">
        <v>82</v>
      </c>
      <c r="AY225" s="18" t="s">
        <v>138</v>
      </c>
      <c r="BE225" s="151">
        <f>IF(N225="základní",J225,0)</f>
        <v>0</v>
      </c>
      <c r="BF225" s="151">
        <f>IF(N225="snížená",J225,0)</f>
        <v>0</v>
      </c>
      <c r="BG225" s="151">
        <f>IF(N225="zákl. přenesená",J225,0)</f>
        <v>0</v>
      </c>
      <c r="BH225" s="151">
        <f>IF(N225="sníž. přenesená",J225,0)</f>
        <v>0</v>
      </c>
      <c r="BI225" s="151">
        <f>IF(N225="nulová",J225,0)</f>
        <v>0</v>
      </c>
      <c r="BJ225" s="18" t="s">
        <v>80</v>
      </c>
      <c r="BK225" s="151">
        <f>ROUND(I225*H225,2)</f>
        <v>0</v>
      </c>
      <c r="BL225" s="18" t="s">
        <v>145</v>
      </c>
      <c r="BM225" s="150" t="s">
        <v>346</v>
      </c>
    </row>
    <row r="226" spans="1:65" s="2" customFormat="1" ht="11.25">
      <c r="A226" s="33"/>
      <c r="B226" s="34"/>
      <c r="C226" s="33"/>
      <c r="D226" s="152" t="s">
        <v>147</v>
      </c>
      <c r="E226" s="33"/>
      <c r="F226" s="153" t="s">
        <v>347</v>
      </c>
      <c r="G226" s="33"/>
      <c r="H226" s="33"/>
      <c r="I226" s="154"/>
      <c r="J226" s="33"/>
      <c r="K226" s="33"/>
      <c r="L226" s="34"/>
      <c r="M226" s="155"/>
      <c r="N226" s="156"/>
      <c r="O226" s="54"/>
      <c r="P226" s="54"/>
      <c r="Q226" s="54"/>
      <c r="R226" s="54"/>
      <c r="S226" s="54"/>
      <c r="T226" s="55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T226" s="18" t="s">
        <v>147</v>
      </c>
      <c r="AU226" s="18" t="s">
        <v>82</v>
      </c>
    </row>
    <row r="227" spans="1:65" s="13" customFormat="1" ht="11.25">
      <c r="B227" s="157"/>
      <c r="D227" s="158" t="s">
        <v>149</v>
      </c>
      <c r="E227" s="159" t="s">
        <v>3</v>
      </c>
      <c r="F227" s="160" t="s">
        <v>348</v>
      </c>
      <c r="H227" s="161">
        <v>16.875</v>
      </c>
      <c r="I227" s="162"/>
      <c r="L227" s="157"/>
      <c r="M227" s="163"/>
      <c r="N227" s="164"/>
      <c r="O227" s="164"/>
      <c r="P227" s="164"/>
      <c r="Q227" s="164"/>
      <c r="R227" s="164"/>
      <c r="S227" s="164"/>
      <c r="T227" s="165"/>
      <c r="AT227" s="159" t="s">
        <v>149</v>
      </c>
      <c r="AU227" s="159" t="s">
        <v>82</v>
      </c>
      <c r="AV227" s="13" t="s">
        <v>82</v>
      </c>
      <c r="AW227" s="13" t="s">
        <v>33</v>
      </c>
      <c r="AX227" s="13" t="s">
        <v>72</v>
      </c>
      <c r="AY227" s="159" t="s">
        <v>138</v>
      </c>
    </row>
    <row r="228" spans="1:65" s="13" customFormat="1" ht="11.25">
      <c r="B228" s="157"/>
      <c r="D228" s="158" t="s">
        <v>149</v>
      </c>
      <c r="E228" s="159" t="s">
        <v>3</v>
      </c>
      <c r="F228" s="160" t="s">
        <v>314</v>
      </c>
      <c r="H228" s="161">
        <v>-1.6</v>
      </c>
      <c r="I228" s="162"/>
      <c r="L228" s="157"/>
      <c r="M228" s="163"/>
      <c r="N228" s="164"/>
      <c r="O228" s="164"/>
      <c r="P228" s="164"/>
      <c r="Q228" s="164"/>
      <c r="R228" s="164"/>
      <c r="S228" s="164"/>
      <c r="T228" s="165"/>
      <c r="AT228" s="159" t="s">
        <v>149</v>
      </c>
      <c r="AU228" s="159" t="s">
        <v>82</v>
      </c>
      <c r="AV228" s="13" t="s">
        <v>82</v>
      </c>
      <c r="AW228" s="13" t="s">
        <v>33</v>
      </c>
      <c r="AX228" s="13" t="s">
        <v>72</v>
      </c>
      <c r="AY228" s="159" t="s">
        <v>138</v>
      </c>
    </row>
    <row r="229" spans="1:65" s="13" customFormat="1" ht="11.25">
      <c r="B229" s="157"/>
      <c r="D229" s="158" t="s">
        <v>149</v>
      </c>
      <c r="E229" s="159" t="s">
        <v>3</v>
      </c>
      <c r="F229" s="160" t="s">
        <v>315</v>
      </c>
      <c r="H229" s="161">
        <v>-0.36</v>
      </c>
      <c r="I229" s="162"/>
      <c r="L229" s="157"/>
      <c r="M229" s="163"/>
      <c r="N229" s="164"/>
      <c r="O229" s="164"/>
      <c r="P229" s="164"/>
      <c r="Q229" s="164"/>
      <c r="R229" s="164"/>
      <c r="S229" s="164"/>
      <c r="T229" s="165"/>
      <c r="AT229" s="159" t="s">
        <v>149</v>
      </c>
      <c r="AU229" s="159" t="s">
        <v>82</v>
      </c>
      <c r="AV229" s="13" t="s">
        <v>82</v>
      </c>
      <c r="AW229" s="13" t="s">
        <v>33</v>
      </c>
      <c r="AX229" s="13" t="s">
        <v>72</v>
      </c>
      <c r="AY229" s="159" t="s">
        <v>138</v>
      </c>
    </row>
    <row r="230" spans="1:65" s="13" customFormat="1" ht="11.25">
      <c r="B230" s="157"/>
      <c r="D230" s="158" t="s">
        <v>149</v>
      </c>
      <c r="E230" s="159" t="s">
        <v>3</v>
      </c>
      <c r="F230" s="160" t="s">
        <v>316</v>
      </c>
      <c r="H230" s="161">
        <v>0.72</v>
      </c>
      <c r="I230" s="162"/>
      <c r="L230" s="157"/>
      <c r="M230" s="163"/>
      <c r="N230" s="164"/>
      <c r="O230" s="164"/>
      <c r="P230" s="164"/>
      <c r="Q230" s="164"/>
      <c r="R230" s="164"/>
      <c r="S230" s="164"/>
      <c r="T230" s="165"/>
      <c r="AT230" s="159" t="s">
        <v>149</v>
      </c>
      <c r="AU230" s="159" t="s">
        <v>82</v>
      </c>
      <c r="AV230" s="13" t="s">
        <v>82</v>
      </c>
      <c r="AW230" s="13" t="s">
        <v>33</v>
      </c>
      <c r="AX230" s="13" t="s">
        <v>72</v>
      </c>
      <c r="AY230" s="159" t="s">
        <v>138</v>
      </c>
    </row>
    <row r="231" spans="1:65" s="13" customFormat="1" ht="11.25">
      <c r="B231" s="157"/>
      <c r="D231" s="158" t="s">
        <v>149</v>
      </c>
      <c r="E231" s="159" t="s">
        <v>3</v>
      </c>
      <c r="F231" s="160" t="s">
        <v>317</v>
      </c>
      <c r="H231" s="161">
        <v>0.27</v>
      </c>
      <c r="I231" s="162"/>
      <c r="L231" s="157"/>
      <c r="M231" s="163"/>
      <c r="N231" s="164"/>
      <c r="O231" s="164"/>
      <c r="P231" s="164"/>
      <c r="Q231" s="164"/>
      <c r="R231" s="164"/>
      <c r="S231" s="164"/>
      <c r="T231" s="165"/>
      <c r="AT231" s="159" t="s">
        <v>149</v>
      </c>
      <c r="AU231" s="159" t="s">
        <v>82</v>
      </c>
      <c r="AV231" s="13" t="s">
        <v>82</v>
      </c>
      <c r="AW231" s="13" t="s">
        <v>33</v>
      </c>
      <c r="AX231" s="13" t="s">
        <v>72</v>
      </c>
      <c r="AY231" s="159" t="s">
        <v>138</v>
      </c>
    </row>
    <row r="232" spans="1:65" s="13" customFormat="1" ht="11.25">
      <c r="B232" s="157"/>
      <c r="D232" s="158" t="s">
        <v>149</v>
      </c>
      <c r="E232" s="159" t="s">
        <v>3</v>
      </c>
      <c r="F232" s="160" t="s">
        <v>349</v>
      </c>
      <c r="H232" s="161">
        <v>1.024</v>
      </c>
      <c r="I232" s="162"/>
      <c r="L232" s="157"/>
      <c r="M232" s="163"/>
      <c r="N232" s="164"/>
      <c r="O232" s="164"/>
      <c r="P232" s="164"/>
      <c r="Q232" s="164"/>
      <c r="R232" s="164"/>
      <c r="S232" s="164"/>
      <c r="T232" s="165"/>
      <c r="AT232" s="159" t="s">
        <v>149</v>
      </c>
      <c r="AU232" s="159" t="s">
        <v>82</v>
      </c>
      <c r="AV232" s="13" t="s">
        <v>82</v>
      </c>
      <c r="AW232" s="13" t="s">
        <v>33</v>
      </c>
      <c r="AX232" s="13" t="s">
        <v>72</v>
      </c>
      <c r="AY232" s="159" t="s">
        <v>138</v>
      </c>
    </row>
    <row r="233" spans="1:65" s="14" customFormat="1" ht="11.25">
      <c r="B233" s="166"/>
      <c r="D233" s="158" t="s">
        <v>149</v>
      </c>
      <c r="E233" s="167" t="s">
        <v>3</v>
      </c>
      <c r="F233" s="168" t="s">
        <v>153</v>
      </c>
      <c r="H233" s="169">
        <v>16.929000000000002</v>
      </c>
      <c r="I233" s="170"/>
      <c r="L233" s="166"/>
      <c r="M233" s="171"/>
      <c r="N233" s="172"/>
      <c r="O233" s="172"/>
      <c r="P233" s="172"/>
      <c r="Q233" s="172"/>
      <c r="R233" s="172"/>
      <c r="S233" s="172"/>
      <c r="T233" s="173"/>
      <c r="AT233" s="167" t="s">
        <v>149</v>
      </c>
      <c r="AU233" s="167" t="s">
        <v>82</v>
      </c>
      <c r="AV233" s="14" t="s">
        <v>145</v>
      </c>
      <c r="AW233" s="14" t="s">
        <v>33</v>
      </c>
      <c r="AX233" s="14" t="s">
        <v>80</v>
      </c>
      <c r="AY233" s="167" t="s">
        <v>138</v>
      </c>
    </row>
    <row r="234" spans="1:65" s="2" customFormat="1" ht="19.899999999999999" customHeight="1">
      <c r="A234" s="33"/>
      <c r="B234" s="138"/>
      <c r="C234" s="139" t="s">
        <v>350</v>
      </c>
      <c r="D234" s="139" t="s">
        <v>140</v>
      </c>
      <c r="E234" s="140" t="s">
        <v>351</v>
      </c>
      <c r="F234" s="141" t="s">
        <v>352</v>
      </c>
      <c r="G234" s="142" t="s">
        <v>185</v>
      </c>
      <c r="H234" s="143">
        <v>16.928999999999998</v>
      </c>
      <c r="I234" s="144"/>
      <c r="J234" s="145">
        <f>ROUND(I234*H234,2)</f>
        <v>0</v>
      </c>
      <c r="K234" s="141" t="s">
        <v>144</v>
      </c>
      <c r="L234" s="34"/>
      <c r="M234" s="146" t="s">
        <v>3</v>
      </c>
      <c r="N234" s="147" t="s">
        <v>43</v>
      </c>
      <c r="O234" s="54"/>
      <c r="P234" s="148">
        <f>O234*H234</f>
        <v>0</v>
      </c>
      <c r="Q234" s="148">
        <v>2.7000000000000001E-3</v>
      </c>
      <c r="R234" s="148">
        <f>Q234*H234</f>
        <v>4.57083E-2</v>
      </c>
      <c r="S234" s="148">
        <v>0</v>
      </c>
      <c r="T234" s="149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0" t="s">
        <v>145</v>
      </c>
      <c r="AT234" s="150" t="s">
        <v>140</v>
      </c>
      <c r="AU234" s="150" t="s">
        <v>82</v>
      </c>
      <c r="AY234" s="18" t="s">
        <v>138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8" t="s">
        <v>80</v>
      </c>
      <c r="BK234" s="151">
        <f>ROUND(I234*H234,2)</f>
        <v>0</v>
      </c>
      <c r="BL234" s="18" t="s">
        <v>145</v>
      </c>
      <c r="BM234" s="150" t="s">
        <v>353</v>
      </c>
    </row>
    <row r="235" spans="1:65" s="2" customFormat="1" ht="11.25">
      <c r="A235" s="33"/>
      <c r="B235" s="34"/>
      <c r="C235" s="33"/>
      <c r="D235" s="152" t="s">
        <v>147</v>
      </c>
      <c r="E235" s="33"/>
      <c r="F235" s="153" t="s">
        <v>354</v>
      </c>
      <c r="G235" s="33"/>
      <c r="H235" s="33"/>
      <c r="I235" s="154"/>
      <c r="J235" s="33"/>
      <c r="K235" s="33"/>
      <c r="L235" s="34"/>
      <c r="M235" s="155"/>
      <c r="N235" s="156"/>
      <c r="O235" s="54"/>
      <c r="P235" s="54"/>
      <c r="Q235" s="54"/>
      <c r="R235" s="54"/>
      <c r="S235" s="54"/>
      <c r="T235" s="55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147</v>
      </c>
      <c r="AU235" s="18" t="s">
        <v>82</v>
      </c>
    </row>
    <row r="236" spans="1:65" s="13" customFormat="1" ht="11.25">
      <c r="B236" s="157"/>
      <c r="D236" s="158" t="s">
        <v>149</v>
      </c>
      <c r="E236" s="159" t="s">
        <v>3</v>
      </c>
      <c r="F236" s="160" t="s">
        <v>355</v>
      </c>
      <c r="H236" s="161">
        <v>16.928999999999998</v>
      </c>
      <c r="I236" s="162"/>
      <c r="L236" s="157"/>
      <c r="M236" s="163"/>
      <c r="N236" s="164"/>
      <c r="O236" s="164"/>
      <c r="P236" s="164"/>
      <c r="Q236" s="164"/>
      <c r="R236" s="164"/>
      <c r="S236" s="164"/>
      <c r="T236" s="165"/>
      <c r="AT236" s="159" t="s">
        <v>149</v>
      </c>
      <c r="AU236" s="159" t="s">
        <v>82</v>
      </c>
      <c r="AV236" s="13" t="s">
        <v>82</v>
      </c>
      <c r="AW236" s="13" t="s">
        <v>33</v>
      </c>
      <c r="AX236" s="13" t="s">
        <v>80</v>
      </c>
      <c r="AY236" s="159" t="s">
        <v>138</v>
      </c>
    </row>
    <row r="237" spans="1:65" s="2" customFormat="1" ht="19.899999999999999" customHeight="1">
      <c r="A237" s="33"/>
      <c r="B237" s="138"/>
      <c r="C237" s="139" t="s">
        <v>356</v>
      </c>
      <c r="D237" s="139" t="s">
        <v>140</v>
      </c>
      <c r="E237" s="140" t="s">
        <v>357</v>
      </c>
      <c r="F237" s="141" t="s">
        <v>358</v>
      </c>
      <c r="G237" s="142" t="s">
        <v>143</v>
      </c>
      <c r="H237" s="143">
        <v>0.222</v>
      </c>
      <c r="I237" s="144"/>
      <c r="J237" s="145">
        <f>ROUND(I237*H237,2)</f>
        <v>0</v>
      </c>
      <c r="K237" s="141" t="s">
        <v>144</v>
      </c>
      <c r="L237" s="34"/>
      <c r="M237" s="146" t="s">
        <v>3</v>
      </c>
      <c r="N237" s="147" t="s">
        <v>43</v>
      </c>
      <c r="O237" s="54"/>
      <c r="P237" s="148">
        <f>O237*H237</f>
        <v>0</v>
      </c>
      <c r="Q237" s="148">
        <v>2.5018699999999998</v>
      </c>
      <c r="R237" s="148">
        <f>Q237*H237</f>
        <v>0.55541513999999992</v>
      </c>
      <c r="S237" s="148">
        <v>0</v>
      </c>
      <c r="T237" s="149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50" t="s">
        <v>145</v>
      </c>
      <c r="AT237" s="150" t="s">
        <v>140</v>
      </c>
      <c r="AU237" s="150" t="s">
        <v>82</v>
      </c>
      <c r="AY237" s="18" t="s">
        <v>138</v>
      </c>
      <c r="BE237" s="151">
        <f>IF(N237="základní",J237,0)</f>
        <v>0</v>
      </c>
      <c r="BF237" s="151">
        <f>IF(N237="snížená",J237,0)</f>
        <v>0</v>
      </c>
      <c r="BG237" s="151">
        <f>IF(N237="zákl. přenesená",J237,0)</f>
        <v>0</v>
      </c>
      <c r="BH237" s="151">
        <f>IF(N237="sníž. přenesená",J237,0)</f>
        <v>0</v>
      </c>
      <c r="BI237" s="151">
        <f>IF(N237="nulová",J237,0)</f>
        <v>0</v>
      </c>
      <c r="BJ237" s="18" t="s">
        <v>80</v>
      </c>
      <c r="BK237" s="151">
        <f>ROUND(I237*H237,2)</f>
        <v>0</v>
      </c>
      <c r="BL237" s="18" t="s">
        <v>145</v>
      </c>
      <c r="BM237" s="150" t="s">
        <v>359</v>
      </c>
    </row>
    <row r="238" spans="1:65" s="2" customFormat="1" ht="11.25">
      <c r="A238" s="33"/>
      <c r="B238" s="34"/>
      <c r="C238" s="33"/>
      <c r="D238" s="152" t="s">
        <v>147</v>
      </c>
      <c r="E238" s="33"/>
      <c r="F238" s="153" t="s">
        <v>360</v>
      </c>
      <c r="G238" s="33"/>
      <c r="H238" s="33"/>
      <c r="I238" s="154"/>
      <c r="J238" s="33"/>
      <c r="K238" s="33"/>
      <c r="L238" s="34"/>
      <c r="M238" s="155"/>
      <c r="N238" s="156"/>
      <c r="O238" s="54"/>
      <c r="P238" s="54"/>
      <c r="Q238" s="54"/>
      <c r="R238" s="54"/>
      <c r="S238" s="54"/>
      <c r="T238" s="55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T238" s="18" t="s">
        <v>147</v>
      </c>
      <c r="AU238" s="18" t="s">
        <v>82</v>
      </c>
    </row>
    <row r="239" spans="1:65" s="13" customFormat="1" ht="11.25">
      <c r="B239" s="157"/>
      <c r="D239" s="158" t="s">
        <v>149</v>
      </c>
      <c r="E239" s="159" t="s">
        <v>3</v>
      </c>
      <c r="F239" s="160" t="s">
        <v>361</v>
      </c>
      <c r="H239" s="161">
        <v>0.222</v>
      </c>
      <c r="I239" s="162"/>
      <c r="L239" s="157"/>
      <c r="M239" s="163"/>
      <c r="N239" s="164"/>
      <c r="O239" s="164"/>
      <c r="P239" s="164"/>
      <c r="Q239" s="164"/>
      <c r="R239" s="164"/>
      <c r="S239" s="164"/>
      <c r="T239" s="165"/>
      <c r="AT239" s="159" t="s">
        <v>149</v>
      </c>
      <c r="AU239" s="159" t="s">
        <v>82</v>
      </c>
      <c r="AV239" s="13" t="s">
        <v>82</v>
      </c>
      <c r="AW239" s="13" t="s">
        <v>33</v>
      </c>
      <c r="AX239" s="13" t="s">
        <v>80</v>
      </c>
      <c r="AY239" s="159" t="s">
        <v>138</v>
      </c>
    </row>
    <row r="240" spans="1:65" s="2" customFormat="1" ht="14.45" customHeight="1">
      <c r="A240" s="33"/>
      <c r="B240" s="138"/>
      <c r="C240" s="139" t="s">
        <v>362</v>
      </c>
      <c r="D240" s="139" t="s">
        <v>140</v>
      </c>
      <c r="E240" s="140" t="s">
        <v>363</v>
      </c>
      <c r="F240" s="141" t="s">
        <v>364</v>
      </c>
      <c r="G240" s="142" t="s">
        <v>185</v>
      </c>
      <c r="H240" s="143">
        <v>3.8250000000000002</v>
      </c>
      <c r="I240" s="144"/>
      <c r="J240" s="145">
        <f>ROUND(I240*H240,2)</f>
        <v>0</v>
      </c>
      <c r="K240" s="141" t="s">
        <v>144</v>
      </c>
      <c r="L240" s="34"/>
      <c r="M240" s="146" t="s">
        <v>3</v>
      </c>
      <c r="N240" s="147" t="s">
        <v>43</v>
      </c>
      <c r="O240" s="54"/>
      <c r="P240" s="148">
        <f>O240*H240</f>
        <v>0</v>
      </c>
      <c r="Q240" s="148">
        <v>1.2999999999999999E-4</v>
      </c>
      <c r="R240" s="148">
        <f>Q240*H240</f>
        <v>4.9724999999999997E-4</v>
      </c>
      <c r="S240" s="148">
        <v>0</v>
      </c>
      <c r="T240" s="149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0" t="s">
        <v>145</v>
      </c>
      <c r="AT240" s="150" t="s">
        <v>140</v>
      </c>
      <c r="AU240" s="150" t="s">
        <v>82</v>
      </c>
      <c r="AY240" s="18" t="s">
        <v>138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8" t="s">
        <v>80</v>
      </c>
      <c r="BK240" s="151">
        <f>ROUND(I240*H240,2)</f>
        <v>0</v>
      </c>
      <c r="BL240" s="18" t="s">
        <v>145</v>
      </c>
      <c r="BM240" s="150" t="s">
        <v>365</v>
      </c>
    </row>
    <row r="241" spans="1:65" s="2" customFormat="1" ht="11.25">
      <c r="A241" s="33"/>
      <c r="B241" s="34"/>
      <c r="C241" s="33"/>
      <c r="D241" s="152" t="s">
        <v>147</v>
      </c>
      <c r="E241" s="33"/>
      <c r="F241" s="153" t="s">
        <v>366</v>
      </c>
      <c r="G241" s="33"/>
      <c r="H241" s="33"/>
      <c r="I241" s="154"/>
      <c r="J241" s="33"/>
      <c r="K241" s="33"/>
      <c r="L241" s="34"/>
      <c r="M241" s="155"/>
      <c r="N241" s="156"/>
      <c r="O241" s="54"/>
      <c r="P241" s="54"/>
      <c r="Q241" s="54"/>
      <c r="R241" s="54"/>
      <c r="S241" s="54"/>
      <c r="T241" s="55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147</v>
      </c>
      <c r="AU241" s="18" t="s">
        <v>82</v>
      </c>
    </row>
    <row r="242" spans="1:65" s="13" customFormat="1" ht="11.25">
      <c r="B242" s="157"/>
      <c r="D242" s="158" t="s">
        <v>149</v>
      </c>
      <c r="E242" s="159" t="s">
        <v>3</v>
      </c>
      <c r="F242" s="160" t="s">
        <v>367</v>
      </c>
      <c r="H242" s="161">
        <v>3.8250000000000002</v>
      </c>
      <c r="I242" s="162"/>
      <c r="L242" s="157"/>
      <c r="M242" s="163"/>
      <c r="N242" s="164"/>
      <c r="O242" s="164"/>
      <c r="P242" s="164"/>
      <c r="Q242" s="164"/>
      <c r="R242" s="164"/>
      <c r="S242" s="164"/>
      <c r="T242" s="165"/>
      <c r="AT242" s="159" t="s">
        <v>149</v>
      </c>
      <c r="AU242" s="159" t="s">
        <v>82</v>
      </c>
      <c r="AV242" s="13" t="s">
        <v>82</v>
      </c>
      <c r="AW242" s="13" t="s">
        <v>33</v>
      </c>
      <c r="AX242" s="13" t="s">
        <v>80</v>
      </c>
      <c r="AY242" s="159" t="s">
        <v>138</v>
      </c>
    </row>
    <row r="243" spans="1:65" s="2" customFormat="1" ht="14.45" customHeight="1">
      <c r="A243" s="33"/>
      <c r="B243" s="138"/>
      <c r="C243" s="139" t="s">
        <v>368</v>
      </c>
      <c r="D243" s="139" t="s">
        <v>140</v>
      </c>
      <c r="E243" s="140" t="s">
        <v>369</v>
      </c>
      <c r="F243" s="141" t="s">
        <v>370</v>
      </c>
      <c r="G243" s="142" t="s">
        <v>185</v>
      </c>
      <c r="H243" s="143">
        <v>8.3949999999999996</v>
      </c>
      <c r="I243" s="144"/>
      <c r="J243" s="145">
        <f>ROUND(I243*H243,2)</f>
        <v>0</v>
      </c>
      <c r="K243" s="141" t="s">
        <v>144</v>
      </c>
      <c r="L243" s="34"/>
      <c r="M243" s="146" t="s">
        <v>3</v>
      </c>
      <c r="N243" s="147" t="s">
        <v>43</v>
      </c>
      <c r="O243" s="54"/>
      <c r="P243" s="148">
        <f>O243*H243</f>
        <v>0</v>
      </c>
      <c r="Q243" s="148">
        <v>0.1837</v>
      </c>
      <c r="R243" s="148">
        <f>Q243*H243</f>
        <v>1.5421615</v>
      </c>
      <c r="S243" s="148">
        <v>0</v>
      </c>
      <c r="T243" s="149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50" t="s">
        <v>145</v>
      </c>
      <c r="AT243" s="150" t="s">
        <v>140</v>
      </c>
      <c r="AU243" s="150" t="s">
        <v>82</v>
      </c>
      <c r="AY243" s="18" t="s">
        <v>138</v>
      </c>
      <c r="BE243" s="151">
        <f>IF(N243="základní",J243,0)</f>
        <v>0</v>
      </c>
      <c r="BF243" s="151">
        <f>IF(N243="snížená",J243,0)</f>
        <v>0</v>
      </c>
      <c r="BG243" s="151">
        <f>IF(N243="zákl. přenesená",J243,0)</f>
        <v>0</v>
      </c>
      <c r="BH243" s="151">
        <f>IF(N243="sníž. přenesená",J243,0)</f>
        <v>0</v>
      </c>
      <c r="BI243" s="151">
        <f>IF(N243="nulová",J243,0)</f>
        <v>0</v>
      </c>
      <c r="BJ243" s="18" t="s">
        <v>80</v>
      </c>
      <c r="BK243" s="151">
        <f>ROUND(I243*H243,2)</f>
        <v>0</v>
      </c>
      <c r="BL243" s="18" t="s">
        <v>145</v>
      </c>
      <c r="BM243" s="150" t="s">
        <v>371</v>
      </c>
    </row>
    <row r="244" spans="1:65" s="2" customFormat="1" ht="11.25">
      <c r="A244" s="33"/>
      <c r="B244" s="34"/>
      <c r="C244" s="33"/>
      <c r="D244" s="152" t="s">
        <v>147</v>
      </c>
      <c r="E244" s="33"/>
      <c r="F244" s="153" t="s">
        <v>372</v>
      </c>
      <c r="G244" s="33"/>
      <c r="H244" s="33"/>
      <c r="I244" s="154"/>
      <c r="J244" s="33"/>
      <c r="K244" s="33"/>
      <c r="L244" s="34"/>
      <c r="M244" s="155"/>
      <c r="N244" s="156"/>
      <c r="O244" s="54"/>
      <c r="P244" s="54"/>
      <c r="Q244" s="54"/>
      <c r="R244" s="54"/>
      <c r="S244" s="54"/>
      <c r="T244" s="55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8" t="s">
        <v>147</v>
      </c>
      <c r="AU244" s="18" t="s">
        <v>82</v>
      </c>
    </row>
    <row r="245" spans="1:65" s="13" customFormat="1" ht="11.25">
      <c r="B245" s="157"/>
      <c r="D245" s="158" t="s">
        <v>149</v>
      </c>
      <c r="E245" s="159" t="s">
        <v>3</v>
      </c>
      <c r="F245" s="160" t="s">
        <v>373</v>
      </c>
      <c r="H245" s="161">
        <v>2.7250000000000001</v>
      </c>
      <c r="I245" s="162"/>
      <c r="L245" s="157"/>
      <c r="M245" s="163"/>
      <c r="N245" s="164"/>
      <c r="O245" s="164"/>
      <c r="P245" s="164"/>
      <c r="Q245" s="164"/>
      <c r="R245" s="164"/>
      <c r="S245" s="164"/>
      <c r="T245" s="165"/>
      <c r="AT245" s="159" t="s">
        <v>149</v>
      </c>
      <c r="AU245" s="159" t="s">
        <v>82</v>
      </c>
      <c r="AV245" s="13" t="s">
        <v>82</v>
      </c>
      <c r="AW245" s="13" t="s">
        <v>33</v>
      </c>
      <c r="AX245" s="13" t="s">
        <v>72</v>
      </c>
      <c r="AY245" s="159" t="s">
        <v>138</v>
      </c>
    </row>
    <row r="246" spans="1:65" s="13" customFormat="1" ht="11.25">
      <c r="B246" s="157"/>
      <c r="D246" s="158" t="s">
        <v>149</v>
      </c>
      <c r="E246" s="159" t="s">
        <v>3</v>
      </c>
      <c r="F246" s="160" t="s">
        <v>374</v>
      </c>
      <c r="H246" s="161">
        <v>5.67</v>
      </c>
      <c r="I246" s="162"/>
      <c r="L246" s="157"/>
      <c r="M246" s="163"/>
      <c r="N246" s="164"/>
      <c r="O246" s="164"/>
      <c r="P246" s="164"/>
      <c r="Q246" s="164"/>
      <c r="R246" s="164"/>
      <c r="S246" s="164"/>
      <c r="T246" s="165"/>
      <c r="AT246" s="159" t="s">
        <v>149</v>
      </c>
      <c r="AU246" s="159" t="s">
        <v>82</v>
      </c>
      <c r="AV246" s="13" t="s">
        <v>82</v>
      </c>
      <c r="AW246" s="13" t="s">
        <v>33</v>
      </c>
      <c r="AX246" s="13" t="s">
        <v>72</v>
      </c>
      <c r="AY246" s="159" t="s">
        <v>138</v>
      </c>
    </row>
    <row r="247" spans="1:65" s="14" customFormat="1" ht="11.25">
      <c r="B247" s="166"/>
      <c r="D247" s="158" t="s">
        <v>149</v>
      </c>
      <c r="E247" s="167" t="s">
        <v>3</v>
      </c>
      <c r="F247" s="168" t="s">
        <v>153</v>
      </c>
      <c r="H247" s="169">
        <v>8.3949999999999996</v>
      </c>
      <c r="I247" s="170"/>
      <c r="L247" s="166"/>
      <c r="M247" s="171"/>
      <c r="N247" s="172"/>
      <c r="O247" s="172"/>
      <c r="P247" s="172"/>
      <c r="Q247" s="172"/>
      <c r="R247" s="172"/>
      <c r="S247" s="172"/>
      <c r="T247" s="173"/>
      <c r="AT247" s="167" t="s">
        <v>149</v>
      </c>
      <c r="AU247" s="167" t="s">
        <v>82</v>
      </c>
      <c r="AV247" s="14" t="s">
        <v>145</v>
      </c>
      <c r="AW247" s="14" t="s">
        <v>33</v>
      </c>
      <c r="AX247" s="14" t="s">
        <v>80</v>
      </c>
      <c r="AY247" s="167" t="s">
        <v>138</v>
      </c>
    </row>
    <row r="248" spans="1:65" s="2" customFormat="1" ht="19.899999999999999" customHeight="1">
      <c r="A248" s="33"/>
      <c r="B248" s="138"/>
      <c r="C248" s="139" t="s">
        <v>375</v>
      </c>
      <c r="D248" s="139" t="s">
        <v>140</v>
      </c>
      <c r="E248" s="140" t="s">
        <v>376</v>
      </c>
      <c r="F248" s="141" t="s">
        <v>377</v>
      </c>
      <c r="G248" s="142" t="s">
        <v>185</v>
      </c>
      <c r="H248" s="143">
        <v>8.3949999999999996</v>
      </c>
      <c r="I248" s="144"/>
      <c r="J248" s="145">
        <f>ROUND(I248*H248,2)</f>
        <v>0</v>
      </c>
      <c r="K248" s="141" t="s">
        <v>144</v>
      </c>
      <c r="L248" s="34"/>
      <c r="M248" s="146" t="s">
        <v>3</v>
      </c>
      <c r="N248" s="147" t="s">
        <v>43</v>
      </c>
      <c r="O248" s="54"/>
      <c r="P248" s="148">
        <f>O248*H248</f>
        <v>0</v>
      </c>
      <c r="Q248" s="148">
        <v>0.26140999999999998</v>
      </c>
      <c r="R248" s="148">
        <f>Q248*H248</f>
        <v>2.1945369499999998</v>
      </c>
      <c r="S248" s="148">
        <v>0</v>
      </c>
      <c r="T248" s="14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145</v>
      </c>
      <c r="AT248" s="150" t="s">
        <v>140</v>
      </c>
      <c r="AU248" s="150" t="s">
        <v>82</v>
      </c>
      <c r="AY248" s="18" t="s">
        <v>138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80</v>
      </c>
      <c r="BK248" s="151">
        <f>ROUND(I248*H248,2)</f>
        <v>0</v>
      </c>
      <c r="BL248" s="18" t="s">
        <v>145</v>
      </c>
      <c r="BM248" s="150" t="s">
        <v>378</v>
      </c>
    </row>
    <row r="249" spans="1:65" s="2" customFormat="1" ht="11.25">
      <c r="A249" s="33"/>
      <c r="B249" s="34"/>
      <c r="C249" s="33"/>
      <c r="D249" s="152" t="s">
        <v>147</v>
      </c>
      <c r="E249" s="33"/>
      <c r="F249" s="153" t="s">
        <v>379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147</v>
      </c>
      <c r="AU249" s="18" t="s">
        <v>82</v>
      </c>
    </row>
    <row r="250" spans="1:65" s="2" customFormat="1" ht="19.899999999999999" customHeight="1">
      <c r="A250" s="33"/>
      <c r="B250" s="138"/>
      <c r="C250" s="139" t="s">
        <v>380</v>
      </c>
      <c r="D250" s="139" t="s">
        <v>140</v>
      </c>
      <c r="E250" s="140" t="s">
        <v>381</v>
      </c>
      <c r="F250" s="141" t="s">
        <v>382</v>
      </c>
      <c r="G250" s="142" t="s">
        <v>297</v>
      </c>
      <c r="H250" s="143">
        <v>10.4</v>
      </c>
      <c r="I250" s="144"/>
      <c r="J250" s="145">
        <f>ROUND(I250*H250,2)</f>
        <v>0</v>
      </c>
      <c r="K250" s="141" t="s">
        <v>144</v>
      </c>
      <c r="L250" s="34"/>
      <c r="M250" s="146" t="s">
        <v>3</v>
      </c>
      <c r="N250" s="147" t="s">
        <v>43</v>
      </c>
      <c r="O250" s="54"/>
      <c r="P250" s="148">
        <f>O250*H250</f>
        <v>0</v>
      </c>
      <c r="Q250" s="148">
        <v>0.12895000000000001</v>
      </c>
      <c r="R250" s="148">
        <f>Q250*H250</f>
        <v>1.34108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145</v>
      </c>
      <c r="AT250" s="150" t="s">
        <v>140</v>
      </c>
      <c r="AU250" s="150" t="s">
        <v>82</v>
      </c>
      <c r="AY250" s="18" t="s">
        <v>138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80</v>
      </c>
      <c r="BK250" s="151">
        <f>ROUND(I250*H250,2)</f>
        <v>0</v>
      </c>
      <c r="BL250" s="18" t="s">
        <v>145</v>
      </c>
      <c r="BM250" s="150" t="s">
        <v>383</v>
      </c>
    </row>
    <row r="251" spans="1:65" s="2" customFormat="1" ht="11.25">
      <c r="A251" s="33"/>
      <c r="B251" s="34"/>
      <c r="C251" s="33"/>
      <c r="D251" s="152" t="s">
        <v>147</v>
      </c>
      <c r="E251" s="33"/>
      <c r="F251" s="153" t="s">
        <v>384</v>
      </c>
      <c r="G251" s="33"/>
      <c r="H251" s="33"/>
      <c r="I251" s="154"/>
      <c r="J251" s="33"/>
      <c r="K251" s="33"/>
      <c r="L251" s="34"/>
      <c r="M251" s="155"/>
      <c r="N251" s="156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147</v>
      </c>
      <c r="AU251" s="18" t="s">
        <v>82</v>
      </c>
    </row>
    <row r="252" spans="1:65" s="13" customFormat="1" ht="11.25">
      <c r="B252" s="157"/>
      <c r="D252" s="158" t="s">
        <v>149</v>
      </c>
      <c r="E252" s="159" t="s">
        <v>3</v>
      </c>
      <c r="F252" s="160" t="s">
        <v>385</v>
      </c>
      <c r="H252" s="161">
        <v>10.4</v>
      </c>
      <c r="I252" s="162"/>
      <c r="L252" s="157"/>
      <c r="M252" s="163"/>
      <c r="N252" s="164"/>
      <c r="O252" s="164"/>
      <c r="P252" s="164"/>
      <c r="Q252" s="164"/>
      <c r="R252" s="164"/>
      <c r="S252" s="164"/>
      <c r="T252" s="165"/>
      <c r="AT252" s="159" t="s">
        <v>149</v>
      </c>
      <c r="AU252" s="159" t="s">
        <v>82</v>
      </c>
      <c r="AV252" s="13" t="s">
        <v>82</v>
      </c>
      <c r="AW252" s="13" t="s">
        <v>33</v>
      </c>
      <c r="AX252" s="13" t="s">
        <v>80</v>
      </c>
      <c r="AY252" s="159" t="s">
        <v>138</v>
      </c>
    </row>
    <row r="253" spans="1:65" s="2" customFormat="1" ht="22.15" customHeight="1">
      <c r="A253" s="33"/>
      <c r="B253" s="138"/>
      <c r="C253" s="139" t="s">
        <v>386</v>
      </c>
      <c r="D253" s="139" t="s">
        <v>140</v>
      </c>
      <c r="E253" s="140" t="s">
        <v>387</v>
      </c>
      <c r="F253" s="141" t="s">
        <v>388</v>
      </c>
      <c r="G253" s="142" t="s">
        <v>389</v>
      </c>
      <c r="H253" s="143">
        <v>5</v>
      </c>
      <c r="I253" s="144"/>
      <c r="J253" s="145">
        <f>ROUND(I253*H253,2)</f>
        <v>0</v>
      </c>
      <c r="K253" s="141" t="s">
        <v>144</v>
      </c>
      <c r="L253" s="34"/>
      <c r="M253" s="146" t="s">
        <v>3</v>
      </c>
      <c r="N253" s="147" t="s">
        <v>43</v>
      </c>
      <c r="O253" s="54"/>
      <c r="P253" s="148">
        <f>O253*H253</f>
        <v>0</v>
      </c>
      <c r="Q253" s="148">
        <v>4.684E-2</v>
      </c>
      <c r="R253" s="148">
        <f>Q253*H253</f>
        <v>0.23419999999999999</v>
      </c>
      <c r="S253" s="148">
        <v>0</v>
      </c>
      <c r="T253" s="149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0" t="s">
        <v>145</v>
      </c>
      <c r="AT253" s="150" t="s">
        <v>140</v>
      </c>
      <c r="AU253" s="150" t="s">
        <v>82</v>
      </c>
      <c r="AY253" s="18" t="s">
        <v>138</v>
      </c>
      <c r="BE253" s="151">
        <f>IF(N253="základní",J253,0)</f>
        <v>0</v>
      </c>
      <c r="BF253" s="151">
        <f>IF(N253="snížená",J253,0)</f>
        <v>0</v>
      </c>
      <c r="BG253" s="151">
        <f>IF(N253="zákl. přenesená",J253,0)</f>
        <v>0</v>
      </c>
      <c r="BH253" s="151">
        <f>IF(N253="sníž. přenesená",J253,0)</f>
        <v>0</v>
      </c>
      <c r="BI253" s="151">
        <f>IF(N253="nulová",J253,0)</f>
        <v>0</v>
      </c>
      <c r="BJ253" s="18" t="s">
        <v>80</v>
      </c>
      <c r="BK253" s="151">
        <f>ROUND(I253*H253,2)</f>
        <v>0</v>
      </c>
      <c r="BL253" s="18" t="s">
        <v>145</v>
      </c>
      <c r="BM253" s="150" t="s">
        <v>390</v>
      </c>
    </row>
    <row r="254" spans="1:65" s="2" customFormat="1" ht="11.25">
      <c r="A254" s="33"/>
      <c r="B254" s="34"/>
      <c r="C254" s="33"/>
      <c r="D254" s="152" t="s">
        <v>147</v>
      </c>
      <c r="E254" s="33"/>
      <c r="F254" s="153" t="s">
        <v>391</v>
      </c>
      <c r="G254" s="33"/>
      <c r="H254" s="33"/>
      <c r="I254" s="154"/>
      <c r="J254" s="33"/>
      <c r="K254" s="33"/>
      <c r="L254" s="34"/>
      <c r="M254" s="155"/>
      <c r="N254" s="156"/>
      <c r="O254" s="54"/>
      <c r="P254" s="54"/>
      <c r="Q254" s="54"/>
      <c r="R254" s="54"/>
      <c r="S254" s="54"/>
      <c r="T254" s="55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147</v>
      </c>
      <c r="AU254" s="18" t="s">
        <v>82</v>
      </c>
    </row>
    <row r="255" spans="1:65" s="2" customFormat="1" ht="14.45" customHeight="1">
      <c r="A255" s="33"/>
      <c r="B255" s="138"/>
      <c r="C255" s="181" t="s">
        <v>392</v>
      </c>
      <c r="D255" s="181" t="s">
        <v>261</v>
      </c>
      <c r="E255" s="182" t="s">
        <v>393</v>
      </c>
      <c r="F255" s="183" t="s">
        <v>394</v>
      </c>
      <c r="G255" s="184" t="s">
        <v>389</v>
      </c>
      <c r="H255" s="185">
        <v>5</v>
      </c>
      <c r="I255" s="186"/>
      <c r="J255" s="187">
        <f>ROUND(I255*H255,2)</f>
        <v>0</v>
      </c>
      <c r="K255" s="183" t="s">
        <v>144</v>
      </c>
      <c r="L255" s="188"/>
      <c r="M255" s="189" t="s">
        <v>3</v>
      </c>
      <c r="N255" s="190" t="s">
        <v>43</v>
      </c>
      <c r="O255" s="54"/>
      <c r="P255" s="148">
        <f>O255*H255</f>
        <v>0</v>
      </c>
      <c r="Q255" s="148">
        <v>1.225E-2</v>
      </c>
      <c r="R255" s="148">
        <f>Q255*H255</f>
        <v>6.1249999999999999E-2</v>
      </c>
      <c r="S255" s="148">
        <v>0</v>
      </c>
      <c r="T255" s="149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0" t="s">
        <v>190</v>
      </c>
      <c r="AT255" s="150" t="s">
        <v>261</v>
      </c>
      <c r="AU255" s="150" t="s">
        <v>82</v>
      </c>
      <c r="AY255" s="18" t="s">
        <v>138</v>
      </c>
      <c r="BE255" s="151">
        <f>IF(N255="základní",J255,0)</f>
        <v>0</v>
      </c>
      <c r="BF255" s="151">
        <f>IF(N255="snížená",J255,0)</f>
        <v>0</v>
      </c>
      <c r="BG255" s="151">
        <f>IF(N255="zákl. přenesená",J255,0)</f>
        <v>0</v>
      </c>
      <c r="BH255" s="151">
        <f>IF(N255="sníž. přenesená",J255,0)</f>
        <v>0</v>
      </c>
      <c r="BI255" s="151">
        <f>IF(N255="nulová",J255,0)</f>
        <v>0</v>
      </c>
      <c r="BJ255" s="18" t="s">
        <v>80</v>
      </c>
      <c r="BK255" s="151">
        <f>ROUND(I255*H255,2)</f>
        <v>0</v>
      </c>
      <c r="BL255" s="18" t="s">
        <v>145</v>
      </c>
      <c r="BM255" s="150" t="s">
        <v>395</v>
      </c>
    </row>
    <row r="256" spans="1:65" s="12" customFormat="1" ht="22.9" customHeight="1">
      <c r="B256" s="125"/>
      <c r="D256" s="126" t="s">
        <v>71</v>
      </c>
      <c r="E256" s="136" t="s">
        <v>197</v>
      </c>
      <c r="F256" s="136" t="s">
        <v>396</v>
      </c>
      <c r="I256" s="128"/>
      <c r="J256" s="137">
        <f>BK256</f>
        <v>0</v>
      </c>
      <c r="L256" s="125"/>
      <c r="M256" s="130"/>
      <c r="N256" s="131"/>
      <c r="O256" s="131"/>
      <c r="P256" s="132">
        <f>SUM(P257:P291)</f>
        <v>0</v>
      </c>
      <c r="Q256" s="131"/>
      <c r="R256" s="132">
        <f>SUM(R257:R291)</f>
        <v>9.7540000000000005E-3</v>
      </c>
      <c r="S256" s="131"/>
      <c r="T256" s="133">
        <f>SUM(T257:T291)</f>
        <v>2.7987060000000006</v>
      </c>
      <c r="AR256" s="126" t="s">
        <v>80</v>
      </c>
      <c r="AT256" s="134" t="s">
        <v>71</v>
      </c>
      <c r="AU256" s="134" t="s">
        <v>80</v>
      </c>
      <c r="AY256" s="126" t="s">
        <v>138</v>
      </c>
      <c r="BK256" s="135">
        <f>SUM(BK257:BK291)</f>
        <v>0</v>
      </c>
    </row>
    <row r="257" spans="1:65" s="2" customFormat="1" ht="14.45" customHeight="1">
      <c r="A257" s="33"/>
      <c r="B257" s="138"/>
      <c r="C257" s="139" t="s">
        <v>397</v>
      </c>
      <c r="D257" s="139" t="s">
        <v>140</v>
      </c>
      <c r="E257" s="140" t="s">
        <v>398</v>
      </c>
      <c r="F257" s="141" t="s">
        <v>399</v>
      </c>
      <c r="G257" s="142" t="s">
        <v>400</v>
      </c>
      <c r="H257" s="143">
        <v>1</v>
      </c>
      <c r="I257" s="144"/>
      <c r="J257" s="145">
        <f>ROUND(I257*H257,2)</f>
        <v>0</v>
      </c>
      <c r="K257" s="141" t="s">
        <v>3</v>
      </c>
      <c r="L257" s="34"/>
      <c r="M257" s="146" t="s">
        <v>3</v>
      </c>
      <c r="N257" s="147" t="s">
        <v>43</v>
      </c>
      <c r="O257" s="54"/>
      <c r="P257" s="148">
        <f>O257*H257</f>
        <v>0</v>
      </c>
      <c r="Q257" s="148">
        <v>0</v>
      </c>
      <c r="R257" s="148">
        <f>Q257*H257</f>
        <v>0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145</v>
      </c>
      <c r="AT257" s="150" t="s">
        <v>140</v>
      </c>
      <c r="AU257" s="150" t="s">
        <v>82</v>
      </c>
      <c r="AY257" s="18" t="s">
        <v>138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80</v>
      </c>
      <c r="BK257" s="151">
        <f>ROUND(I257*H257,2)</f>
        <v>0</v>
      </c>
      <c r="BL257" s="18" t="s">
        <v>145</v>
      </c>
      <c r="BM257" s="150" t="s">
        <v>401</v>
      </c>
    </row>
    <row r="258" spans="1:65" s="13" customFormat="1" ht="11.25">
      <c r="B258" s="157"/>
      <c r="D258" s="158" t="s">
        <v>149</v>
      </c>
      <c r="E258" s="159" t="s">
        <v>3</v>
      </c>
      <c r="F258" s="160" t="s">
        <v>80</v>
      </c>
      <c r="H258" s="161">
        <v>1</v>
      </c>
      <c r="I258" s="162"/>
      <c r="L258" s="157"/>
      <c r="M258" s="163"/>
      <c r="N258" s="164"/>
      <c r="O258" s="164"/>
      <c r="P258" s="164"/>
      <c r="Q258" s="164"/>
      <c r="R258" s="164"/>
      <c r="S258" s="164"/>
      <c r="T258" s="165"/>
      <c r="AT258" s="159" t="s">
        <v>149</v>
      </c>
      <c r="AU258" s="159" t="s">
        <v>82</v>
      </c>
      <c r="AV258" s="13" t="s">
        <v>82</v>
      </c>
      <c r="AW258" s="13" t="s">
        <v>33</v>
      </c>
      <c r="AX258" s="13" t="s">
        <v>80</v>
      </c>
      <c r="AY258" s="159" t="s">
        <v>138</v>
      </c>
    </row>
    <row r="259" spans="1:65" s="15" customFormat="1" ht="22.5">
      <c r="B259" s="174"/>
      <c r="D259" s="158" t="s">
        <v>149</v>
      </c>
      <c r="E259" s="175" t="s">
        <v>3</v>
      </c>
      <c r="F259" s="176" t="s">
        <v>402</v>
      </c>
      <c r="H259" s="175" t="s">
        <v>3</v>
      </c>
      <c r="I259" s="177"/>
      <c r="L259" s="174"/>
      <c r="M259" s="178"/>
      <c r="N259" s="179"/>
      <c r="O259" s="179"/>
      <c r="P259" s="179"/>
      <c r="Q259" s="179"/>
      <c r="R259" s="179"/>
      <c r="S259" s="179"/>
      <c r="T259" s="180"/>
      <c r="AT259" s="175" t="s">
        <v>149</v>
      </c>
      <c r="AU259" s="175" t="s">
        <v>82</v>
      </c>
      <c r="AV259" s="15" t="s">
        <v>80</v>
      </c>
      <c r="AW259" s="15" t="s">
        <v>33</v>
      </c>
      <c r="AX259" s="15" t="s">
        <v>72</v>
      </c>
      <c r="AY259" s="175" t="s">
        <v>138</v>
      </c>
    </row>
    <row r="260" spans="1:65" s="2" customFormat="1" ht="14.45" customHeight="1">
      <c r="A260" s="33"/>
      <c r="B260" s="138"/>
      <c r="C260" s="139" t="s">
        <v>403</v>
      </c>
      <c r="D260" s="139" t="s">
        <v>140</v>
      </c>
      <c r="E260" s="140" t="s">
        <v>404</v>
      </c>
      <c r="F260" s="141" t="s">
        <v>405</v>
      </c>
      <c r="G260" s="142" t="s">
        <v>389</v>
      </c>
      <c r="H260" s="143">
        <v>2</v>
      </c>
      <c r="I260" s="144"/>
      <c r="J260" s="145">
        <f>ROUND(I260*H260,2)</f>
        <v>0</v>
      </c>
      <c r="K260" s="141" t="s">
        <v>3</v>
      </c>
      <c r="L260" s="34"/>
      <c r="M260" s="146" t="s">
        <v>3</v>
      </c>
      <c r="N260" s="147" t="s">
        <v>43</v>
      </c>
      <c r="O260" s="54"/>
      <c r="P260" s="148">
        <f>O260*H260</f>
        <v>0</v>
      </c>
      <c r="Q260" s="148">
        <v>0</v>
      </c>
      <c r="R260" s="148">
        <f>Q260*H260</f>
        <v>0</v>
      </c>
      <c r="S260" s="148">
        <v>0</v>
      </c>
      <c r="T260" s="149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50" t="s">
        <v>145</v>
      </c>
      <c r="AT260" s="150" t="s">
        <v>140</v>
      </c>
      <c r="AU260" s="150" t="s">
        <v>82</v>
      </c>
      <c r="AY260" s="18" t="s">
        <v>138</v>
      </c>
      <c r="BE260" s="151">
        <f>IF(N260="základní",J260,0)</f>
        <v>0</v>
      </c>
      <c r="BF260" s="151">
        <f>IF(N260="snížená",J260,0)</f>
        <v>0</v>
      </c>
      <c r="BG260" s="151">
        <f>IF(N260="zákl. přenesená",J260,0)</f>
        <v>0</v>
      </c>
      <c r="BH260" s="151">
        <f>IF(N260="sníž. přenesená",J260,0)</f>
        <v>0</v>
      </c>
      <c r="BI260" s="151">
        <f>IF(N260="nulová",J260,0)</f>
        <v>0</v>
      </c>
      <c r="BJ260" s="18" t="s">
        <v>80</v>
      </c>
      <c r="BK260" s="151">
        <f>ROUND(I260*H260,2)</f>
        <v>0</v>
      </c>
      <c r="BL260" s="18" t="s">
        <v>145</v>
      </c>
      <c r="BM260" s="150" t="s">
        <v>406</v>
      </c>
    </row>
    <row r="261" spans="1:65" s="2" customFormat="1" ht="22.15" customHeight="1">
      <c r="A261" s="33"/>
      <c r="B261" s="138"/>
      <c r="C261" s="139" t="s">
        <v>407</v>
      </c>
      <c r="D261" s="139" t="s">
        <v>140</v>
      </c>
      <c r="E261" s="140" t="s">
        <v>408</v>
      </c>
      <c r="F261" s="141" t="s">
        <v>409</v>
      </c>
      <c r="G261" s="142" t="s">
        <v>185</v>
      </c>
      <c r="H261" s="143">
        <v>60.2</v>
      </c>
      <c r="I261" s="144"/>
      <c r="J261" s="145">
        <f>ROUND(I261*H261,2)</f>
        <v>0</v>
      </c>
      <c r="K261" s="141" t="s">
        <v>144</v>
      </c>
      <c r="L261" s="34"/>
      <c r="M261" s="146" t="s">
        <v>3</v>
      </c>
      <c r="N261" s="147" t="s">
        <v>43</v>
      </c>
      <c r="O261" s="54"/>
      <c r="P261" s="148">
        <f>O261*H261</f>
        <v>0</v>
      </c>
      <c r="Q261" s="148">
        <v>1.2999999999999999E-4</v>
      </c>
      <c r="R261" s="148">
        <f>Q261*H261</f>
        <v>7.8259999999999996E-3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145</v>
      </c>
      <c r="AT261" s="150" t="s">
        <v>140</v>
      </c>
      <c r="AU261" s="150" t="s">
        <v>82</v>
      </c>
      <c r="AY261" s="18" t="s">
        <v>138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80</v>
      </c>
      <c r="BK261" s="151">
        <f>ROUND(I261*H261,2)</f>
        <v>0</v>
      </c>
      <c r="BL261" s="18" t="s">
        <v>145</v>
      </c>
      <c r="BM261" s="150" t="s">
        <v>410</v>
      </c>
    </row>
    <row r="262" spans="1:65" s="2" customFormat="1" ht="11.25">
      <c r="A262" s="33"/>
      <c r="B262" s="34"/>
      <c r="C262" s="33"/>
      <c r="D262" s="152" t="s">
        <v>147</v>
      </c>
      <c r="E262" s="33"/>
      <c r="F262" s="153" t="s">
        <v>411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147</v>
      </c>
      <c r="AU262" s="18" t="s">
        <v>82</v>
      </c>
    </row>
    <row r="263" spans="1:65" s="13" customFormat="1" ht="11.25">
      <c r="B263" s="157"/>
      <c r="D263" s="158" t="s">
        <v>149</v>
      </c>
      <c r="E263" s="159" t="s">
        <v>3</v>
      </c>
      <c r="F263" s="160" t="s">
        <v>412</v>
      </c>
      <c r="H263" s="161">
        <v>48.2</v>
      </c>
      <c r="I263" s="162"/>
      <c r="L263" s="157"/>
      <c r="M263" s="163"/>
      <c r="N263" s="164"/>
      <c r="O263" s="164"/>
      <c r="P263" s="164"/>
      <c r="Q263" s="164"/>
      <c r="R263" s="164"/>
      <c r="S263" s="164"/>
      <c r="T263" s="165"/>
      <c r="AT263" s="159" t="s">
        <v>149</v>
      </c>
      <c r="AU263" s="159" t="s">
        <v>82</v>
      </c>
      <c r="AV263" s="13" t="s">
        <v>82</v>
      </c>
      <c r="AW263" s="13" t="s">
        <v>33</v>
      </c>
      <c r="AX263" s="13" t="s">
        <v>72</v>
      </c>
      <c r="AY263" s="159" t="s">
        <v>138</v>
      </c>
    </row>
    <row r="264" spans="1:65" s="13" customFormat="1" ht="11.25">
      <c r="B264" s="157"/>
      <c r="D264" s="158" t="s">
        <v>149</v>
      </c>
      <c r="E264" s="159" t="s">
        <v>3</v>
      </c>
      <c r="F264" s="160" t="s">
        <v>413</v>
      </c>
      <c r="H264" s="161">
        <v>12</v>
      </c>
      <c r="I264" s="162"/>
      <c r="L264" s="157"/>
      <c r="M264" s="163"/>
      <c r="N264" s="164"/>
      <c r="O264" s="164"/>
      <c r="P264" s="164"/>
      <c r="Q264" s="164"/>
      <c r="R264" s="164"/>
      <c r="S264" s="164"/>
      <c r="T264" s="165"/>
      <c r="AT264" s="159" t="s">
        <v>149</v>
      </c>
      <c r="AU264" s="159" t="s">
        <v>82</v>
      </c>
      <c r="AV264" s="13" t="s">
        <v>82</v>
      </c>
      <c r="AW264" s="13" t="s">
        <v>33</v>
      </c>
      <c r="AX264" s="13" t="s">
        <v>72</v>
      </c>
      <c r="AY264" s="159" t="s">
        <v>138</v>
      </c>
    </row>
    <row r="265" spans="1:65" s="14" customFormat="1" ht="11.25">
      <c r="B265" s="166"/>
      <c r="D265" s="158" t="s">
        <v>149</v>
      </c>
      <c r="E265" s="167" t="s">
        <v>3</v>
      </c>
      <c r="F265" s="168" t="s">
        <v>153</v>
      </c>
      <c r="H265" s="169">
        <v>60.2</v>
      </c>
      <c r="I265" s="170"/>
      <c r="L265" s="166"/>
      <c r="M265" s="171"/>
      <c r="N265" s="172"/>
      <c r="O265" s="172"/>
      <c r="P265" s="172"/>
      <c r="Q265" s="172"/>
      <c r="R265" s="172"/>
      <c r="S265" s="172"/>
      <c r="T265" s="173"/>
      <c r="AT265" s="167" t="s">
        <v>149</v>
      </c>
      <c r="AU265" s="167" t="s">
        <v>82</v>
      </c>
      <c r="AV265" s="14" t="s">
        <v>145</v>
      </c>
      <c r="AW265" s="14" t="s">
        <v>33</v>
      </c>
      <c r="AX265" s="14" t="s">
        <v>80</v>
      </c>
      <c r="AY265" s="167" t="s">
        <v>138</v>
      </c>
    </row>
    <row r="266" spans="1:65" s="2" customFormat="1" ht="22.15" customHeight="1">
      <c r="A266" s="33"/>
      <c r="B266" s="138"/>
      <c r="C266" s="139" t="s">
        <v>414</v>
      </c>
      <c r="D266" s="139" t="s">
        <v>140</v>
      </c>
      <c r="E266" s="140" t="s">
        <v>415</v>
      </c>
      <c r="F266" s="141" t="s">
        <v>416</v>
      </c>
      <c r="G266" s="142" t="s">
        <v>185</v>
      </c>
      <c r="H266" s="143">
        <v>48.2</v>
      </c>
      <c r="I266" s="144"/>
      <c r="J266" s="145">
        <f>ROUND(I266*H266,2)</f>
        <v>0</v>
      </c>
      <c r="K266" s="141" t="s">
        <v>144</v>
      </c>
      <c r="L266" s="34"/>
      <c r="M266" s="146" t="s">
        <v>3</v>
      </c>
      <c r="N266" s="147" t="s">
        <v>43</v>
      </c>
      <c r="O266" s="54"/>
      <c r="P266" s="148">
        <f>O266*H266</f>
        <v>0</v>
      </c>
      <c r="Q266" s="148">
        <v>4.0000000000000003E-5</v>
      </c>
      <c r="R266" s="148">
        <f>Q266*H266</f>
        <v>1.9280000000000002E-3</v>
      </c>
      <c r="S266" s="148">
        <v>0</v>
      </c>
      <c r="T266" s="149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50" t="s">
        <v>145</v>
      </c>
      <c r="AT266" s="150" t="s">
        <v>140</v>
      </c>
      <c r="AU266" s="150" t="s">
        <v>82</v>
      </c>
      <c r="AY266" s="18" t="s">
        <v>138</v>
      </c>
      <c r="BE266" s="151">
        <f>IF(N266="základní",J266,0)</f>
        <v>0</v>
      </c>
      <c r="BF266" s="151">
        <f>IF(N266="snížená",J266,0)</f>
        <v>0</v>
      </c>
      <c r="BG266" s="151">
        <f>IF(N266="zákl. přenesená",J266,0)</f>
        <v>0</v>
      </c>
      <c r="BH266" s="151">
        <f>IF(N266="sníž. přenesená",J266,0)</f>
        <v>0</v>
      </c>
      <c r="BI266" s="151">
        <f>IF(N266="nulová",J266,0)</f>
        <v>0</v>
      </c>
      <c r="BJ266" s="18" t="s">
        <v>80</v>
      </c>
      <c r="BK266" s="151">
        <f>ROUND(I266*H266,2)</f>
        <v>0</v>
      </c>
      <c r="BL266" s="18" t="s">
        <v>145</v>
      </c>
      <c r="BM266" s="150" t="s">
        <v>417</v>
      </c>
    </row>
    <row r="267" spans="1:65" s="2" customFormat="1" ht="11.25">
      <c r="A267" s="33"/>
      <c r="B267" s="34"/>
      <c r="C267" s="33"/>
      <c r="D267" s="152" t="s">
        <v>147</v>
      </c>
      <c r="E267" s="33"/>
      <c r="F267" s="153" t="s">
        <v>418</v>
      </c>
      <c r="G267" s="33"/>
      <c r="H267" s="33"/>
      <c r="I267" s="154"/>
      <c r="J267" s="33"/>
      <c r="K267" s="33"/>
      <c r="L267" s="34"/>
      <c r="M267" s="155"/>
      <c r="N267" s="156"/>
      <c r="O267" s="54"/>
      <c r="P267" s="54"/>
      <c r="Q267" s="54"/>
      <c r="R267" s="54"/>
      <c r="S267" s="54"/>
      <c r="T267" s="55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T267" s="18" t="s">
        <v>147</v>
      </c>
      <c r="AU267" s="18" t="s">
        <v>82</v>
      </c>
    </row>
    <row r="268" spans="1:65" s="2" customFormat="1" ht="14.45" customHeight="1">
      <c r="A268" s="33"/>
      <c r="B268" s="138"/>
      <c r="C268" s="139" t="s">
        <v>419</v>
      </c>
      <c r="D268" s="139" t="s">
        <v>140</v>
      </c>
      <c r="E268" s="140" t="s">
        <v>420</v>
      </c>
      <c r="F268" s="141" t="s">
        <v>421</v>
      </c>
      <c r="G268" s="142" t="s">
        <v>143</v>
      </c>
      <c r="H268" s="143">
        <v>0.32500000000000001</v>
      </c>
      <c r="I268" s="144"/>
      <c r="J268" s="145">
        <f>ROUND(I268*H268,2)</f>
        <v>0</v>
      </c>
      <c r="K268" s="141" t="s">
        <v>144</v>
      </c>
      <c r="L268" s="34"/>
      <c r="M268" s="146" t="s">
        <v>3</v>
      </c>
      <c r="N268" s="147" t="s">
        <v>43</v>
      </c>
      <c r="O268" s="54"/>
      <c r="P268" s="148">
        <f>O268*H268</f>
        <v>0</v>
      </c>
      <c r="Q268" s="148">
        <v>0</v>
      </c>
      <c r="R268" s="148">
        <f>Q268*H268</f>
        <v>0</v>
      </c>
      <c r="S268" s="148">
        <v>2</v>
      </c>
      <c r="T268" s="149">
        <f>S268*H268</f>
        <v>0.65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50" t="s">
        <v>145</v>
      </c>
      <c r="AT268" s="150" t="s">
        <v>140</v>
      </c>
      <c r="AU268" s="150" t="s">
        <v>82</v>
      </c>
      <c r="AY268" s="18" t="s">
        <v>138</v>
      </c>
      <c r="BE268" s="151">
        <f>IF(N268="základní",J268,0)</f>
        <v>0</v>
      </c>
      <c r="BF268" s="151">
        <f>IF(N268="snížená",J268,0)</f>
        <v>0</v>
      </c>
      <c r="BG268" s="151">
        <f>IF(N268="zákl. přenesená",J268,0)</f>
        <v>0</v>
      </c>
      <c r="BH268" s="151">
        <f>IF(N268="sníž. přenesená",J268,0)</f>
        <v>0</v>
      </c>
      <c r="BI268" s="151">
        <f>IF(N268="nulová",J268,0)</f>
        <v>0</v>
      </c>
      <c r="BJ268" s="18" t="s">
        <v>80</v>
      </c>
      <c r="BK268" s="151">
        <f>ROUND(I268*H268,2)</f>
        <v>0</v>
      </c>
      <c r="BL268" s="18" t="s">
        <v>145</v>
      </c>
      <c r="BM268" s="150" t="s">
        <v>422</v>
      </c>
    </row>
    <row r="269" spans="1:65" s="2" customFormat="1" ht="11.25">
      <c r="A269" s="33"/>
      <c r="B269" s="34"/>
      <c r="C269" s="33"/>
      <c r="D269" s="152" t="s">
        <v>147</v>
      </c>
      <c r="E269" s="33"/>
      <c r="F269" s="153" t="s">
        <v>423</v>
      </c>
      <c r="G269" s="33"/>
      <c r="H269" s="33"/>
      <c r="I269" s="154"/>
      <c r="J269" s="33"/>
      <c r="K269" s="33"/>
      <c r="L269" s="34"/>
      <c r="M269" s="155"/>
      <c r="N269" s="156"/>
      <c r="O269" s="54"/>
      <c r="P269" s="54"/>
      <c r="Q269" s="54"/>
      <c r="R269" s="54"/>
      <c r="S269" s="54"/>
      <c r="T269" s="55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T269" s="18" t="s">
        <v>147</v>
      </c>
      <c r="AU269" s="18" t="s">
        <v>82</v>
      </c>
    </row>
    <row r="270" spans="1:65" s="13" customFormat="1" ht="11.25">
      <c r="B270" s="157"/>
      <c r="D270" s="158" t="s">
        <v>149</v>
      </c>
      <c r="E270" s="159" t="s">
        <v>3</v>
      </c>
      <c r="F270" s="160" t="s">
        <v>424</v>
      </c>
      <c r="H270" s="161">
        <v>0.14899999999999999</v>
      </c>
      <c r="I270" s="162"/>
      <c r="L270" s="157"/>
      <c r="M270" s="163"/>
      <c r="N270" s="164"/>
      <c r="O270" s="164"/>
      <c r="P270" s="164"/>
      <c r="Q270" s="164"/>
      <c r="R270" s="164"/>
      <c r="S270" s="164"/>
      <c r="T270" s="165"/>
      <c r="AT270" s="159" t="s">
        <v>149</v>
      </c>
      <c r="AU270" s="159" t="s">
        <v>82</v>
      </c>
      <c r="AV270" s="13" t="s">
        <v>82</v>
      </c>
      <c r="AW270" s="13" t="s">
        <v>33</v>
      </c>
      <c r="AX270" s="13" t="s">
        <v>72</v>
      </c>
      <c r="AY270" s="159" t="s">
        <v>138</v>
      </c>
    </row>
    <row r="271" spans="1:65" s="13" customFormat="1" ht="11.25">
      <c r="B271" s="157"/>
      <c r="D271" s="158" t="s">
        <v>149</v>
      </c>
      <c r="E271" s="159" t="s">
        <v>3</v>
      </c>
      <c r="F271" s="160" t="s">
        <v>425</v>
      </c>
      <c r="H271" s="161">
        <v>0.17599999999999999</v>
      </c>
      <c r="I271" s="162"/>
      <c r="L271" s="157"/>
      <c r="M271" s="163"/>
      <c r="N271" s="164"/>
      <c r="O271" s="164"/>
      <c r="P271" s="164"/>
      <c r="Q271" s="164"/>
      <c r="R271" s="164"/>
      <c r="S271" s="164"/>
      <c r="T271" s="165"/>
      <c r="AT271" s="159" t="s">
        <v>149</v>
      </c>
      <c r="AU271" s="159" t="s">
        <v>82</v>
      </c>
      <c r="AV271" s="13" t="s">
        <v>82</v>
      </c>
      <c r="AW271" s="13" t="s">
        <v>33</v>
      </c>
      <c r="AX271" s="13" t="s">
        <v>72</v>
      </c>
      <c r="AY271" s="159" t="s">
        <v>138</v>
      </c>
    </row>
    <row r="272" spans="1:65" s="14" customFormat="1" ht="11.25">
      <c r="B272" s="166"/>
      <c r="D272" s="158" t="s">
        <v>149</v>
      </c>
      <c r="E272" s="167" t="s">
        <v>3</v>
      </c>
      <c r="F272" s="168" t="s">
        <v>153</v>
      </c>
      <c r="H272" s="169">
        <v>0.32499999999999996</v>
      </c>
      <c r="I272" s="170"/>
      <c r="L272" s="166"/>
      <c r="M272" s="171"/>
      <c r="N272" s="172"/>
      <c r="O272" s="172"/>
      <c r="P272" s="172"/>
      <c r="Q272" s="172"/>
      <c r="R272" s="172"/>
      <c r="S272" s="172"/>
      <c r="T272" s="173"/>
      <c r="AT272" s="167" t="s">
        <v>149</v>
      </c>
      <c r="AU272" s="167" t="s">
        <v>82</v>
      </c>
      <c r="AV272" s="14" t="s">
        <v>145</v>
      </c>
      <c r="AW272" s="14" t="s">
        <v>33</v>
      </c>
      <c r="AX272" s="14" t="s">
        <v>80</v>
      </c>
      <c r="AY272" s="167" t="s">
        <v>138</v>
      </c>
    </row>
    <row r="273" spans="1:65" s="2" customFormat="1" ht="22.15" customHeight="1">
      <c r="A273" s="33"/>
      <c r="B273" s="138"/>
      <c r="C273" s="139" t="s">
        <v>426</v>
      </c>
      <c r="D273" s="139" t="s">
        <v>140</v>
      </c>
      <c r="E273" s="140" t="s">
        <v>427</v>
      </c>
      <c r="F273" s="141" t="s">
        <v>428</v>
      </c>
      <c r="G273" s="142" t="s">
        <v>185</v>
      </c>
      <c r="H273" s="143">
        <v>10.08</v>
      </c>
      <c r="I273" s="144"/>
      <c r="J273" s="145">
        <f>ROUND(I273*H273,2)</f>
        <v>0</v>
      </c>
      <c r="K273" s="141" t="s">
        <v>144</v>
      </c>
      <c r="L273" s="34"/>
      <c r="M273" s="146" t="s">
        <v>3</v>
      </c>
      <c r="N273" s="147" t="s">
        <v>43</v>
      </c>
      <c r="O273" s="54"/>
      <c r="P273" s="148">
        <f>O273*H273</f>
        <v>0</v>
      </c>
      <c r="Q273" s="148">
        <v>0</v>
      </c>
      <c r="R273" s="148">
        <f>Q273*H273</f>
        <v>0</v>
      </c>
      <c r="S273" s="148">
        <v>0.13100000000000001</v>
      </c>
      <c r="T273" s="149">
        <f>S273*H273</f>
        <v>1.3204800000000001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0" t="s">
        <v>145</v>
      </c>
      <c r="AT273" s="150" t="s">
        <v>140</v>
      </c>
      <c r="AU273" s="150" t="s">
        <v>82</v>
      </c>
      <c r="AY273" s="18" t="s">
        <v>138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8" t="s">
        <v>80</v>
      </c>
      <c r="BK273" s="151">
        <f>ROUND(I273*H273,2)</f>
        <v>0</v>
      </c>
      <c r="BL273" s="18" t="s">
        <v>145</v>
      </c>
      <c r="BM273" s="150" t="s">
        <v>429</v>
      </c>
    </row>
    <row r="274" spans="1:65" s="2" customFormat="1" ht="11.25">
      <c r="A274" s="33"/>
      <c r="B274" s="34"/>
      <c r="C274" s="33"/>
      <c r="D274" s="152" t="s">
        <v>147</v>
      </c>
      <c r="E274" s="33"/>
      <c r="F274" s="153" t="s">
        <v>430</v>
      </c>
      <c r="G274" s="33"/>
      <c r="H274" s="33"/>
      <c r="I274" s="154"/>
      <c r="J274" s="33"/>
      <c r="K274" s="33"/>
      <c r="L274" s="34"/>
      <c r="M274" s="155"/>
      <c r="N274" s="156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147</v>
      </c>
      <c r="AU274" s="18" t="s">
        <v>82</v>
      </c>
    </row>
    <row r="275" spans="1:65" s="13" customFormat="1" ht="11.25">
      <c r="B275" s="157"/>
      <c r="D275" s="158" t="s">
        <v>149</v>
      </c>
      <c r="E275" s="159" t="s">
        <v>3</v>
      </c>
      <c r="F275" s="160" t="s">
        <v>431</v>
      </c>
      <c r="H275" s="161">
        <v>6.3</v>
      </c>
      <c r="I275" s="162"/>
      <c r="L275" s="157"/>
      <c r="M275" s="163"/>
      <c r="N275" s="164"/>
      <c r="O275" s="164"/>
      <c r="P275" s="164"/>
      <c r="Q275" s="164"/>
      <c r="R275" s="164"/>
      <c r="S275" s="164"/>
      <c r="T275" s="165"/>
      <c r="AT275" s="159" t="s">
        <v>149</v>
      </c>
      <c r="AU275" s="159" t="s">
        <v>82</v>
      </c>
      <c r="AV275" s="13" t="s">
        <v>82</v>
      </c>
      <c r="AW275" s="13" t="s">
        <v>33</v>
      </c>
      <c r="AX275" s="13" t="s">
        <v>72</v>
      </c>
      <c r="AY275" s="159" t="s">
        <v>138</v>
      </c>
    </row>
    <row r="276" spans="1:65" s="13" customFormat="1" ht="11.25">
      <c r="B276" s="157"/>
      <c r="D276" s="158" t="s">
        <v>149</v>
      </c>
      <c r="E276" s="159" t="s">
        <v>3</v>
      </c>
      <c r="F276" s="160" t="s">
        <v>432</v>
      </c>
      <c r="H276" s="161">
        <v>3.78</v>
      </c>
      <c r="I276" s="162"/>
      <c r="L276" s="157"/>
      <c r="M276" s="163"/>
      <c r="N276" s="164"/>
      <c r="O276" s="164"/>
      <c r="P276" s="164"/>
      <c r="Q276" s="164"/>
      <c r="R276" s="164"/>
      <c r="S276" s="164"/>
      <c r="T276" s="165"/>
      <c r="AT276" s="159" t="s">
        <v>149</v>
      </c>
      <c r="AU276" s="159" t="s">
        <v>82</v>
      </c>
      <c r="AV276" s="13" t="s">
        <v>82</v>
      </c>
      <c r="AW276" s="13" t="s">
        <v>33</v>
      </c>
      <c r="AX276" s="13" t="s">
        <v>72</v>
      </c>
      <c r="AY276" s="159" t="s">
        <v>138</v>
      </c>
    </row>
    <row r="277" spans="1:65" s="14" customFormat="1" ht="11.25">
      <c r="B277" s="166"/>
      <c r="D277" s="158" t="s">
        <v>149</v>
      </c>
      <c r="E277" s="167" t="s">
        <v>3</v>
      </c>
      <c r="F277" s="168" t="s">
        <v>153</v>
      </c>
      <c r="H277" s="169">
        <v>10.08</v>
      </c>
      <c r="I277" s="170"/>
      <c r="L277" s="166"/>
      <c r="M277" s="171"/>
      <c r="N277" s="172"/>
      <c r="O277" s="172"/>
      <c r="P277" s="172"/>
      <c r="Q277" s="172"/>
      <c r="R277" s="172"/>
      <c r="S277" s="172"/>
      <c r="T277" s="173"/>
      <c r="AT277" s="167" t="s">
        <v>149</v>
      </c>
      <c r="AU277" s="167" t="s">
        <v>82</v>
      </c>
      <c r="AV277" s="14" t="s">
        <v>145</v>
      </c>
      <c r="AW277" s="14" t="s">
        <v>33</v>
      </c>
      <c r="AX277" s="14" t="s">
        <v>80</v>
      </c>
      <c r="AY277" s="167" t="s">
        <v>138</v>
      </c>
    </row>
    <row r="278" spans="1:65" s="2" customFormat="1" ht="14.45" customHeight="1">
      <c r="A278" s="33"/>
      <c r="B278" s="138"/>
      <c r="C278" s="139" t="s">
        <v>433</v>
      </c>
      <c r="D278" s="139" t="s">
        <v>140</v>
      </c>
      <c r="E278" s="140" t="s">
        <v>434</v>
      </c>
      <c r="F278" s="141" t="s">
        <v>435</v>
      </c>
      <c r="G278" s="142" t="s">
        <v>185</v>
      </c>
      <c r="H278" s="143">
        <v>0.56000000000000005</v>
      </c>
      <c r="I278" s="144"/>
      <c r="J278" s="145">
        <f>ROUND(I278*H278,2)</f>
        <v>0</v>
      </c>
      <c r="K278" s="141" t="s">
        <v>144</v>
      </c>
      <c r="L278" s="34"/>
      <c r="M278" s="146" t="s">
        <v>3</v>
      </c>
      <c r="N278" s="147" t="s">
        <v>43</v>
      </c>
      <c r="O278" s="54"/>
      <c r="P278" s="148">
        <f>O278*H278</f>
        <v>0</v>
      </c>
      <c r="Q278" s="148">
        <v>0</v>
      </c>
      <c r="R278" s="148">
        <f>Q278*H278</f>
        <v>0</v>
      </c>
      <c r="S278" s="148">
        <v>5.5E-2</v>
      </c>
      <c r="T278" s="149">
        <f>S278*H278</f>
        <v>3.0800000000000004E-2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50" t="s">
        <v>145</v>
      </c>
      <c r="AT278" s="150" t="s">
        <v>140</v>
      </c>
      <c r="AU278" s="150" t="s">
        <v>82</v>
      </c>
      <c r="AY278" s="18" t="s">
        <v>138</v>
      </c>
      <c r="BE278" s="151">
        <f>IF(N278="základní",J278,0)</f>
        <v>0</v>
      </c>
      <c r="BF278" s="151">
        <f>IF(N278="snížená",J278,0)</f>
        <v>0</v>
      </c>
      <c r="BG278" s="151">
        <f>IF(N278="zákl. přenesená",J278,0)</f>
        <v>0</v>
      </c>
      <c r="BH278" s="151">
        <f>IF(N278="sníž. přenesená",J278,0)</f>
        <v>0</v>
      </c>
      <c r="BI278" s="151">
        <f>IF(N278="nulová",J278,0)</f>
        <v>0</v>
      </c>
      <c r="BJ278" s="18" t="s">
        <v>80</v>
      </c>
      <c r="BK278" s="151">
        <f>ROUND(I278*H278,2)</f>
        <v>0</v>
      </c>
      <c r="BL278" s="18" t="s">
        <v>145</v>
      </c>
      <c r="BM278" s="150" t="s">
        <v>436</v>
      </c>
    </row>
    <row r="279" spans="1:65" s="2" customFormat="1" ht="11.25">
      <c r="A279" s="33"/>
      <c r="B279" s="34"/>
      <c r="C279" s="33"/>
      <c r="D279" s="152" t="s">
        <v>147</v>
      </c>
      <c r="E279" s="33"/>
      <c r="F279" s="153" t="s">
        <v>437</v>
      </c>
      <c r="G279" s="33"/>
      <c r="H279" s="33"/>
      <c r="I279" s="154"/>
      <c r="J279" s="33"/>
      <c r="K279" s="33"/>
      <c r="L279" s="34"/>
      <c r="M279" s="155"/>
      <c r="N279" s="156"/>
      <c r="O279" s="54"/>
      <c r="P279" s="54"/>
      <c r="Q279" s="54"/>
      <c r="R279" s="54"/>
      <c r="S279" s="54"/>
      <c r="T279" s="55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T279" s="18" t="s">
        <v>147</v>
      </c>
      <c r="AU279" s="18" t="s">
        <v>82</v>
      </c>
    </row>
    <row r="280" spans="1:65" s="13" customFormat="1" ht="11.25">
      <c r="B280" s="157"/>
      <c r="D280" s="158" t="s">
        <v>149</v>
      </c>
      <c r="E280" s="159" t="s">
        <v>3</v>
      </c>
      <c r="F280" s="160" t="s">
        <v>438</v>
      </c>
      <c r="H280" s="161">
        <v>0.32</v>
      </c>
      <c r="I280" s="162"/>
      <c r="L280" s="157"/>
      <c r="M280" s="163"/>
      <c r="N280" s="164"/>
      <c r="O280" s="164"/>
      <c r="P280" s="164"/>
      <c r="Q280" s="164"/>
      <c r="R280" s="164"/>
      <c r="S280" s="164"/>
      <c r="T280" s="165"/>
      <c r="AT280" s="159" t="s">
        <v>149</v>
      </c>
      <c r="AU280" s="159" t="s">
        <v>82</v>
      </c>
      <c r="AV280" s="13" t="s">
        <v>82</v>
      </c>
      <c r="AW280" s="13" t="s">
        <v>33</v>
      </c>
      <c r="AX280" s="13" t="s">
        <v>72</v>
      </c>
      <c r="AY280" s="159" t="s">
        <v>138</v>
      </c>
    </row>
    <row r="281" spans="1:65" s="13" customFormat="1" ht="11.25">
      <c r="B281" s="157"/>
      <c r="D281" s="158" t="s">
        <v>149</v>
      </c>
      <c r="E281" s="159" t="s">
        <v>3</v>
      </c>
      <c r="F281" s="160" t="s">
        <v>439</v>
      </c>
      <c r="H281" s="161">
        <v>0.24</v>
      </c>
      <c r="I281" s="162"/>
      <c r="L281" s="157"/>
      <c r="M281" s="163"/>
      <c r="N281" s="164"/>
      <c r="O281" s="164"/>
      <c r="P281" s="164"/>
      <c r="Q281" s="164"/>
      <c r="R281" s="164"/>
      <c r="S281" s="164"/>
      <c r="T281" s="165"/>
      <c r="AT281" s="159" t="s">
        <v>149</v>
      </c>
      <c r="AU281" s="159" t="s">
        <v>82</v>
      </c>
      <c r="AV281" s="13" t="s">
        <v>82</v>
      </c>
      <c r="AW281" s="13" t="s">
        <v>33</v>
      </c>
      <c r="AX281" s="13" t="s">
        <v>72</v>
      </c>
      <c r="AY281" s="159" t="s">
        <v>138</v>
      </c>
    </row>
    <row r="282" spans="1:65" s="14" customFormat="1" ht="11.25">
      <c r="B282" s="166"/>
      <c r="D282" s="158" t="s">
        <v>149</v>
      </c>
      <c r="E282" s="167" t="s">
        <v>3</v>
      </c>
      <c r="F282" s="168" t="s">
        <v>153</v>
      </c>
      <c r="H282" s="169">
        <v>0.56000000000000005</v>
      </c>
      <c r="I282" s="170"/>
      <c r="L282" s="166"/>
      <c r="M282" s="171"/>
      <c r="N282" s="172"/>
      <c r="O282" s="172"/>
      <c r="P282" s="172"/>
      <c r="Q282" s="172"/>
      <c r="R282" s="172"/>
      <c r="S282" s="172"/>
      <c r="T282" s="173"/>
      <c r="AT282" s="167" t="s">
        <v>149</v>
      </c>
      <c r="AU282" s="167" t="s">
        <v>82</v>
      </c>
      <c r="AV282" s="14" t="s">
        <v>145</v>
      </c>
      <c r="AW282" s="14" t="s">
        <v>33</v>
      </c>
      <c r="AX282" s="14" t="s">
        <v>80</v>
      </c>
      <c r="AY282" s="167" t="s">
        <v>138</v>
      </c>
    </row>
    <row r="283" spans="1:65" s="2" customFormat="1" ht="22.15" customHeight="1">
      <c r="A283" s="33"/>
      <c r="B283" s="138"/>
      <c r="C283" s="139" t="s">
        <v>440</v>
      </c>
      <c r="D283" s="139" t="s">
        <v>140</v>
      </c>
      <c r="E283" s="140" t="s">
        <v>441</v>
      </c>
      <c r="F283" s="141" t="s">
        <v>442</v>
      </c>
      <c r="G283" s="142" t="s">
        <v>185</v>
      </c>
      <c r="H283" s="143">
        <v>5.6</v>
      </c>
      <c r="I283" s="144"/>
      <c r="J283" s="145">
        <f>ROUND(I283*H283,2)</f>
        <v>0</v>
      </c>
      <c r="K283" s="141" t="s">
        <v>144</v>
      </c>
      <c r="L283" s="34"/>
      <c r="M283" s="146" t="s">
        <v>3</v>
      </c>
      <c r="N283" s="147" t="s">
        <v>43</v>
      </c>
      <c r="O283" s="54"/>
      <c r="P283" s="148">
        <f>O283*H283</f>
        <v>0</v>
      </c>
      <c r="Q283" s="148">
        <v>0</v>
      </c>
      <c r="R283" s="148">
        <f>Q283*H283</f>
        <v>0</v>
      </c>
      <c r="S283" s="148">
        <v>7.5999999999999998E-2</v>
      </c>
      <c r="T283" s="149">
        <f>S283*H283</f>
        <v>0.42559999999999998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0" t="s">
        <v>145</v>
      </c>
      <c r="AT283" s="150" t="s">
        <v>140</v>
      </c>
      <c r="AU283" s="150" t="s">
        <v>82</v>
      </c>
      <c r="AY283" s="18" t="s">
        <v>138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8" t="s">
        <v>80</v>
      </c>
      <c r="BK283" s="151">
        <f>ROUND(I283*H283,2)</f>
        <v>0</v>
      </c>
      <c r="BL283" s="18" t="s">
        <v>145</v>
      </c>
      <c r="BM283" s="150" t="s">
        <v>443</v>
      </c>
    </row>
    <row r="284" spans="1:65" s="2" customFormat="1" ht="11.25">
      <c r="A284" s="33"/>
      <c r="B284" s="34"/>
      <c r="C284" s="33"/>
      <c r="D284" s="152" t="s">
        <v>147</v>
      </c>
      <c r="E284" s="33"/>
      <c r="F284" s="153" t="s">
        <v>444</v>
      </c>
      <c r="G284" s="33"/>
      <c r="H284" s="33"/>
      <c r="I284" s="154"/>
      <c r="J284" s="33"/>
      <c r="K284" s="33"/>
      <c r="L284" s="34"/>
      <c r="M284" s="155"/>
      <c r="N284" s="156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147</v>
      </c>
      <c r="AU284" s="18" t="s">
        <v>82</v>
      </c>
    </row>
    <row r="285" spans="1:65" s="13" customFormat="1" ht="11.25">
      <c r="B285" s="157"/>
      <c r="D285" s="158" t="s">
        <v>149</v>
      </c>
      <c r="E285" s="159" t="s">
        <v>3</v>
      </c>
      <c r="F285" s="160" t="s">
        <v>445</v>
      </c>
      <c r="H285" s="161">
        <v>5.6</v>
      </c>
      <c r="I285" s="162"/>
      <c r="L285" s="157"/>
      <c r="M285" s="163"/>
      <c r="N285" s="164"/>
      <c r="O285" s="164"/>
      <c r="P285" s="164"/>
      <c r="Q285" s="164"/>
      <c r="R285" s="164"/>
      <c r="S285" s="164"/>
      <c r="T285" s="165"/>
      <c r="AT285" s="159" t="s">
        <v>149</v>
      </c>
      <c r="AU285" s="159" t="s">
        <v>82</v>
      </c>
      <c r="AV285" s="13" t="s">
        <v>82</v>
      </c>
      <c r="AW285" s="13" t="s">
        <v>33</v>
      </c>
      <c r="AX285" s="13" t="s">
        <v>80</v>
      </c>
      <c r="AY285" s="159" t="s">
        <v>138</v>
      </c>
    </row>
    <row r="286" spans="1:65" s="2" customFormat="1" ht="19.899999999999999" customHeight="1">
      <c r="A286" s="33"/>
      <c r="B286" s="138"/>
      <c r="C286" s="139" t="s">
        <v>446</v>
      </c>
      <c r="D286" s="139" t="s">
        <v>140</v>
      </c>
      <c r="E286" s="140" t="s">
        <v>447</v>
      </c>
      <c r="F286" s="141" t="s">
        <v>448</v>
      </c>
      <c r="G286" s="142" t="s">
        <v>185</v>
      </c>
      <c r="H286" s="143">
        <v>2.5619999999999998</v>
      </c>
      <c r="I286" s="144"/>
      <c r="J286" s="145">
        <f>ROUND(I286*H286,2)</f>
        <v>0</v>
      </c>
      <c r="K286" s="141" t="s">
        <v>144</v>
      </c>
      <c r="L286" s="34"/>
      <c r="M286" s="146" t="s">
        <v>3</v>
      </c>
      <c r="N286" s="147" t="s">
        <v>43</v>
      </c>
      <c r="O286" s="54"/>
      <c r="P286" s="148">
        <f>O286*H286</f>
        <v>0</v>
      </c>
      <c r="Q286" s="148">
        <v>0</v>
      </c>
      <c r="R286" s="148">
        <f>Q286*H286</f>
        <v>0</v>
      </c>
      <c r="S286" s="148">
        <v>7.2999999999999995E-2</v>
      </c>
      <c r="T286" s="149">
        <f>S286*H286</f>
        <v>0.18702599999999997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0" t="s">
        <v>145</v>
      </c>
      <c r="AT286" s="150" t="s">
        <v>140</v>
      </c>
      <c r="AU286" s="150" t="s">
        <v>82</v>
      </c>
      <c r="AY286" s="18" t="s">
        <v>138</v>
      </c>
      <c r="BE286" s="151">
        <f>IF(N286="základní",J286,0)</f>
        <v>0</v>
      </c>
      <c r="BF286" s="151">
        <f>IF(N286="snížená",J286,0)</f>
        <v>0</v>
      </c>
      <c r="BG286" s="151">
        <f>IF(N286="zákl. přenesená",J286,0)</f>
        <v>0</v>
      </c>
      <c r="BH286" s="151">
        <f>IF(N286="sníž. přenesená",J286,0)</f>
        <v>0</v>
      </c>
      <c r="BI286" s="151">
        <f>IF(N286="nulová",J286,0)</f>
        <v>0</v>
      </c>
      <c r="BJ286" s="18" t="s">
        <v>80</v>
      </c>
      <c r="BK286" s="151">
        <f>ROUND(I286*H286,2)</f>
        <v>0</v>
      </c>
      <c r="BL286" s="18" t="s">
        <v>145</v>
      </c>
      <c r="BM286" s="150" t="s">
        <v>449</v>
      </c>
    </row>
    <row r="287" spans="1:65" s="2" customFormat="1" ht="11.25">
      <c r="A287" s="33"/>
      <c r="B287" s="34"/>
      <c r="C287" s="33"/>
      <c r="D287" s="152" t="s">
        <v>147</v>
      </c>
      <c r="E287" s="33"/>
      <c r="F287" s="153" t="s">
        <v>450</v>
      </c>
      <c r="G287" s="33"/>
      <c r="H287" s="33"/>
      <c r="I287" s="154"/>
      <c r="J287" s="33"/>
      <c r="K287" s="33"/>
      <c r="L287" s="34"/>
      <c r="M287" s="155"/>
      <c r="N287" s="156"/>
      <c r="O287" s="54"/>
      <c r="P287" s="54"/>
      <c r="Q287" s="54"/>
      <c r="R287" s="54"/>
      <c r="S287" s="54"/>
      <c r="T287" s="55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147</v>
      </c>
      <c r="AU287" s="18" t="s">
        <v>82</v>
      </c>
    </row>
    <row r="288" spans="1:65" s="13" customFormat="1" ht="11.25">
      <c r="B288" s="157"/>
      <c r="D288" s="158" t="s">
        <v>149</v>
      </c>
      <c r="E288" s="159" t="s">
        <v>3</v>
      </c>
      <c r="F288" s="160" t="s">
        <v>451</v>
      </c>
      <c r="H288" s="161">
        <v>2.5619999999999998</v>
      </c>
      <c r="I288" s="162"/>
      <c r="L288" s="157"/>
      <c r="M288" s="163"/>
      <c r="N288" s="164"/>
      <c r="O288" s="164"/>
      <c r="P288" s="164"/>
      <c r="Q288" s="164"/>
      <c r="R288" s="164"/>
      <c r="S288" s="164"/>
      <c r="T288" s="165"/>
      <c r="AT288" s="159" t="s">
        <v>149</v>
      </c>
      <c r="AU288" s="159" t="s">
        <v>82</v>
      </c>
      <c r="AV288" s="13" t="s">
        <v>82</v>
      </c>
      <c r="AW288" s="13" t="s">
        <v>33</v>
      </c>
      <c r="AX288" s="13" t="s">
        <v>80</v>
      </c>
      <c r="AY288" s="159" t="s">
        <v>138</v>
      </c>
    </row>
    <row r="289" spans="1:65" s="2" customFormat="1" ht="22.15" customHeight="1">
      <c r="A289" s="33"/>
      <c r="B289" s="138"/>
      <c r="C289" s="139" t="s">
        <v>452</v>
      </c>
      <c r="D289" s="139" t="s">
        <v>140</v>
      </c>
      <c r="E289" s="140" t="s">
        <v>453</v>
      </c>
      <c r="F289" s="141" t="s">
        <v>454</v>
      </c>
      <c r="G289" s="142" t="s">
        <v>297</v>
      </c>
      <c r="H289" s="143">
        <v>4.4000000000000004</v>
      </c>
      <c r="I289" s="144"/>
      <c r="J289" s="145">
        <f>ROUND(I289*H289,2)</f>
        <v>0</v>
      </c>
      <c r="K289" s="141" t="s">
        <v>144</v>
      </c>
      <c r="L289" s="34"/>
      <c r="M289" s="146" t="s">
        <v>3</v>
      </c>
      <c r="N289" s="147" t="s">
        <v>43</v>
      </c>
      <c r="O289" s="54"/>
      <c r="P289" s="148">
        <f>O289*H289</f>
        <v>0</v>
      </c>
      <c r="Q289" s="148">
        <v>0</v>
      </c>
      <c r="R289" s="148">
        <f>Q289*H289</f>
        <v>0</v>
      </c>
      <c r="S289" s="148">
        <v>4.2000000000000003E-2</v>
      </c>
      <c r="T289" s="149">
        <f>S289*H289</f>
        <v>0.18480000000000002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50" t="s">
        <v>145</v>
      </c>
      <c r="AT289" s="150" t="s">
        <v>140</v>
      </c>
      <c r="AU289" s="150" t="s">
        <v>82</v>
      </c>
      <c r="AY289" s="18" t="s">
        <v>138</v>
      </c>
      <c r="BE289" s="151">
        <f>IF(N289="základní",J289,0)</f>
        <v>0</v>
      </c>
      <c r="BF289" s="151">
        <f>IF(N289="snížená",J289,0)</f>
        <v>0</v>
      </c>
      <c r="BG289" s="151">
        <f>IF(N289="zákl. přenesená",J289,0)</f>
        <v>0</v>
      </c>
      <c r="BH289" s="151">
        <f>IF(N289="sníž. přenesená",J289,0)</f>
        <v>0</v>
      </c>
      <c r="BI289" s="151">
        <f>IF(N289="nulová",J289,0)</f>
        <v>0</v>
      </c>
      <c r="BJ289" s="18" t="s">
        <v>80</v>
      </c>
      <c r="BK289" s="151">
        <f>ROUND(I289*H289,2)</f>
        <v>0</v>
      </c>
      <c r="BL289" s="18" t="s">
        <v>145</v>
      </c>
      <c r="BM289" s="150" t="s">
        <v>455</v>
      </c>
    </row>
    <row r="290" spans="1:65" s="2" customFormat="1" ht="11.25">
      <c r="A290" s="33"/>
      <c r="B290" s="34"/>
      <c r="C290" s="33"/>
      <c r="D290" s="152" t="s">
        <v>147</v>
      </c>
      <c r="E290" s="33"/>
      <c r="F290" s="153" t="s">
        <v>456</v>
      </c>
      <c r="G290" s="33"/>
      <c r="H290" s="33"/>
      <c r="I290" s="154"/>
      <c r="J290" s="33"/>
      <c r="K290" s="33"/>
      <c r="L290" s="34"/>
      <c r="M290" s="155"/>
      <c r="N290" s="156"/>
      <c r="O290" s="54"/>
      <c r="P290" s="54"/>
      <c r="Q290" s="54"/>
      <c r="R290" s="54"/>
      <c r="S290" s="54"/>
      <c r="T290" s="55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T290" s="18" t="s">
        <v>147</v>
      </c>
      <c r="AU290" s="18" t="s">
        <v>82</v>
      </c>
    </row>
    <row r="291" spans="1:65" s="13" customFormat="1" ht="11.25">
      <c r="B291" s="157"/>
      <c r="D291" s="158" t="s">
        <v>149</v>
      </c>
      <c r="E291" s="159" t="s">
        <v>3</v>
      </c>
      <c r="F291" s="160" t="s">
        <v>457</v>
      </c>
      <c r="H291" s="161">
        <v>4.4000000000000004</v>
      </c>
      <c r="I291" s="162"/>
      <c r="L291" s="157"/>
      <c r="M291" s="163"/>
      <c r="N291" s="164"/>
      <c r="O291" s="164"/>
      <c r="P291" s="164"/>
      <c r="Q291" s="164"/>
      <c r="R291" s="164"/>
      <c r="S291" s="164"/>
      <c r="T291" s="165"/>
      <c r="AT291" s="159" t="s">
        <v>149</v>
      </c>
      <c r="AU291" s="159" t="s">
        <v>82</v>
      </c>
      <c r="AV291" s="13" t="s">
        <v>82</v>
      </c>
      <c r="AW291" s="13" t="s">
        <v>33</v>
      </c>
      <c r="AX291" s="13" t="s">
        <v>80</v>
      </c>
      <c r="AY291" s="159" t="s">
        <v>138</v>
      </c>
    </row>
    <row r="292" spans="1:65" s="12" customFormat="1" ht="22.9" customHeight="1">
      <c r="B292" s="125"/>
      <c r="D292" s="126" t="s">
        <v>71</v>
      </c>
      <c r="E292" s="136" t="s">
        <v>458</v>
      </c>
      <c r="F292" s="136" t="s">
        <v>459</v>
      </c>
      <c r="I292" s="128"/>
      <c r="J292" s="137">
        <f>BK292</f>
        <v>0</v>
      </c>
      <c r="L292" s="125"/>
      <c r="M292" s="130"/>
      <c r="N292" s="131"/>
      <c r="O292" s="131"/>
      <c r="P292" s="132">
        <f>SUM(P293:P305)</f>
        <v>0</v>
      </c>
      <c r="Q292" s="131"/>
      <c r="R292" s="132">
        <f>SUM(R293:R305)</f>
        <v>0</v>
      </c>
      <c r="S292" s="131"/>
      <c r="T292" s="133">
        <f>SUM(T293:T305)</f>
        <v>11.929500000000001</v>
      </c>
      <c r="AR292" s="126" t="s">
        <v>80</v>
      </c>
      <c r="AT292" s="134" t="s">
        <v>71</v>
      </c>
      <c r="AU292" s="134" t="s">
        <v>80</v>
      </c>
      <c r="AY292" s="126" t="s">
        <v>138</v>
      </c>
      <c r="BK292" s="135">
        <f>SUM(BK293:BK305)</f>
        <v>0</v>
      </c>
    </row>
    <row r="293" spans="1:65" s="2" customFormat="1" ht="22.15" customHeight="1">
      <c r="A293" s="33"/>
      <c r="B293" s="138"/>
      <c r="C293" s="139" t="s">
        <v>460</v>
      </c>
      <c r="D293" s="139" t="s">
        <v>140</v>
      </c>
      <c r="E293" s="140" t="s">
        <v>461</v>
      </c>
      <c r="F293" s="141" t="s">
        <v>462</v>
      </c>
      <c r="G293" s="142" t="s">
        <v>143</v>
      </c>
      <c r="H293" s="143">
        <v>7.9530000000000003</v>
      </c>
      <c r="I293" s="144"/>
      <c r="J293" s="145">
        <f>ROUND(I293*H293,2)</f>
        <v>0</v>
      </c>
      <c r="K293" s="141" t="s">
        <v>144</v>
      </c>
      <c r="L293" s="34"/>
      <c r="M293" s="146" t="s">
        <v>3</v>
      </c>
      <c r="N293" s="147" t="s">
        <v>43</v>
      </c>
      <c r="O293" s="54"/>
      <c r="P293" s="148">
        <f>O293*H293</f>
        <v>0</v>
      </c>
      <c r="Q293" s="148">
        <v>0</v>
      </c>
      <c r="R293" s="148">
        <f>Q293*H293</f>
        <v>0</v>
      </c>
      <c r="S293" s="148">
        <v>1.5</v>
      </c>
      <c r="T293" s="149">
        <f>S293*H293</f>
        <v>11.929500000000001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50" t="s">
        <v>145</v>
      </c>
      <c r="AT293" s="150" t="s">
        <v>140</v>
      </c>
      <c r="AU293" s="150" t="s">
        <v>82</v>
      </c>
      <c r="AY293" s="18" t="s">
        <v>138</v>
      </c>
      <c r="BE293" s="151">
        <f>IF(N293="základní",J293,0)</f>
        <v>0</v>
      </c>
      <c r="BF293" s="151">
        <f>IF(N293="snížená",J293,0)</f>
        <v>0</v>
      </c>
      <c r="BG293" s="151">
        <f>IF(N293="zákl. přenesená",J293,0)</f>
        <v>0</v>
      </c>
      <c r="BH293" s="151">
        <f>IF(N293="sníž. přenesená",J293,0)</f>
        <v>0</v>
      </c>
      <c r="BI293" s="151">
        <f>IF(N293="nulová",J293,0)</f>
        <v>0</v>
      </c>
      <c r="BJ293" s="18" t="s">
        <v>80</v>
      </c>
      <c r="BK293" s="151">
        <f>ROUND(I293*H293,2)</f>
        <v>0</v>
      </c>
      <c r="BL293" s="18" t="s">
        <v>145</v>
      </c>
      <c r="BM293" s="150" t="s">
        <v>463</v>
      </c>
    </row>
    <row r="294" spans="1:65" s="2" customFormat="1" ht="11.25">
      <c r="A294" s="33"/>
      <c r="B294" s="34"/>
      <c r="C294" s="33"/>
      <c r="D294" s="152" t="s">
        <v>147</v>
      </c>
      <c r="E294" s="33"/>
      <c r="F294" s="153" t="s">
        <v>464</v>
      </c>
      <c r="G294" s="33"/>
      <c r="H294" s="33"/>
      <c r="I294" s="154"/>
      <c r="J294" s="33"/>
      <c r="K294" s="33"/>
      <c r="L294" s="34"/>
      <c r="M294" s="155"/>
      <c r="N294" s="156"/>
      <c r="O294" s="54"/>
      <c r="P294" s="54"/>
      <c r="Q294" s="54"/>
      <c r="R294" s="54"/>
      <c r="S294" s="54"/>
      <c r="T294" s="55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T294" s="18" t="s">
        <v>147</v>
      </c>
      <c r="AU294" s="18" t="s">
        <v>82</v>
      </c>
    </row>
    <row r="295" spans="1:65" s="13" customFormat="1" ht="11.25">
      <c r="B295" s="157"/>
      <c r="D295" s="158" t="s">
        <v>149</v>
      </c>
      <c r="E295" s="159" t="s">
        <v>3</v>
      </c>
      <c r="F295" s="160" t="s">
        <v>465</v>
      </c>
      <c r="H295" s="161">
        <v>7.9530000000000003</v>
      </c>
      <c r="I295" s="162"/>
      <c r="L295" s="157"/>
      <c r="M295" s="163"/>
      <c r="N295" s="164"/>
      <c r="O295" s="164"/>
      <c r="P295" s="164"/>
      <c r="Q295" s="164"/>
      <c r="R295" s="164"/>
      <c r="S295" s="164"/>
      <c r="T295" s="165"/>
      <c r="AT295" s="159" t="s">
        <v>149</v>
      </c>
      <c r="AU295" s="159" t="s">
        <v>82</v>
      </c>
      <c r="AV295" s="13" t="s">
        <v>82</v>
      </c>
      <c r="AW295" s="13" t="s">
        <v>33</v>
      </c>
      <c r="AX295" s="13" t="s">
        <v>80</v>
      </c>
      <c r="AY295" s="159" t="s">
        <v>138</v>
      </c>
    </row>
    <row r="296" spans="1:65" s="2" customFormat="1" ht="22.15" customHeight="1">
      <c r="A296" s="33"/>
      <c r="B296" s="138"/>
      <c r="C296" s="139" t="s">
        <v>466</v>
      </c>
      <c r="D296" s="139" t="s">
        <v>140</v>
      </c>
      <c r="E296" s="140" t="s">
        <v>467</v>
      </c>
      <c r="F296" s="141" t="s">
        <v>468</v>
      </c>
      <c r="G296" s="142" t="s">
        <v>173</v>
      </c>
      <c r="H296" s="143">
        <v>15.598000000000001</v>
      </c>
      <c r="I296" s="144"/>
      <c r="J296" s="145">
        <f>ROUND(I296*H296,2)</f>
        <v>0</v>
      </c>
      <c r="K296" s="141" t="s">
        <v>144</v>
      </c>
      <c r="L296" s="34"/>
      <c r="M296" s="146" t="s">
        <v>3</v>
      </c>
      <c r="N296" s="147" t="s">
        <v>43</v>
      </c>
      <c r="O296" s="54"/>
      <c r="P296" s="148">
        <f>O296*H296</f>
        <v>0</v>
      </c>
      <c r="Q296" s="148">
        <v>0</v>
      </c>
      <c r="R296" s="148">
        <f>Q296*H296</f>
        <v>0</v>
      </c>
      <c r="S296" s="148">
        <v>0</v>
      </c>
      <c r="T296" s="149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50" t="s">
        <v>145</v>
      </c>
      <c r="AT296" s="150" t="s">
        <v>140</v>
      </c>
      <c r="AU296" s="150" t="s">
        <v>82</v>
      </c>
      <c r="AY296" s="18" t="s">
        <v>138</v>
      </c>
      <c r="BE296" s="151">
        <f>IF(N296="základní",J296,0)</f>
        <v>0</v>
      </c>
      <c r="BF296" s="151">
        <f>IF(N296="snížená",J296,0)</f>
        <v>0</v>
      </c>
      <c r="BG296" s="151">
        <f>IF(N296="zákl. přenesená",J296,0)</f>
        <v>0</v>
      </c>
      <c r="BH296" s="151">
        <f>IF(N296="sníž. přenesená",J296,0)</f>
        <v>0</v>
      </c>
      <c r="BI296" s="151">
        <f>IF(N296="nulová",J296,0)</f>
        <v>0</v>
      </c>
      <c r="BJ296" s="18" t="s">
        <v>80</v>
      </c>
      <c r="BK296" s="151">
        <f>ROUND(I296*H296,2)</f>
        <v>0</v>
      </c>
      <c r="BL296" s="18" t="s">
        <v>145</v>
      </c>
      <c r="BM296" s="150" t="s">
        <v>469</v>
      </c>
    </row>
    <row r="297" spans="1:65" s="2" customFormat="1" ht="11.25">
      <c r="A297" s="33"/>
      <c r="B297" s="34"/>
      <c r="C297" s="33"/>
      <c r="D297" s="152" t="s">
        <v>147</v>
      </c>
      <c r="E297" s="33"/>
      <c r="F297" s="153" t="s">
        <v>470</v>
      </c>
      <c r="G297" s="33"/>
      <c r="H297" s="33"/>
      <c r="I297" s="154"/>
      <c r="J297" s="33"/>
      <c r="K297" s="33"/>
      <c r="L297" s="34"/>
      <c r="M297" s="155"/>
      <c r="N297" s="156"/>
      <c r="O297" s="54"/>
      <c r="P297" s="54"/>
      <c r="Q297" s="54"/>
      <c r="R297" s="54"/>
      <c r="S297" s="54"/>
      <c r="T297" s="55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T297" s="18" t="s">
        <v>147</v>
      </c>
      <c r="AU297" s="18" t="s">
        <v>82</v>
      </c>
    </row>
    <row r="298" spans="1:65" s="2" customFormat="1" ht="19.899999999999999" customHeight="1">
      <c r="A298" s="33"/>
      <c r="B298" s="138"/>
      <c r="C298" s="139" t="s">
        <v>471</v>
      </c>
      <c r="D298" s="139" t="s">
        <v>140</v>
      </c>
      <c r="E298" s="140" t="s">
        <v>472</v>
      </c>
      <c r="F298" s="141" t="s">
        <v>473</v>
      </c>
      <c r="G298" s="142" t="s">
        <v>173</v>
      </c>
      <c r="H298" s="143">
        <v>15.598000000000001</v>
      </c>
      <c r="I298" s="144"/>
      <c r="J298" s="145">
        <f>ROUND(I298*H298,2)</f>
        <v>0</v>
      </c>
      <c r="K298" s="141" t="s">
        <v>144</v>
      </c>
      <c r="L298" s="34"/>
      <c r="M298" s="146" t="s">
        <v>3</v>
      </c>
      <c r="N298" s="147" t="s">
        <v>43</v>
      </c>
      <c r="O298" s="54"/>
      <c r="P298" s="148">
        <f>O298*H298</f>
        <v>0</v>
      </c>
      <c r="Q298" s="148">
        <v>0</v>
      </c>
      <c r="R298" s="148">
        <f>Q298*H298</f>
        <v>0</v>
      </c>
      <c r="S298" s="148">
        <v>0</v>
      </c>
      <c r="T298" s="149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50" t="s">
        <v>145</v>
      </c>
      <c r="AT298" s="150" t="s">
        <v>140</v>
      </c>
      <c r="AU298" s="150" t="s">
        <v>82</v>
      </c>
      <c r="AY298" s="18" t="s">
        <v>138</v>
      </c>
      <c r="BE298" s="151">
        <f>IF(N298="základní",J298,0)</f>
        <v>0</v>
      </c>
      <c r="BF298" s="151">
        <f>IF(N298="snížená",J298,0)</f>
        <v>0</v>
      </c>
      <c r="BG298" s="151">
        <f>IF(N298="zákl. přenesená",J298,0)</f>
        <v>0</v>
      </c>
      <c r="BH298" s="151">
        <f>IF(N298="sníž. přenesená",J298,0)</f>
        <v>0</v>
      </c>
      <c r="BI298" s="151">
        <f>IF(N298="nulová",J298,0)</f>
        <v>0</v>
      </c>
      <c r="BJ298" s="18" t="s">
        <v>80</v>
      </c>
      <c r="BK298" s="151">
        <f>ROUND(I298*H298,2)</f>
        <v>0</v>
      </c>
      <c r="BL298" s="18" t="s">
        <v>145</v>
      </c>
      <c r="BM298" s="150" t="s">
        <v>474</v>
      </c>
    </row>
    <row r="299" spans="1:65" s="2" customFormat="1" ht="11.25">
      <c r="A299" s="33"/>
      <c r="B299" s="34"/>
      <c r="C299" s="33"/>
      <c r="D299" s="152" t="s">
        <v>147</v>
      </c>
      <c r="E299" s="33"/>
      <c r="F299" s="153" t="s">
        <v>475</v>
      </c>
      <c r="G299" s="33"/>
      <c r="H299" s="33"/>
      <c r="I299" s="154"/>
      <c r="J299" s="33"/>
      <c r="K299" s="33"/>
      <c r="L299" s="34"/>
      <c r="M299" s="155"/>
      <c r="N299" s="156"/>
      <c r="O299" s="54"/>
      <c r="P299" s="54"/>
      <c r="Q299" s="54"/>
      <c r="R299" s="54"/>
      <c r="S299" s="54"/>
      <c r="T299" s="55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T299" s="18" t="s">
        <v>147</v>
      </c>
      <c r="AU299" s="18" t="s">
        <v>82</v>
      </c>
    </row>
    <row r="300" spans="1:65" s="2" customFormat="1" ht="22.15" customHeight="1">
      <c r="A300" s="33"/>
      <c r="B300" s="138"/>
      <c r="C300" s="139" t="s">
        <v>476</v>
      </c>
      <c r="D300" s="139" t="s">
        <v>140</v>
      </c>
      <c r="E300" s="140" t="s">
        <v>477</v>
      </c>
      <c r="F300" s="141" t="s">
        <v>478</v>
      </c>
      <c r="G300" s="142" t="s">
        <v>173</v>
      </c>
      <c r="H300" s="143">
        <v>296.36200000000002</v>
      </c>
      <c r="I300" s="144"/>
      <c r="J300" s="145">
        <f>ROUND(I300*H300,2)</f>
        <v>0</v>
      </c>
      <c r="K300" s="141" t="s">
        <v>144</v>
      </c>
      <c r="L300" s="34"/>
      <c r="M300" s="146" t="s">
        <v>3</v>
      </c>
      <c r="N300" s="147" t="s">
        <v>43</v>
      </c>
      <c r="O300" s="54"/>
      <c r="P300" s="148">
        <f>O300*H300</f>
        <v>0</v>
      </c>
      <c r="Q300" s="148">
        <v>0</v>
      </c>
      <c r="R300" s="148">
        <f>Q300*H300</f>
        <v>0</v>
      </c>
      <c r="S300" s="148">
        <v>0</v>
      </c>
      <c r="T300" s="149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50" t="s">
        <v>145</v>
      </c>
      <c r="AT300" s="150" t="s">
        <v>140</v>
      </c>
      <c r="AU300" s="150" t="s">
        <v>82</v>
      </c>
      <c r="AY300" s="18" t="s">
        <v>138</v>
      </c>
      <c r="BE300" s="151">
        <f>IF(N300="základní",J300,0)</f>
        <v>0</v>
      </c>
      <c r="BF300" s="151">
        <f>IF(N300="snížená",J300,0)</f>
        <v>0</v>
      </c>
      <c r="BG300" s="151">
        <f>IF(N300="zákl. přenesená",J300,0)</f>
        <v>0</v>
      </c>
      <c r="BH300" s="151">
        <f>IF(N300="sníž. přenesená",J300,0)</f>
        <v>0</v>
      </c>
      <c r="BI300" s="151">
        <f>IF(N300="nulová",J300,0)</f>
        <v>0</v>
      </c>
      <c r="BJ300" s="18" t="s">
        <v>80</v>
      </c>
      <c r="BK300" s="151">
        <f>ROUND(I300*H300,2)</f>
        <v>0</v>
      </c>
      <c r="BL300" s="18" t="s">
        <v>145</v>
      </c>
      <c r="BM300" s="150" t="s">
        <v>479</v>
      </c>
    </row>
    <row r="301" spans="1:65" s="2" customFormat="1" ht="11.25">
      <c r="A301" s="33"/>
      <c r="B301" s="34"/>
      <c r="C301" s="33"/>
      <c r="D301" s="152" t="s">
        <v>147</v>
      </c>
      <c r="E301" s="33"/>
      <c r="F301" s="153" t="s">
        <v>480</v>
      </c>
      <c r="G301" s="33"/>
      <c r="H301" s="33"/>
      <c r="I301" s="154"/>
      <c r="J301" s="33"/>
      <c r="K301" s="33"/>
      <c r="L301" s="34"/>
      <c r="M301" s="155"/>
      <c r="N301" s="156"/>
      <c r="O301" s="54"/>
      <c r="P301" s="54"/>
      <c r="Q301" s="54"/>
      <c r="R301" s="54"/>
      <c r="S301" s="54"/>
      <c r="T301" s="55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T301" s="18" t="s">
        <v>147</v>
      </c>
      <c r="AU301" s="18" t="s">
        <v>82</v>
      </c>
    </row>
    <row r="302" spans="1:65" s="13" customFormat="1" ht="11.25">
      <c r="B302" s="157"/>
      <c r="D302" s="158" t="s">
        <v>149</v>
      </c>
      <c r="E302" s="159" t="s">
        <v>3</v>
      </c>
      <c r="F302" s="160" t="s">
        <v>481</v>
      </c>
      <c r="H302" s="161">
        <v>296.36200000000002</v>
      </c>
      <c r="I302" s="162"/>
      <c r="L302" s="157"/>
      <c r="M302" s="163"/>
      <c r="N302" s="164"/>
      <c r="O302" s="164"/>
      <c r="P302" s="164"/>
      <c r="Q302" s="164"/>
      <c r="R302" s="164"/>
      <c r="S302" s="164"/>
      <c r="T302" s="165"/>
      <c r="AT302" s="159" t="s">
        <v>149</v>
      </c>
      <c r="AU302" s="159" t="s">
        <v>82</v>
      </c>
      <c r="AV302" s="13" t="s">
        <v>82</v>
      </c>
      <c r="AW302" s="13" t="s">
        <v>33</v>
      </c>
      <c r="AX302" s="13" t="s">
        <v>80</v>
      </c>
      <c r="AY302" s="159" t="s">
        <v>138</v>
      </c>
    </row>
    <row r="303" spans="1:65" s="2" customFormat="1" ht="22.15" customHeight="1">
      <c r="A303" s="33"/>
      <c r="B303" s="138"/>
      <c r="C303" s="139" t="s">
        <v>482</v>
      </c>
      <c r="D303" s="139" t="s">
        <v>140</v>
      </c>
      <c r="E303" s="140" t="s">
        <v>483</v>
      </c>
      <c r="F303" s="141" t="s">
        <v>484</v>
      </c>
      <c r="G303" s="142" t="s">
        <v>173</v>
      </c>
      <c r="H303" s="143">
        <v>15.598000000000001</v>
      </c>
      <c r="I303" s="144"/>
      <c r="J303" s="145">
        <f>ROUND(I303*H303,2)</f>
        <v>0</v>
      </c>
      <c r="K303" s="141" t="s">
        <v>144</v>
      </c>
      <c r="L303" s="34"/>
      <c r="M303" s="146" t="s">
        <v>3</v>
      </c>
      <c r="N303" s="147" t="s">
        <v>43</v>
      </c>
      <c r="O303" s="54"/>
      <c r="P303" s="148">
        <f>O303*H303</f>
        <v>0</v>
      </c>
      <c r="Q303" s="148">
        <v>0</v>
      </c>
      <c r="R303" s="148">
        <f>Q303*H303</f>
        <v>0</v>
      </c>
      <c r="S303" s="148">
        <v>0</v>
      </c>
      <c r="T303" s="149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50" t="s">
        <v>145</v>
      </c>
      <c r="AT303" s="150" t="s">
        <v>140</v>
      </c>
      <c r="AU303" s="150" t="s">
        <v>82</v>
      </c>
      <c r="AY303" s="18" t="s">
        <v>138</v>
      </c>
      <c r="BE303" s="151">
        <f>IF(N303="základní",J303,0)</f>
        <v>0</v>
      </c>
      <c r="BF303" s="151">
        <f>IF(N303="snížená",J303,0)</f>
        <v>0</v>
      </c>
      <c r="BG303" s="151">
        <f>IF(N303="zákl. přenesená",J303,0)</f>
        <v>0</v>
      </c>
      <c r="BH303" s="151">
        <f>IF(N303="sníž. přenesená",J303,0)</f>
        <v>0</v>
      </c>
      <c r="BI303" s="151">
        <f>IF(N303="nulová",J303,0)</f>
        <v>0</v>
      </c>
      <c r="BJ303" s="18" t="s">
        <v>80</v>
      </c>
      <c r="BK303" s="151">
        <f>ROUND(I303*H303,2)</f>
        <v>0</v>
      </c>
      <c r="BL303" s="18" t="s">
        <v>145</v>
      </c>
      <c r="BM303" s="150" t="s">
        <v>485</v>
      </c>
    </row>
    <row r="304" spans="1:65" s="2" customFormat="1" ht="11.25">
      <c r="A304" s="33"/>
      <c r="B304" s="34"/>
      <c r="C304" s="33"/>
      <c r="D304" s="152" t="s">
        <v>147</v>
      </c>
      <c r="E304" s="33"/>
      <c r="F304" s="153" t="s">
        <v>486</v>
      </c>
      <c r="G304" s="33"/>
      <c r="H304" s="33"/>
      <c r="I304" s="154"/>
      <c r="J304" s="33"/>
      <c r="K304" s="33"/>
      <c r="L304" s="34"/>
      <c r="M304" s="155"/>
      <c r="N304" s="156"/>
      <c r="O304" s="54"/>
      <c r="P304" s="54"/>
      <c r="Q304" s="54"/>
      <c r="R304" s="54"/>
      <c r="S304" s="54"/>
      <c r="T304" s="55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T304" s="18" t="s">
        <v>147</v>
      </c>
      <c r="AU304" s="18" t="s">
        <v>82</v>
      </c>
    </row>
    <row r="305" spans="1:65" s="2" customFormat="1" ht="14.45" customHeight="1">
      <c r="A305" s="33"/>
      <c r="B305" s="138"/>
      <c r="C305" s="139" t="s">
        <v>487</v>
      </c>
      <c r="D305" s="139" t="s">
        <v>140</v>
      </c>
      <c r="E305" s="140" t="s">
        <v>488</v>
      </c>
      <c r="F305" s="141" t="s">
        <v>489</v>
      </c>
      <c r="G305" s="142" t="s">
        <v>490</v>
      </c>
      <c r="H305" s="143">
        <v>10</v>
      </c>
      <c r="I305" s="144"/>
      <c r="J305" s="145">
        <f>ROUND(I305*H305,2)</f>
        <v>0</v>
      </c>
      <c r="K305" s="141" t="s">
        <v>3</v>
      </c>
      <c r="L305" s="34"/>
      <c r="M305" s="146" t="s">
        <v>3</v>
      </c>
      <c r="N305" s="147" t="s">
        <v>43</v>
      </c>
      <c r="O305" s="54"/>
      <c r="P305" s="148">
        <f>O305*H305</f>
        <v>0</v>
      </c>
      <c r="Q305" s="148">
        <v>0</v>
      </c>
      <c r="R305" s="148">
        <f>Q305*H305</f>
        <v>0</v>
      </c>
      <c r="S305" s="148">
        <v>0</v>
      </c>
      <c r="T305" s="149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50" t="s">
        <v>145</v>
      </c>
      <c r="AT305" s="150" t="s">
        <v>140</v>
      </c>
      <c r="AU305" s="150" t="s">
        <v>82</v>
      </c>
      <c r="AY305" s="18" t="s">
        <v>138</v>
      </c>
      <c r="BE305" s="151">
        <f>IF(N305="základní",J305,0)</f>
        <v>0</v>
      </c>
      <c r="BF305" s="151">
        <f>IF(N305="snížená",J305,0)</f>
        <v>0</v>
      </c>
      <c r="BG305" s="151">
        <f>IF(N305="zákl. přenesená",J305,0)</f>
        <v>0</v>
      </c>
      <c r="BH305" s="151">
        <f>IF(N305="sníž. přenesená",J305,0)</f>
        <v>0</v>
      </c>
      <c r="BI305" s="151">
        <f>IF(N305="nulová",J305,0)</f>
        <v>0</v>
      </c>
      <c r="BJ305" s="18" t="s">
        <v>80</v>
      </c>
      <c r="BK305" s="151">
        <f>ROUND(I305*H305,2)</f>
        <v>0</v>
      </c>
      <c r="BL305" s="18" t="s">
        <v>145</v>
      </c>
      <c r="BM305" s="150" t="s">
        <v>491</v>
      </c>
    </row>
    <row r="306" spans="1:65" s="12" customFormat="1" ht="22.9" customHeight="1">
      <c r="B306" s="125"/>
      <c r="D306" s="126" t="s">
        <v>71</v>
      </c>
      <c r="E306" s="136" t="s">
        <v>492</v>
      </c>
      <c r="F306" s="136" t="s">
        <v>493</v>
      </c>
      <c r="I306" s="128"/>
      <c r="J306" s="137">
        <f>BK306</f>
        <v>0</v>
      </c>
      <c r="L306" s="125"/>
      <c r="M306" s="130"/>
      <c r="N306" s="131"/>
      <c r="O306" s="131"/>
      <c r="P306" s="132">
        <f>SUM(P307:P308)</f>
        <v>0</v>
      </c>
      <c r="Q306" s="131"/>
      <c r="R306" s="132">
        <f>SUM(R307:R308)</f>
        <v>0</v>
      </c>
      <c r="S306" s="131"/>
      <c r="T306" s="133">
        <f>SUM(T307:T308)</f>
        <v>0</v>
      </c>
      <c r="AR306" s="126" t="s">
        <v>80</v>
      </c>
      <c r="AT306" s="134" t="s">
        <v>71</v>
      </c>
      <c r="AU306" s="134" t="s">
        <v>80</v>
      </c>
      <c r="AY306" s="126" t="s">
        <v>138</v>
      </c>
      <c r="BK306" s="135">
        <f>SUM(BK307:BK308)</f>
        <v>0</v>
      </c>
    </row>
    <row r="307" spans="1:65" s="2" customFormat="1" ht="30" customHeight="1">
      <c r="A307" s="33"/>
      <c r="B307" s="138"/>
      <c r="C307" s="139" t="s">
        <v>494</v>
      </c>
      <c r="D307" s="139" t="s">
        <v>140</v>
      </c>
      <c r="E307" s="140" t="s">
        <v>495</v>
      </c>
      <c r="F307" s="141" t="s">
        <v>496</v>
      </c>
      <c r="G307" s="142" t="s">
        <v>173</v>
      </c>
      <c r="H307" s="143">
        <v>20.960999999999999</v>
      </c>
      <c r="I307" s="144"/>
      <c r="J307" s="145">
        <f>ROUND(I307*H307,2)</f>
        <v>0</v>
      </c>
      <c r="K307" s="141" t="s">
        <v>144</v>
      </c>
      <c r="L307" s="34"/>
      <c r="M307" s="146" t="s">
        <v>3</v>
      </c>
      <c r="N307" s="147" t="s">
        <v>43</v>
      </c>
      <c r="O307" s="54"/>
      <c r="P307" s="148">
        <f>O307*H307</f>
        <v>0</v>
      </c>
      <c r="Q307" s="148">
        <v>0</v>
      </c>
      <c r="R307" s="148">
        <f>Q307*H307</f>
        <v>0</v>
      </c>
      <c r="S307" s="148">
        <v>0</v>
      </c>
      <c r="T307" s="149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150" t="s">
        <v>145</v>
      </c>
      <c r="AT307" s="150" t="s">
        <v>140</v>
      </c>
      <c r="AU307" s="150" t="s">
        <v>82</v>
      </c>
      <c r="AY307" s="18" t="s">
        <v>138</v>
      </c>
      <c r="BE307" s="151">
        <f>IF(N307="základní",J307,0)</f>
        <v>0</v>
      </c>
      <c r="BF307" s="151">
        <f>IF(N307="snížená",J307,0)</f>
        <v>0</v>
      </c>
      <c r="BG307" s="151">
        <f>IF(N307="zákl. přenesená",J307,0)</f>
        <v>0</v>
      </c>
      <c r="BH307" s="151">
        <f>IF(N307="sníž. přenesená",J307,0)</f>
        <v>0</v>
      </c>
      <c r="BI307" s="151">
        <f>IF(N307="nulová",J307,0)</f>
        <v>0</v>
      </c>
      <c r="BJ307" s="18" t="s">
        <v>80</v>
      </c>
      <c r="BK307" s="151">
        <f>ROUND(I307*H307,2)</f>
        <v>0</v>
      </c>
      <c r="BL307" s="18" t="s">
        <v>145</v>
      </c>
      <c r="BM307" s="150" t="s">
        <v>497</v>
      </c>
    </row>
    <row r="308" spans="1:65" s="2" customFormat="1" ht="11.25">
      <c r="A308" s="33"/>
      <c r="B308" s="34"/>
      <c r="C308" s="33"/>
      <c r="D308" s="152" t="s">
        <v>147</v>
      </c>
      <c r="E308" s="33"/>
      <c r="F308" s="153" t="s">
        <v>498</v>
      </c>
      <c r="G308" s="33"/>
      <c r="H308" s="33"/>
      <c r="I308" s="154"/>
      <c r="J308" s="33"/>
      <c r="K308" s="33"/>
      <c r="L308" s="34"/>
      <c r="M308" s="155"/>
      <c r="N308" s="156"/>
      <c r="O308" s="54"/>
      <c r="P308" s="54"/>
      <c r="Q308" s="54"/>
      <c r="R308" s="54"/>
      <c r="S308" s="54"/>
      <c r="T308" s="55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T308" s="18" t="s">
        <v>147</v>
      </c>
      <c r="AU308" s="18" t="s">
        <v>82</v>
      </c>
    </row>
    <row r="309" spans="1:65" s="12" customFormat="1" ht="25.9" customHeight="1">
      <c r="B309" s="125"/>
      <c r="D309" s="126" t="s">
        <v>71</v>
      </c>
      <c r="E309" s="127" t="s">
        <v>499</v>
      </c>
      <c r="F309" s="127" t="s">
        <v>500</v>
      </c>
      <c r="I309" s="128"/>
      <c r="J309" s="129">
        <f>BK309</f>
        <v>0</v>
      </c>
      <c r="L309" s="125"/>
      <c r="M309" s="130"/>
      <c r="N309" s="131"/>
      <c r="O309" s="131"/>
      <c r="P309" s="132">
        <f>P310+P323+P347+P377+P410+P440+P492+P506+P525+P545+P564</f>
        <v>0</v>
      </c>
      <c r="Q309" s="131"/>
      <c r="R309" s="132">
        <f>R310+R323+R347+R377+R410+R440+R492+R506+R525+R545+R564</f>
        <v>4.2546074200000001</v>
      </c>
      <c r="S309" s="131"/>
      <c r="T309" s="133">
        <f>T310+T323+T347+T377+T410+T440+T492+T506+T525+T545+T564</f>
        <v>0.86935238999999997</v>
      </c>
      <c r="AR309" s="126" t="s">
        <v>82</v>
      </c>
      <c r="AT309" s="134" t="s">
        <v>71</v>
      </c>
      <c r="AU309" s="134" t="s">
        <v>72</v>
      </c>
      <c r="AY309" s="126" t="s">
        <v>138</v>
      </c>
      <c r="BK309" s="135">
        <f>BK310+BK323+BK347+BK377+BK410+BK440+BK492+BK506+BK525+BK545+BK564</f>
        <v>0</v>
      </c>
    </row>
    <row r="310" spans="1:65" s="12" customFormat="1" ht="22.9" customHeight="1">
      <c r="B310" s="125"/>
      <c r="D310" s="126" t="s">
        <v>71</v>
      </c>
      <c r="E310" s="136" t="s">
        <v>501</v>
      </c>
      <c r="F310" s="136" t="s">
        <v>502</v>
      </c>
      <c r="I310" s="128"/>
      <c r="J310" s="137">
        <f>BK310</f>
        <v>0</v>
      </c>
      <c r="L310" s="125"/>
      <c r="M310" s="130"/>
      <c r="N310" s="131"/>
      <c r="O310" s="131"/>
      <c r="P310" s="132">
        <f>SUM(P311:P322)</f>
        <v>0</v>
      </c>
      <c r="Q310" s="131"/>
      <c r="R310" s="132">
        <f>SUM(R311:R322)</f>
        <v>3.94814E-2</v>
      </c>
      <c r="S310" s="131"/>
      <c r="T310" s="133">
        <f>SUM(T311:T322)</f>
        <v>0</v>
      </c>
      <c r="AR310" s="126" t="s">
        <v>82</v>
      </c>
      <c r="AT310" s="134" t="s">
        <v>71</v>
      </c>
      <c r="AU310" s="134" t="s">
        <v>80</v>
      </c>
      <c r="AY310" s="126" t="s">
        <v>138</v>
      </c>
      <c r="BK310" s="135">
        <f>SUM(BK311:BK322)</f>
        <v>0</v>
      </c>
    </row>
    <row r="311" spans="1:65" s="2" customFormat="1" ht="19.899999999999999" customHeight="1">
      <c r="A311" s="33"/>
      <c r="B311" s="138"/>
      <c r="C311" s="139" t="s">
        <v>503</v>
      </c>
      <c r="D311" s="139" t="s">
        <v>140</v>
      </c>
      <c r="E311" s="140" t="s">
        <v>504</v>
      </c>
      <c r="F311" s="141" t="s">
        <v>505</v>
      </c>
      <c r="G311" s="142" t="s">
        <v>185</v>
      </c>
      <c r="H311" s="143">
        <v>5.67</v>
      </c>
      <c r="I311" s="144"/>
      <c r="J311" s="145">
        <f>ROUND(I311*H311,2)</f>
        <v>0</v>
      </c>
      <c r="K311" s="141" t="s">
        <v>144</v>
      </c>
      <c r="L311" s="34"/>
      <c r="M311" s="146" t="s">
        <v>3</v>
      </c>
      <c r="N311" s="147" t="s">
        <v>43</v>
      </c>
      <c r="O311" s="54"/>
      <c r="P311" s="148">
        <f>O311*H311</f>
        <v>0</v>
      </c>
      <c r="Q311" s="148">
        <v>0</v>
      </c>
      <c r="R311" s="148">
        <f>Q311*H311</f>
        <v>0</v>
      </c>
      <c r="S311" s="148">
        <v>0</v>
      </c>
      <c r="T311" s="149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50" t="s">
        <v>238</v>
      </c>
      <c r="AT311" s="150" t="s">
        <v>140</v>
      </c>
      <c r="AU311" s="150" t="s">
        <v>82</v>
      </c>
      <c r="AY311" s="18" t="s">
        <v>138</v>
      </c>
      <c r="BE311" s="151">
        <f>IF(N311="základní",J311,0)</f>
        <v>0</v>
      </c>
      <c r="BF311" s="151">
        <f>IF(N311="snížená",J311,0)</f>
        <v>0</v>
      </c>
      <c r="BG311" s="151">
        <f>IF(N311="zákl. přenesená",J311,0)</f>
        <v>0</v>
      </c>
      <c r="BH311" s="151">
        <f>IF(N311="sníž. přenesená",J311,0)</f>
        <v>0</v>
      </c>
      <c r="BI311" s="151">
        <f>IF(N311="nulová",J311,0)</f>
        <v>0</v>
      </c>
      <c r="BJ311" s="18" t="s">
        <v>80</v>
      </c>
      <c r="BK311" s="151">
        <f>ROUND(I311*H311,2)</f>
        <v>0</v>
      </c>
      <c r="BL311" s="18" t="s">
        <v>238</v>
      </c>
      <c r="BM311" s="150" t="s">
        <v>506</v>
      </c>
    </row>
    <row r="312" spans="1:65" s="2" customFormat="1" ht="11.25">
      <c r="A312" s="33"/>
      <c r="B312" s="34"/>
      <c r="C312" s="33"/>
      <c r="D312" s="152" t="s">
        <v>147</v>
      </c>
      <c r="E312" s="33"/>
      <c r="F312" s="153" t="s">
        <v>507</v>
      </c>
      <c r="G312" s="33"/>
      <c r="H312" s="33"/>
      <c r="I312" s="154"/>
      <c r="J312" s="33"/>
      <c r="K312" s="33"/>
      <c r="L312" s="34"/>
      <c r="M312" s="155"/>
      <c r="N312" s="156"/>
      <c r="O312" s="54"/>
      <c r="P312" s="54"/>
      <c r="Q312" s="54"/>
      <c r="R312" s="54"/>
      <c r="S312" s="54"/>
      <c r="T312" s="55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T312" s="18" t="s">
        <v>147</v>
      </c>
      <c r="AU312" s="18" t="s">
        <v>82</v>
      </c>
    </row>
    <row r="313" spans="1:65" s="13" customFormat="1" ht="11.25">
      <c r="B313" s="157"/>
      <c r="D313" s="158" t="s">
        <v>149</v>
      </c>
      <c r="E313" s="159" t="s">
        <v>3</v>
      </c>
      <c r="F313" s="160" t="s">
        <v>508</v>
      </c>
      <c r="H313" s="161">
        <v>5.67</v>
      </c>
      <c r="I313" s="162"/>
      <c r="L313" s="157"/>
      <c r="M313" s="163"/>
      <c r="N313" s="164"/>
      <c r="O313" s="164"/>
      <c r="P313" s="164"/>
      <c r="Q313" s="164"/>
      <c r="R313" s="164"/>
      <c r="S313" s="164"/>
      <c r="T313" s="165"/>
      <c r="AT313" s="159" t="s">
        <v>149</v>
      </c>
      <c r="AU313" s="159" t="s">
        <v>82</v>
      </c>
      <c r="AV313" s="13" t="s">
        <v>82</v>
      </c>
      <c r="AW313" s="13" t="s">
        <v>33</v>
      </c>
      <c r="AX313" s="13" t="s">
        <v>80</v>
      </c>
      <c r="AY313" s="159" t="s">
        <v>138</v>
      </c>
    </row>
    <row r="314" spans="1:65" s="2" customFormat="1" ht="14.45" customHeight="1">
      <c r="A314" s="33"/>
      <c r="B314" s="138"/>
      <c r="C314" s="181" t="s">
        <v>509</v>
      </c>
      <c r="D314" s="181" t="s">
        <v>261</v>
      </c>
      <c r="E314" s="182" t="s">
        <v>510</v>
      </c>
      <c r="F314" s="183" t="s">
        <v>511</v>
      </c>
      <c r="G314" s="184" t="s">
        <v>173</v>
      </c>
      <c r="H314" s="185">
        <v>2E-3</v>
      </c>
      <c r="I314" s="186"/>
      <c r="J314" s="187">
        <f>ROUND(I314*H314,2)</f>
        <v>0</v>
      </c>
      <c r="K314" s="183" t="s">
        <v>144</v>
      </c>
      <c r="L314" s="188"/>
      <c r="M314" s="189" t="s">
        <v>3</v>
      </c>
      <c r="N314" s="190" t="s">
        <v>43</v>
      </c>
      <c r="O314" s="54"/>
      <c r="P314" s="148">
        <f>O314*H314</f>
        <v>0</v>
      </c>
      <c r="Q314" s="148">
        <v>1</v>
      </c>
      <c r="R314" s="148">
        <f>Q314*H314</f>
        <v>2E-3</v>
      </c>
      <c r="S314" s="148">
        <v>0</v>
      </c>
      <c r="T314" s="149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50" t="s">
        <v>362</v>
      </c>
      <c r="AT314" s="150" t="s">
        <v>261</v>
      </c>
      <c r="AU314" s="150" t="s">
        <v>82</v>
      </c>
      <c r="AY314" s="18" t="s">
        <v>138</v>
      </c>
      <c r="BE314" s="151">
        <f>IF(N314="základní",J314,0)</f>
        <v>0</v>
      </c>
      <c r="BF314" s="151">
        <f>IF(N314="snížená",J314,0)</f>
        <v>0</v>
      </c>
      <c r="BG314" s="151">
        <f>IF(N314="zákl. přenesená",J314,0)</f>
        <v>0</v>
      </c>
      <c r="BH314" s="151">
        <f>IF(N314="sníž. přenesená",J314,0)</f>
        <v>0</v>
      </c>
      <c r="BI314" s="151">
        <f>IF(N314="nulová",J314,0)</f>
        <v>0</v>
      </c>
      <c r="BJ314" s="18" t="s">
        <v>80</v>
      </c>
      <c r="BK314" s="151">
        <f>ROUND(I314*H314,2)</f>
        <v>0</v>
      </c>
      <c r="BL314" s="18" t="s">
        <v>238</v>
      </c>
      <c r="BM314" s="150" t="s">
        <v>512</v>
      </c>
    </row>
    <row r="315" spans="1:65" s="13" customFormat="1" ht="11.25">
      <c r="B315" s="157"/>
      <c r="D315" s="158" t="s">
        <v>149</v>
      </c>
      <c r="F315" s="160" t="s">
        <v>513</v>
      </c>
      <c r="H315" s="161">
        <v>2E-3</v>
      </c>
      <c r="I315" s="162"/>
      <c r="L315" s="157"/>
      <c r="M315" s="163"/>
      <c r="N315" s="164"/>
      <c r="O315" s="164"/>
      <c r="P315" s="164"/>
      <c r="Q315" s="164"/>
      <c r="R315" s="164"/>
      <c r="S315" s="164"/>
      <c r="T315" s="165"/>
      <c r="AT315" s="159" t="s">
        <v>149</v>
      </c>
      <c r="AU315" s="159" t="s">
        <v>82</v>
      </c>
      <c r="AV315" s="13" t="s">
        <v>82</v>
      </c>
      <c r="AW315" s="13" t="s">
        <v>4</v>
      </c>
      <c r="AX315" s="13" t="s">
        <v>80</v>
      </c>
      <c r="AY315" s="159" t="s">
        <v>138</v>
      </c>
    </row>
    <row r="316" spans="1:65" s="2" customFormat="1" ht="14.45" customHeight="1">
      <c r="A316" s="33"/>
      <c r="B316" s="138"/>
      <c r="C316" s="139" t="s">
        <v>514</v>
      </c>
      <c r="D316" s="139" t="s">
        <v>140</v>
      </c>
      <c r="E316" s="140" t="s">
        <v>515</v>
      </c>
      <c r="F316" s="141" t="s">
        <v>516</v>
      </c>
      <c r="G316" s="142" t="s">
        <v>185</v>
      </c>
      <c r="H316" s="143">
        <v>5.67</v>
      </c>
      <c r="I316" s="144"/>
      <c r="J316" s="145">
        <f>ROUND(I316*H316,2)</f>
        <v>0</v>
      </c>
      <c r="K316" s="141" t="s">
        <v>144</v>
      </c>
      <c r="L316" s="34"/>
      <c r="M316" s="146" t="s">
        <v>3</v>
      </c>
      <c r="N316" s="147" t="s">
        <v>43</v>
      </c>
      <c r="O316" s="54"/>
      <c r="P316" s="148">
        <f>O316*H316</f>
        <v>0</v>
      </c>
      <c r="Q316" s="148">
        <v>4.0000000000000002E-4</v>
      </c>
      <c r="R316" s="148">
        <f>Q316*H316</f>
        <v>2.2680000000000001E-3</v>
      </c>
      <c r="S316" s="148">
        <v>0</v>
      </c>
      <c r="T316" s="149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50" t="s">
        <v>238</v>
      </c>
      <c r="AT316" s="150" t="s">
        <v>140</v>
      </c>
      <c r="AU316" s="150" t="s">
        <v>82</v>
      </c>
      <c r="AY316" s="18" t="s">
        <v>138</v>
      </c>
      <c r="BE316" s="151">
        <f>IF(N316="základní",J316,0)</f>
        <v>0</v>
      </c>
      <c r="BF316" s="151">
        <f>IF(N316="snížená",J316,0)</f>
        <v>0</v>
      </c>
      <c r="BG316" s="151">
        <f>IF(N316="zákl. přenesená",J316,0)</f>
        <v>0</v>
      </c>
      <c r="BH316" s="151">
        <f>IF(N316="sníž. přenesená",J316,0)</f>
        <v>0</v>
      </c>
      <c r="BI316" s="151">
        <f>IF(N316="nulová",J316,0)</f>
        <v>0</v>
      </c>
      <c r="BJ316" s="18" t="s">
        <v>80</v>
      </c>
      <c r="BK316" s="151">
        <f>ROUND(I316*H316,2)</f>
        <v>0</v>
      </c>
      <c r="BL316" s="18" t="s">
        <v>238</v>
      </c>
      <c r="BM316" s="150" t="s">
        <v>517</v>
      </c>
    </row>
    <row r="317" spans="1:65" s="2" customFormat="1" ht="11.25">
      <c r="A317" s="33"/>
      <c r="B317" s="34"/>
      <c r="C317" s="33"/>
      <c r="D317" s="152" t="s">
        <v>147</v>
      </c>
      <c r="E317" s="33"/>
      <c r="F317" s="153" t="s">
        <v>518</v>
      </c>
      <c r="G317" s="33"/>
      <c r="H317" s="33"/>
      <c r="I317" s="154"/>
      <c r="J317" s="33"/>
      <c r="K317" s="33"/>
      <c r="L317" s="34"/>
      <c r="M317" s="155"/>
      <c r="N317" s="156"/>
      <c r="O317" s="54"/>
      <c r="P317" s="54"/>
      <c r="Q317" s="54"/>
      <c r="R317" s="54"/>
      <c r="S317" s="54"/>
      <c r="T317" s="55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T317" s="18" t="s">
        <v>147</v>
      </c>
      <c r="AU317" s="18" t="s">
        <v>82</v>
      </c>
    </row>
    <row r="318" spans="1:65" s="13" customFormat="1" ht="11.25">
      <c r="B318" s="157"/>
      <c r="D318" s="158" t="s">
        <v>149</v>
      </c>
      <c r="E318" s="159" t="s">
        <v>3</v>
      </c>
      <c r="F318" s="160" t="s">
        <v>519</v>
      </c>
      <c r="H318" s="161">
        <v>5.67</v>
      </c>
      <c r="I318" s="162"/>
      <c r="L318" s="157"/>
      <c r="M318" s="163"/>
      <c r="N318" s="164"/>
      <c r="O318" s="164"/>
      <c r="P318" s="164"/>
      <c r="Q318" s="164"/>
      <c r="R318" s="164"/>
      <c r="S318" s="164"/>
      <c r="T318" s="165"/>
      <c r="AT318" s="159" t="s">
        <v>149</v>
      </c>
      <c r="AU318" s="159" t="s">
        <v>82</v>
      </c>
      <c r="AV318" s="13" t="s">
        <v>82</v>
      </c>
      <c r="AW318" s="13" t="s">
        <v>33</v>
      </c>
      <c r="AX318" s="13" t="s">
        <v>80</v>
      </c>
      <c r="AY318" s="159" t="s">
        <v>138</v>
      </c>
    </row>
    <row r="319" spans="1:65" s="2" customFormat="1" ht="22.15" customHeight="1">
      <c r="A319" s="33"/>
      <c r="B319" s="138"/>
      <c r="C319" s="181" t="s">
        <v>520</v>
      </c>
      <c r="D319" s="181" t="s">
        <v>261</v>
      </c>
      <c r="E319" s="182" t="s">
        <v>521</v>
      </c>
      <c r="F319" s="183" t="s">
        <v>522</v>
      </c>
      <c r="G319" s="184" t="s">
        <v>185</v>
      </c>
      <c r="H319" s="185">
        <v>6.5209999999999999</v>
      </c>
      <c r="I319" s="186"/>
      <c r="J319" s="187">
        <f>ROUND(I319*H319,2)</f>
        <v>0</v>
      </c>
      <c r="K319" s="183" t="s">
        <v>144</v>
      </c>
      <c r="L319" s="188"/>
      <c r="M319" s="189" t="s">
        <v>3</v>
      </c>
      <c r="N319" s="190" t="s">
        <v>43</v>
      </c>
      <c r="O319" s="54"/>
      <c r="P319" s="148">
        <f>O319*H319</f>
        <v>0</v>
      </c>
      <c r="Q319" s="148">
        <v>5.4000000000000003E-3</v>
      </c>
      <c r="R319" s="148">
        <f>Q319*H319</f>
        <v>3.5213399999999999E-2</v>
      </c>
      <c r="S319" s="148">
        <v>0</v>
      </c>
      <c r="T319" s="149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50" t="s">
        <v>362</v>
      </c>
      <c r="AT319" s="150" t="s">
        <v>261</v>
      </c>
      <c r="AU319" s="150" t="s">
        <v>82</v>
      </c>
      <c r="AY319" s="18" t="s">
        <v>138</v>
      </c>
      <c r="BE319" s="151">
        <f>IF(N319="základní",J319,0)</f>
        <v>0</v>
      </c>
      <c r="BF319" s="151">
        <f>IF(N319="snížená",J319,0)</f>
        <v>0</v>
      </c>
      <c r="BG319" s="151">
        <f>IF(N319="zákl. přenesená",J319,0)</f>
        <v>0</v>
      </c>
      <c r="BH319" s="151">
        <f>IF(N319="sníž. přenesená",J319,0)</f>
        <v>0</v>
      </c>
      <c r="BI319" s="151">
        <f>IF(N319="nulová",J319,0)</f>
        <v>0</v>
      </c>
      <c r="BJ319" s="18" t="s">
        <v>80</v>
      </c>
      <c r="BK319" s="151">
        <f>ROUND(I319*H319,2)</f>
        <v>0</v>
      </c>
      <c r="BL319" s="18" t="s">
        <v>238</v>
      </c>
      <c r="BM319" s="150" t="s">
        <v>523</v>
      </c>
    </row>
    <row r="320" spans="1:65" s="13" customFormat="1" ht="11.25">
      <c r="B320" s="157"/>
      <c r="D320" s="158" t="s">
        <v>149</v>
      </c>
      <c r="F320" s="160" t="s">
        <v>524</v>
      </c>
      <c r="H320" s="161">
        <v>6.5209999999999999</v>
      </c>
      <c r="I320" s="162"/>
      <c r="L320" s="157"/>
      <c r="M320" s="163"/>
      <c r="N320" s="164"/>
      <c r="O320" s="164"/>
      <c r="P320" s="164"/>
      <c r="Q320" s="164"/>
      <c r="R320" s="164"/>
      <c r="S320" s="164"/>
      <c r="T320" s="165"/>
      <c r="AT320" s="159" t="s">
        <v>149</v>
      </c>
      <c r="AU320" s="159" t="s">
        <v>82</v>
      </c>
      <c r="AV320" s="13" t="s">
        <v>82</v>
      </c>
      <c r="AW320" s="13" t="s">
        <v>4</v>
      </c>
      <c r="AX320" s="13" t="s">
        <v>80</v>
      </c>
      <c r="AY320" s="159" t="s">
        <v>138</v>
      </c>
    </row>
    <row r="321" spans="1:65" s="2" customFormat="1" ht="22.15" customHeight="1">
      <c r="A321" s="33"/>
      <c r="B321" s="138"/>
      <c r="C321" s="139" t="s">
        <v>525</v>
      </c>
      <c r="D321" s="139" t="s">
        <v>140</v>
      </c>
      <c r="E321" s="140" t="s">
        <v>526</v>
      </c>
      <c r="F321" s="141" t="s">
        <v>527</v>
      </c>
      <c r="G321" s="142" t="s">
        <v>528</v>
      </c>
      <c r="H321" s="191"/>
      <c r="I321" s="144"/>
      <c r="J321" s="145">
        <f>ROUND(I321*H321,2)</f>
        <v>0</v>
      </c>
      <c r="K321" s="141" t="s">
        <v>144</v>
      </c>
      <c r="L321" s="34"/>
      <c r="M321" s="146" t="s">
        <v>3</v>
      </c>
      <c r="N321" s="147" t="s">
        <v>43</v>
      </c>
      <c r="O321" s="54"/>
      <c r="P321" s="148">
        <f>O321*H321</f>
        <v>0</v>
      </c>
      <c r="Q321" s="148">
        <v>0</v>
      </c>
      <c r="R321" s="148">
        <f>Q321*H321</f>
        <v>0</v>
      </c>
      <c r="S321" s="148">
        <v>0</v>
      </c>
      <c r="T321" s="149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50" t="s">
        <v>238</v>
      </c>
      <c r="AT321" s="150" t="s">
        <v>140</v>
      </c>
      <c r="AU321" s="150" t="s">
        <v>82</v>
      </c>
      <c r="AY321" s="18" t="s">
        <v>138</v>
      </c>
      <c r="BE321" s="151">
        <f>IF(N321="základní",J321,0)</f>
        <v>0</v>
      </c>
      <c r="BF321" s="151">
        <f>IF(N321="snížená",J321,0)</f>
        <v>0</v>
      </c>
      <c r="BG321" s="151">
        <f>IF(N321="zákl. přenesená",J321,0)</f>
        <v>0</v>
      </c>
      <c r="BH321" s="151">
        <f>IF(N321="sníž. přenesená",J321,0)</f>
        <v>0</v>
      </c>
      <c r="BI321" s="151">
        <f>IF(N321="nulová",J321,0)</f>
        <v>0</v>
      </c>
      <c r="BJ321" s="18" t="s">
        <v>80</v>
      </c>
      <c r="BK321" s="151">
        <f>ROUND(I321*H321,2)</f>
        <v>0</v>
      </c>
      <c r="BL321" s="18" t="s">
        <v>238</v>
      </c>
      <c r="BM321" s="150" t="s">
        <v>529</v>
      </c>
    </row>
    <row r="322" spans="1:65" s="2" customFormat="1" ht="11.25">
      <c r="A322" s="33"/>
      <c r="B322" s="34"/>
      <c r="C322" s="33"/>
      <c r="D322" s="152" t="s">
        <v>147</v>
      </c>
      <c r="E322" s="33"/>
      <c r="F322" s="153" t="s">
        <v>530</v>
      </c>
      <c r="G322" s="33"/>
      <c r="H322" s="33"/>
      <c r="I322" s="154"/>
      <c r="J322" s="33"/>
      <c r="K322" s="33"/>
      <c r="L322" s="34"/>
      <c r="M322" s="155"/>
      <c r="N322" s="156"/>
      <c r="O322" s="54"/>
      <c r="P322" s="54"/>
      <c r="Q322" s="54"/>
      <c r="R322" s="54"/>
      <c r="S322" s="54"/>
      <c r="T322" s="55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T322" s="18" t="s">
        <v>147</v>
      </c>
      <c r="AU322" s="18" t="s">
        <v>82</v>
      </c>
    </row>
    <row r="323" spans="1:65" s="12" customFormat="1" ht="22.9" customHeight="1">
      <c r="B323" s="125"/>
      <c r="D323" s="126" t="s">
        <v>71</v>
      </c>
      <c r="E323" s="136" t="s">
        <v>531</v>
      </c>
      <c r="F323" s="136" t="s">
        <v>532</v>
      </c>
      <c r="I323" s="128"/>
      <c r="J323" s="137">
        <f>BK323</f>
        <v>0</v>
      </c>
      <c r="L323" s="125"/>
      <c r="M323" s="130"/>
      <c r="N323" s="131"/>
      <c r="O323" s="131"/>
      <c r="P323" s="132">
        <f>SUM(P324:P346)</f>
        <v>0</v>
      </c>
      <c r="Q323" s="131"/>
      <c r="R323" s="132">
        <f>SUM(R324:R346)</f>
        <v>0.29380389999999995</v>
      </c>
      <c r="S323" s="131"/>
      <c r="T323" s="133">
        <f>SUM(T324:T346)</f>
        <v>0</v>
      </c>
      <c r="AR323" s="126" t="s">
        <v>82</v>
      </c>
      <c r="AT323" s="134" t="s">
        <v>71</v>
      </c>
      <c r="AU323" s="134" t="s">
        <v>80</v>
      </c>
      <c r="AY323" s="126" t="s">
        <v>138</v>
      </c>
      <c r="BK323" s="135">
        <f>SUM(BK324:BK346)</f>
        <v>0</v>
      </c>
    </row>
    <row r="324" spans="1:65" s="2" customFormat="1" ht="22.15" customHeight="1">
      <c r="A324" s="33"/>
      <c r="B324" s="138"/>
      <c r="C324" s="139" t="s">
        <v>533</v>
      </c>
      <c r="D324" s="139" t="s">
        <v>140</v>
      </c>
      <c r="E324" s="140" t="s">
        <v>534</v>
      </c>
      <c r="F324" s="141" t="s">
        <v>535</v>
      </c>
      <c r="G324" s="142" t="s">
        <v>185</v>
      </c>
      <c r="H324" s="143">
        <v>48.2</v>
      </c>
      <c r="I324" s="144"/>
      <c r="J324" s="145">
        <f>ROUND(I324*H324,2)</f>
        <v>0</v>
      </c>
      <c r="K324" s="141" t="s">
        <v>144</v>
      </c>
      <c r="L324" s="34"/>
      <c r="M324" s="146" t="s">
        <v>3</v>
      </c>
      <c r="N324" s="147" t="s">
        <v>43</v>
      </c>
      <c r="O324" s="54"/>
      <c r="P324" s="148">
        <f>O324*H324</f>
        <v>0</v>
      </c>
      <c r="Q324" s="148">
        <v>0</v>
      </c>
      <c r="R324" s="148">
        <f>Q324*H324</f>
        <v>0</v>
      </c>
      <c r="S324" s="148">
        <v>0</v>
      </c>
      <c r="T324" s="149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50" t="s">
        <v>238</v>
      </c>
      <c r="AT324" s="150" t="s">
        <v>140</v>
      </c>
      <c r="AU324" s="150" t="s">
        <v>82</v>
      </c>
      <c r="AY324" s="18" t="s">
        <v>138</v>
      </c>
      <c r="BE324" s="151">
        <f>IF(N324="základní",J324,0)</f>
        <v>0</v>
      </c>
      <c r="BF324" s="151">
        <f>IF(N324="snížená",J324,0)</f>
        <v>0</v>
      </c>
      <c r="BG324" s="151">
        <f>IF(N324="zákl. přenesená",J324,0)</f>
        <v>0</v>
      </c>
      <c r="BH324" s="151">
        <f>IF(N324="sníž. přenesená",J324,0)</f>
        <v>0</v>
      </c>
      <c r="BI324" s="151">
        <f>IF(N324="nulová",J324,0)</f>
        <v>0</v>
      </c>
      <c r="BJ324" s="18" t="s">
        <v>80</v>
      </c>
      <c r="BK324" s="151">
        <f>ROUND(I324*H324,2)</f>
        <v>0</v>
      </c>
      <c r="BL324" s="18" t="s">
        <v>238</v>
      </c>
      <c r="BM324" s="150" t="s">
        <v>536</v>
      </c>
    </row>
    <row r="325" spans="1:65" s="2" customFormat="1" ht="11.25">
      <c r="A325" s="33"/>
      <c r="B325" s="34"/>
      <c r="C325" s="33"/>
      <c r="D325" s="152" t="s">
        <v>147</v>
      </c>
      <c r="E325" s="33"/>
      <c r="F325" s="153" t="s">
        <v>537</v>
      </c>
      <c r="G325" s="33"/>
      <c r="H325" s="33"/>
      <c r="I325" s="154"/>
      <c r="J325" s="33"/>
      <c r="K325" s="33"/>
      <c r="L325" s="34"/>
      <c r="M325" s="155"/>
      <c r="N325" s="156"/>
      <c r="O325" s="54"/>
      <c r="P325" s="54"/>
      <c r="Q325" s="54"/>
      <c r="R325" s="54"/>
      <c r="S325" s="54"/>
      <c r="T325" s="55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T325" s="18" t="s">
        <v>147</v>
      </c>
      <c r="AU325" s="18" t="s">
        <v>82</v>
      </c>
    </row>
    <row r="326" spans="1:65" s="13" customFormat="1" ht="11.25">
      <c r="B326" s="157"/>
      <c r="D326" s="158" t="s">
        <v>149</v>
      </c>
      <c r="E326" s="159" t="s">
        <v>3</v>
      </c>
      <c r="F326" s="160" t="s">
        <v>538</v>
      </c>
      <c r="H326" s="161">
        <v>48.2</v>
      </c>
      <c r="I326" s="162"/>
      <c r="L326" s="157"/>
      <c r="M326" s="163"/>
      <c r="N326" s="164"/>
      <c r="O326" s="164"/>
      <c r="P326" s="164"/>
      <c r="Q326" s="164"/>
      <c r="R326" s="164"/>
      <c r="S326" s="164"/>
      <c r="T326" s="165"/>
      <c r="AT326" s="159" t="s">
        <v>149</v>
      </c>
      <c r="AU326" s="159" t="s">
        <v>82</v>
      </c>
      <c r="AV326" s="13" t="s">
        <v>82</v>
      </c>
      <c r="AW326" s="13" t="s">
        <v>33</v>
      </c>
      <c r="AX326" s="13" t="s">
        <v>80</v>
      </c>
      <c r="AY326" s="159" t="s">
        <v>138</v>
      </c>
    </row>
    <row r="327" spans="1:65" s="2" customFormat="1" ht="14.45" customHeight="1">
      <c r="A327" s="33"/>
      <c r="B327" s="138"/>
      <c r="C327" s="181" t="s">
        <v>539</v>
      </c>
      <c r="D327" s="181" t="s">
        <v>261</v>
      </c>
      <c r="E327" s="182" t="s">
        <v>540</v>
      </c>
      <c r="F327" s="183" t="s">
        <v>541</v>
      </c>
      <c r="G327" s="184" t="s">
        <v>185</v>
      </c>
      <c r="H327" s="185">
        <v>49.164000000000001</v>
      </c>
      <c r="I327" s="186"/>
      <c r="J327" s="187">
        <f>ROUND(I327*H327,2)</f>
        <v>0</v>
      </c>
      <c r="K327" s="183" t="s">
        <v>144</v>
      </c>
      <c r="L327" s="188"/>
      <c r="M327" s="189" t="s">
        <v>3</v>
      </c>
      <c r="N327" s="190" t="s">
        <v>43</v>
      </c>
      <c r="O327" s="54"/>
      <c r="P327" s="148">
        <f>O327*H327</f>
        <v>0</v>
      </c>
      <c r="Q327" s="148">
        <v>4.7999999999999996E-3</v>
      </c>
      <c r="R327" s="148">
        <f>Q327*H327</f>
        <v>0.23598719999999998</v>
      </c>
      <c r="S327" s="148">
        <v>0</v>
      </c>
      <c r="T327" s="149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50" t="s">
        <v>362</v>
      </c>
      <c r="AT327" s="150" t="s">
        <v>261</v>
      </c>
      <c r="AU327" s="150" t="s">
        <v>82</v>
      </c>
      <c r="AY327" s="18" t="s">
        <v>138</v>
      </c>
      <c r="BE327" s="151">
        <f>IF(N327="základní",J327,0)</f>
        <v>0</v>
      </c>
      <c r="BF327" s="151">
        <f>IF(N327="snížená",J327,0)</f>
        <v>0</v>
      </c>
      <c r="BG327" s="151">
        <f>IF(N327="zákl. přenesená",J327,0)</f>
        <v>0</v>
      </c>
      <c r="BH327" s="151">
        <f>IF(N327="sníž. přenesená",J327,0)</f>
        <v>0</v>
      </c>
      <c r="BI327" s="151">
        <f>IF(N327="nulová",J327,0)</f>
        <v>0</v>
      </c>
      <c r="BJ327" s="18" t="s">
        <v>80</v>
      </c>
      <c r="BK327" s="151">
        <f>ROUND(I327*H327,2)</f>
        <v>0</v>
      </c>
      <c r="BL327" s="18" t="s">
        <v>238</v>
      </c>
      <c r="BM327" s="150" t="s">
        <v>542</v>
      </c>
    </row>
    <row r="328" spans="1:65" s="13" customFormat="1" ht="11.25">
      <c r="B328" s="157"/>
      <c r="D328" s="158" t="s">
        <v>149</v>
      </c>
      <c r="F328" s="160" t="s">
        <v>543</v>
      </c>
      <c r="H328" s="161">
        <v>49.164000000000001</v>
      </c>
      <c r="I328" s="162"/>
      <c r="L328" s="157"/>
      <c r="M328" s="163"/>
      <c r="N328" s="164"/>
      <c r="O328" s="164"/>
      <c r="P328" s="164"/>
      <c r="Q328" s="164"/>
      <c r="R328" s="164"/>
      <c r="S328" s="164"/>
      <c r="T328" s="165"/>
      <c r="AT328" s="159" t="s">
        <v>149</v>
      </c>
      <c r="AU328" s="159" t="s">
        <v>82</v>
      </c>
      <c r="AV328" s="13" t="s">
        <v>82</v>
      </c>
      <c r="AW328" s="13" t="s">
        <v>4</v>
      </c>
      <c r="AX328" s="13" t="s">
        <v>80</v>
      </c>
      <c r="AY328" s="159" t="s">
        <v>138</v>
      </c>
    </row>
    <row r="329" spans="1:65" s="2" customFormat="1" ht="22.15" customHeight="1">
      <c r="A329" s="33"/>
      <c r="B329" s="138"/>
      <c r="C329" s="139" t="s">
        <v>544</v>
      </c>
      <c r="D329" s="139" t="s">
        <v>140</v>
      </c>
      <c r="E329" s="140" t="s">
        <v>545</v>
      </c>
      <c r="F329" s="141" t="s">
        <v>546</v>
      </c>
      <c r="G329" s="142" t="s">
        <v>185</v>
      </c>
      <c r="H329" s="143">
        <v>3.8250000000000002</v>
      </c>
      <c r="I329" s="144"/>
      <c r="J329" s="145">
        <f>ROUND(I329*H329,2)</f>
        <v>0</v>
      </c>
      <c r="K329" s="141" t="s">
        <v>144</v>
      </c>
      <c r="L329" s="34"/>
      <c r="M329" s="146" t="s">
        <v>3</v>
      </c>
      <c r="N329" s="147" t="s">
        <v>43</v>
      </c>
      <c r="O329" s="54"/>
      <c r="P329" s="148">
        <f>O329*H329</f>
        <v>0</v>
      </c>
      <c r="Q329" s="148">
        <v>0</v>
      </c>
      <c r="R329" s="148">
        <f>Q329*H329</f>
        <v>0</v>
      </c>
      <c r="S329" s="148">
        <v>0</v>
      </c>
      <c r="T329" s="149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150" t="s">
        <v>238</v>
      </c>
      <c r="AT329" s="150" t="s">
        <v>140</v>
      </c>
      <c r="AU329" s="150" t="s">
        <v>82</v>
      </c>
      <c r="AY329" s="18" t="s">
        <v>138</v>
      </c>
      <c r="BE329" s="151">
        <f>IF(N329="základní",J329,0)</f>
        <v>0</v>
      </c>
      <c r="BF329" s="151">
        <f>IF(N329="snížená",J329,0)</f>
        <v>0</v>
      </c>
      <c r="BG329" s="151">
        <f>IF(N329="zákl. přenesená",J329,0)</f>
        <v>0</v>
      </c>
      <c r="BH329" s="151">
        <f>IF(N329="sníž. přenesená",J329,0)</f>
        <v>0</v>
      </c>
      <c r="BI329" s="151">
        <f>IF(N329="nulová",J329,0)</f>
        <v>0</v>
      </c>
      <c r="BJ329" s="18" t="s">
        <v>80</v>
      </c>
      <c r="BK329" s="151">
        <f>ROUND(I329*H329,2)</f>
        <v>0</v>
      </c>
      <c r="BL329" s="18" t="s">
        <v>238</v>
      </c>
      <c r="BM329" s="150" t="s">
        <v>547</v>
      </c>
    </row>
    <row r="330" spans="1:65" s="2" customFormat="1" ht="11.25">
      <c r="A330" s="33"/>
      <c r="B330" s="34"/>
      <c r="C330" s="33"/>
      <c r="D330" s="152" t="s">
        <v>147</v>
      </c>
      <c r="E330" s="33"/>
      <c r="F330" s="153" t="s">
        <v>548</v>
      </c>
      <c r="G330" s="33"/>
      <c r="H330" s="33"/>
      <c r="I330" s="154"/>
      <c r="J330" s="33"/>
      <c r="K330" s="33"/>
      <c r="L330" s="34"/>
      <c r="M330" s="155"/>
      <c r="N330" s="156"/>
      <c r="O330" s="54"/>
      <c r="P330" s="54"/>
      <c r="Q330" s="54"/>
      <c r="R330" s="54"/>
      <c r="S330" s="54"/>
      <c r="T330" s="55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T330" s="18" t="s">
        <v>147</v>
      </c>
      <c r="AU330" s="18" t="s">
        <v>82</v>
      </c>
    </row>
    <row r="331" spans="1:65" s="13" customFormat="1" ht="11.25">
      <c r="B331" s="157"/>
      <c r="D331" s="158" t="s">
        <v>149</v>
      </c>
      <c r="E331" s="159" t="s">
        <v>3</v>
      </c>
      <c r="F331" s="160" t="s">
        <v>367</v>
      </c>
      <c r="H331" s="161">
        <v>3.8250000000000002</v>
      </c>
      <c r="I331" s="162"/>
      <c r="L331" s="157"/>
      <c r="M331" s="163"/>
      <c r="N331" s="164"/>
      <c r="O331" s="164"/>
      <c r="P331" s="164"/>
      <c r="Q331" s="164"/>
      <c r="R331" s="164"/>
      <c r="S331" s="164"/>
      <c r="T331" s="165"/>
      <c r="AT331" s="159" t="s">
        <v>149</v>
      </c>
      <c r="AU331" s="159" t="s">
        <v>82</v>
      </c>
      <c r="AV331" s="13" t="s">
        <v>82</v>
      </c>
      <c r="AW331" s="13" t="s">
        <v>33</v>
      </c>
      <c r="AX331" s="13" t="s">
        <v>80</v>
      </c>
      <c r="AY331" s="159" t="s">
        <v>138</v>
      </c>
    </row>
    <row r="332" spans="1:65" s="2" customFormat="1" ht="14.45" customHeight="1">
      <c r="A332" s="33"/>
      <c r="B332" s="138"/>
      <c r="C332" s="181" t="s">
        <v>549</v>
      </c>
      <c r="D332" s="181" t="s">
        <v>261</v>
      </c>
      <c r="E332" s="182" t="s">
        <v>550</v>
      </c>
      <c r="F332" s="183" t="s">
        <v>551</v>
      </c>
      <c r="G332" s="184" t="s">
        <v>185</v>
      </c>
      <c r="H332" s="185">
        <v>7.8029999999999999</v>
      </c>
      <c r="I332" s="186"/>
      <c r="J332" s="187">
        <f>ROUND(I332*H332,2)</f>
        <v>0</v>
      </c>
      <c r="K332" s="183" t="s">
        <v>144</v>
      </c>
      <c r="L332" s="188"/>
      <c r="M332" s="189" t="s">
        <v>3</v>
      </c>
      <c r="N332" s="190" t="s">
        <v>43</v>
      </c>
      <c r="O332" s="54"/>
      <c r="P332" s="148">
        <f>O332*H332</f>
        <v>0</v>
      </c>
      <c r="Q332" s="148">
        <v>1.5E-3</v>
      </c>
      <c r="R332" s="148">
        <f>Q332*H332</f>
        <v>1.17045E-2</v>
      </c>
      <c r="S332" s="148">
        <v>0</v>
      </c>
      <c r="T332" s="149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50" t="s">
        <v>362</v>
      </c>
      <c r="AT332" s="150" t="s">
        <v>261</v>
      </c>
      <c r="AU332" s="150" t="s">
        <v>82</v>
      </c>
      <c r="AY332" s="18" t="s">
        <v>138</v>
      </c>
      <c r="BE332" s="151">
        <f>IF(N332="základní",J332,0)</f>
        <v>0</v>
      </c>
      <c r="BF332" s="151">
        <f>IF(N332="snížená",J332,0)</f>
        <v>0</v>
      </c>
      <c r="BG332" s="151">
        <f>IF(N332="zákl. přenesená",J332,0)</f>
        <v>0</v>
      </c>
      <c r="BH332" s="151">
        <f>IF(N332="sníž. přenesená",J332,0)</f>
        <v>0</v>
      </c>
      <c r="BI332" s="151">
        <f>IF(N332="nulová",J332,0)</f>
        <v>0</v>
      </c>
      <c r="BJ332" s="18" t="s">
        <v>80</v>
      </c>
      <c r="BK332" s="151">
        <f>ROUND(I332*H332,2)</f>
        <v>0</v>
      </c>
      <c r="BL332" s="18" t="s">
        <v>238</v>
      </c>
      <c r="BM332" s="150" t="s">
        <v>552</v>
      </c>
    </row>
    <row r="333" spans="1:65" s="13" customFormat="1" ht="11.25">
      <c r="B333" s="157"/>
      <c r="D333" s="158" t="s">
        <v>149</v>
      </c>
      <c r="F333" s="160" t="s">
        <v>553</v>
      </c>
      <c r="H333" s="161">
        <v>7.8029999999999999</v>
      </c>
      <c r="I333" s="162"/>
      <c r="L333" s="157"/>
      <c r="M333" s="163"/>
      <c r="N333" s="164"/>
      <c r="O333" s="164"/>
      <c r="P333" s="164"/>
      <c r="Q333" s="164"/>
      <c r="R333" s="164"/>
      <c r="S333" s="164"/>
      <c r="T333" s="165"/>
      <c r="AT333" s="159" t="s">
        <v>149</v>
      </c>
      <c r="AU333" s="159" t="s">
        <v>82</v>
      </c>
      <c r="AV333" s="13" t="s">
        <v>82</v>
      </c>
      <c r="AW333" s="13" t="s">
        <v>4</v>
      </c>
      <c r="AX333" s="13" t="s">
        <v>80</v>
      </c>
      <c r="AY333" s="159" t="s">
        <v>138</v>
      </c>
    </row>
    <row r="334" spans="1:65" s="2" customFormat="1" ht="22.15" customHeight="1">
      <c r="A334" s="33"/>
      <c r="B334" s="138"/>
      <c r="C334" s="139" t="s">
        <v>554</v>
      </c>
      <c r="D334" s="139" t="s">
        <v>140</v>
      </c>
      <c r="E334" s="140" t="s">
        <v>555</v>
      </c>
      <c r="F334" s="141" t="s">
        <v>556</v>
      </c>
      <c r="G334" s="142" t="s">
        <v>185</v>
      </c>
      <c r="H334" s="143">
        <v>5.0629999999999997</v>
      </c>
      <c r="I334" s="144"/>
      <c r="J334" s="145">
        <f>ROUND(I334*H334,2)</f>
        <v>0</v>
      </c>
      <c r="K334" s="141" t="s">
        <v>144</v>
      </c>
      <c r="L334" s="34"/>
      <c r="M334" s="146" t="s">
        <v>3</v>
      </c>
      <c r="N334" s="147" t="s">
        <v>43</v>
      </c>
      <c r="O334" s="54"/>
      <c r="P334" s="148">
        <f>O334*H334</f>
        <v>0</v>
      </c>
      <c r="Q334" s="148">
        <v>6.0000000000000001E-3</v>
      </c>
      <c r="R334" s="148">
        <f>Q334*H334</f>
        <v>3.0377999999999999E-2</v>
      </c>
      <c r="S334" s="148">
        <v>0</v>
      </c>
      <c r="T334" s="149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50" t="s">
        <v>238</v>
      </c>
      <c r="AT334" s="150" t="s">
        <v>140</v>
      </c>
      <c r="AU334" s="150" t="s">
        <v>82</v>
      </c>
      <c r="AY334" s="18" t="s">
        <v>138</v>
      </c>
      <c r="BE334" s="151">
        <f>IF(N334="základní",J334,0)</f>
        <v>0</v>
      </c>
      <c r="BF334" s="151">
        <f>IF(N334="snížená",J334,0)</f>
        <v>0</v>
      </c>
      <c r="BG334" s="151">
        <f>IF(N334="zákl. přenesená",J334,0)</f>
        <v>0</v>
      </c>
      <c r="BH334" s="151">
        <f>IF(N334="sníž. přenesená",J334,0)</f>
        <v>0</v>
      </c>
      <c r="BI334" s="151">
        <f>IF(N334="nulová",J334,0)</f>
        <v>0</v>
      </c>
      <c r="BJ334" s="18" t="s">
        <v>80</v>
      </c>
      <c r="BK334" s="151">
        <f>ROUND(I334*H334,2)</f>
        <v>0</v>
      </c>
      <c r="BL334" s="18" t="s">
        <v>238</v>
      </c>
      <c r="BM334" s="150" t="s">
        <v>557</v>
      </c>
    </row>
    <row r="335" spans="1:65" s="2" customFormat="1" ht="11.25">
      <c r="A335" s="33"/>
      <c r="B335" s="34"/>
      <c r="C335" s="33"/>
      <c r="D335" s="152" t="s">
        <v>147</v>
      </c>
      <c r="E335" s="33"/>
      <c r="F335" s="153" t="s">
        <v>558</v>
      </c>
      <c r="G335" s="33"/>
      <c r="H335" s="33"/>
      <c r="I335" s="154"/>
      <c r="J335" s="33"/>
      <c r="K335" s="33"/>
      <c r="L335" s="34"/>
      <c r="M335" s="155"/>
      <c r="N335" s="156"/>
      <c r="O335" s="54"/>
      <c r="P335" s="54"/>
      <c r="Q335" s="54"/>
      <c r="R335" s="54"/>
      <c r="S335" s="54"/>
      <c r="T335" s="55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T335" s="18" t="s">
        <v>147</v>
      </c>
      <c r="AU335" s="18" t="s">
        <v>82</v>
      </c>
    </row>
    <row r="336" spans="1:65" s="13" customFormat="1" ht="11.25">
      <c r="B336" s="157"/>
      <c r="D336" s="158" t="s">
        <v>149</v>
      </c>
      <c r="E336" s="159" t="s">
        <v>3</v>
      </c>
      <c r="F336" s="160" t="s">
        <v>559</v>
      </c>
      <c r="H336" s="161">
        <v>5.0629999999999997</v>
      </c>
      <c r="I336" s="162"/>
      <c r="L336" s="157"/>
      <c r="M336" s="163"/>
      <c r="N336" s="164"/>
      <c r="O336" s="164"/>
      <c r="P336" s="164"/>
      <c r="Q336" s="164"/>
      <c r="R336" s="164"/>
      <c r="S336" s="164"/>
      <c r="T336" s="165"/>
      <c r="AT336" s="159" t="s">
        <v>149</v>
      </c>
      <c r="AU336" s="159" t="s">
        <v>82</v>
      </c>
      <c r="AV336" s="13" t="s">
        <v>82</v>
      </c>
      <c r="AW336" s="13" t="s">
        <v>33</v>
      </c>
      <c r="AX336" s="13" t="s">
        <v>80</v>
      </c>
      <c r="AY336" s="159" t="s">
        <v>138</v>
      </c>
    </row>
    <row r="337" spans="1:65" s="2" customFormat="1" ht="14.45" customHeight="1">
      <c r="A337" s="33"/>
      <c r="B337" s="138"/>
      <c r="C337" s="181" t="s">
        <v>560</v>
      </c>
      <c r="D337" s="181" t="s">
        <v>261</v>
      </c>
      <c r="E337" s="182" t="s">
        <v>561</v>
      </c>
      <c r="F337" s="183" t="s">
        <v>562</v>
      </c>
      <c r="G337" s="184" t="s">
        <v>185</v>
      </c>
      <c r="H337" s="185">
        <v>5.3159999999999998</v>
      </c>
      <c r="I337" s="186"/>
      <c r="J337" s="187">
        <f>ROUND(I337*H337,2)</f>
        <v>0</v>
      </c>
      <c r="K337" s="183" t="s">
        <v>144</v>
      </c>
      <c r="L337" s="188"/>
      <c r="M337" s="189" t="s">
        <v>3</v>
      </c>
      <c r="N337" s="190" t="s">
        <v>43</v>
      </c>
      <c r="O337" s="54"/>
      <c r="P337" s="148">
        <f>O337*H337</f>
        <v>0</v>
      </c>
      <c r="Q337" s="148">
        <v>1.5E-3</v>
      </c>
      <c r="R337" s="148">
        <f>Q337*H337</f>
        <v>7.9740000000000002E-3</v>
      </c>
      <c r="S337" s="148">
        <v>0</v>
      </c>
      <c r="T337" s="149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50" t="s">
        <v>362</v>
      </c>
      <c r="AT337" s="150" t="s">
        <v>261</v>
      </c>
      <c r="AU337" s="150" t="s">
        <v>82</v>
      </c>
      <c r="AY337" s="18" t="s">
        <v>138</v>
      </c>
      <c r="BE337" s="151">
        <f>IF(N337="základní",J337,0)</f>
        <v>0</v>
      </c>
      <c r="BF337" s="151">
        <f>IF(N337="snížená",J337,0)</f>
        <v>0</v>
      </c>
      <c r="BG337" s="151">
        <f>IF(N337="zákl. přenesená",J337,0)</f>
        <v>0</v>
      </c>
      <c r="BH337" s="151">
        <f>IF(N337="sníž. přenesená",J337,0)</f>
        <v>0</v>
      </c>
      <c r="BI337" s="151">
        <f>IF(N337="nulová",J337,0)</f>
        <v>0</v>
      </c>
      <c r="BJ337" s="18" t="s">
        <v>80</v>
      </c>
      <c r="BK337" s="151">
        <f>ROUND(I337*H337,2)</f>
        <v>0</v>
      </c>
      <c r="BL337" s="18" t="s">
        <v>238</v>
      </c>
      <c r="BM337" s="150" t="s">
        <v>563</v>
      </c>
    </row>
    <row r="338" spans="1:65" s="13" customFormat="1" ht="11.25">
      <c r="B338" s="157"/>
      <c r="D338" s="158" t="s">
        <v>149</v>
      </c>
      <c r="F338" s="160" t="s">
        <v>564</v>
      </c>
      <c r="H338" s="161">
        <v>5.3159999999999998</v>
      </c>
      <c r="I338" s="162"/>
      <c r="L338" s="157"/>
      <c r="M338" s="163"/>
      <c r="N338" s="164"/>
      <c r="O338" s="164"/>
      <c r="P338" s="164"/>
      <c r="Q338" s="164"/>
      <c r="R338" s="164"/>
      <c r="S338" s="164"/>
      <c r="T338" s="165"/>
      <c r="AT338" s="159" t="s">
        <v>149</v>
      </c>
      <c r="AU338" s="159" t="s">
        <v>82</v>
      </c>
      <c r="AV338" s="13" t="s">
        <v>82</v>
      </c>
      <c r="AW338" s="13" t="s">
        <v>4</v>
      </c>
      <c r="AX338" s="13" t="s">
        <v>80</v>
      </c>
      <c r="AY338" s="159" t="s">
        <v>138</v>
      </c>
    </row>
    <row r="339" spans="1:65" s="2" customFormat="1" ht="22.15" customHeight="1">
      <c r="A339" s="33"/>
      <c r="B339" s="138"/>
      <c r="C339" s="139" t="s">
        <v>565</v>
      </c>
      <c r="D339" s="139" t="s">
        <v>140</v>
      </c>
      <c r="E339" s="140" t="s">
        <v>566</v>
      </c>
      <c r="F339" s="141" t="s">
        <v>567</v>
      </c>
      <c r="G339" s="142" t="s">
        <v>185</v>
      </c>
      <c r="H339" s="143">
        <v>48.2</v>
      </c>
      <c r="I339" s="144"/>
      <c r="J339" s="145">
        <f>ROUND(I339*H339,2)</f>
        <v>0</v>
      </c>
      <c r="K339" s="141" t="s">
        <v>144</v>
      </c>
      <c r="L339" s="34"/>
      <c r="M339" s="146" t="s">
        <v>3</v>
      </c>
      <c r="N339" s="147" t="s">
        <v>43</v>
      </c>
      <c r="O339" s="54"/>
      <c r="P339" s="148">
        <f>O339*H339</f>
        <v>0</v>
      </c>
      <c r="Q339" s="148">
        <v>0</v>
      </c>
      <c r="R339" s="148">
        <f>Q339*H339</f>
        <v>0</v>
      </c>
      <c r="S339" s="148">
        <v>0</v>
      </c>
      <c r="T339" s="149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50" t="s">
        <v>238</v>
      </c>
      <c r="AT339" s="150" t="s">
        <v>140</v>
      </c>
      <c r="AU339" s="150" t="s">
        <v>82</v>
      </c>
      <c r="AY339" s="18" t="s">
        <v>138</v>
      </c>
      <c r="BE339" s="151">
        <f>IF(N339="základní",J339,0)</f>
        <v>0</v>
      </c>
      <c r="BF339" s="151">
        <f>IF(N339="snížená",J339,0)</f>
        <v>0</v>
      </c>
      <c r="BG339" s="151">
        <f>IF(N339="zákl. přenesená",J339,0)</f>
        <v>0</v>
      </c>
      <c r="BH339" s="151">
        <f>IF(N339="sníž. přenesená",J339,0)</f>
        <v>0</v>
      </c>
      <c r="BI339" s="151">
        <f>IF(N339="nulová",J339,0)</f>
        <v>0</v>
      </c>
      <c r="BJ339" s="18" t="s">
        <v>80</v>
      </c>
      <c r="BK339" s="151">
        <f>ROUND(I339*H339,2)</f>
        <v>0</v>
      </c>
      <c r="BL339" s="18" t="s">
        <v>238</v>
      </c>
      <c r="BM339" s="150" t="s">
        <v>568</v>
      </c>
    </row>
    <row r="340" spans="1:65" s="2" customFormat="1" ht="11.25">
      <c r="A340" s="33"/>
      <c r="B340" s="34"/>
      <c r="C340" s="33"/>
      <c r="D340" s="152" t="s">
        <v>147</v>
      </c>
      <c r="E340" s="33"/>
      <c r="F340" s="153" t="s">
        <v>569</v>
      </c>
      <c r="G340" s="33"/>
      <c r="H340" s="33"/>
      <c r="I340" s="154"/>
      <c r="J340" s="33"/>
      <c r="K340" s="33"/>
      <c r="L340" s="34"/>
      <c r="M340" s="155"/>
      <c r="N340" s="156"/>
      <c r="O340" s="54"/>
      <c r="P340" s="54"/>
      <c r="Q340" s="54"/>
      <c r="R340" s="54"/>
      <c r="S340" s="54"/>
      <c r="T340" s="55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T340" s="18" t="s">
        <v>147</v>
      </c>
      <c r="AU340" s="18" t="s">
        <v>82</v>
      </c>
    </row>
    <row r="341" spans="1:65" s="13" customFormat="1" ht="11.25">
      <c r="B341" s="157"/>
      <c r="D341" s="158" t="s">
        <v>149</v>
      </c>
      <c r="E341" s="159" t="s">
        <v>3</v>
      </c>
      <c r="F341" s="160" t="s">
        <v>570</v>
      </c>
      <c r="H341" s="161">
        <v>48.2</v>
      </c>
      <c r="I341" s="162"/>
      <c r="L341" s="157"/>
      <c r="M341" s="163"/>
      <c r="N341" s="164"/>
      <c r="O341" s="164"/>
      <c r="P341" s="164"/>
      <c r="Q341" s="164"/>
      <c r="R341" s="164"/>
      <c r="S341" s="164"/>
      <c r="T341" s="165"/>
      <c r="AT341" s="159" t="s">
        <v>149</v>
      </c>
      <c r="AU341" s="159" t="s">
        <v>82</v>
      </c>
      <c r="AV341" s="13" t="s">
        <v>82</v>
      </c>
      <c r="AW341" s="13" t="s">
        <v>33</v>
      </c>
      <c r="AX341" s="13" t="s">
        <v>80</v>
      </c>
      <c r="AY341" s="159" t="s">
        <v>138</v>
      </c>
    </row>
    <row r="342" spans="1:65" s="2" customFormat="1" ht="14.45" customHeight="1">
      <c r="A342" s="33"/>
      <c r="B342" s="138"/>
      <c r="C342" s="181" t="s">
        <v>571</v>
      </c>
      <c r="D342" s="181" t="s">
        <v>261</v>
      </c>
      <c r="E342" s="182" t="s">
        <v>572</v>
      </c>
      <c r="F342" s="183" t="s">
        <v>573</v>
      </c>
      <c r="G342" s="184" t="s">
        <v>185</v>
      </c>
      <c r="H342" s="185">
        <v>55.43</v>
      </c>
      <c r="I342" s="186"/>
      <c r="J342" s="187">
        <f>ROUND(I342*H342,2)</f>
        <v>0</v>
      </c>
      <c r="K342" s="183" t="s">
        <v>144</v>
      </c>
      <c r="L342" s="188"/>
      <c r="M342" s="189" t="s">
        <v>3</v>
      </c>
      <c r="N342" s="190" t="s">
        <v>43</v>
      </c>
      <c r="O342" s="54"/>
      <c r="P342" s="148">
        <f>O342*H342</f>
        <v>0</v>
      </c>
      <c r="Q342" s="148">
        <v>1.3999999999999999E-4</v>
      </c>
      <c r="R342" s="148">
        <f>Q342*H342</f>
        <v>7.7601999999999992E-3</v>
      </c>
      <c r="S342" s="148">
        <v>0</v>
      </c>
      <c r="T342" s="149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50" t="s">
        <v>362</v>
      </c>
      <c r="AT342" s="150" t="s">
        <v>261</v>
      </c>
      <c r="AU342" s="150" t="s">
        <v>82</v>
      </c>
      <c r="AY342" s="18" t="s">
        <v>138</v>
      </c>
      <c r="BE342" s="151">
        <f>IF(N342="základní",J342,0)</f>
        <v>0</v>
      </c>
      <c r="BF342" s="151">
        <f>IF(N342="snížená",J342,0)</f>
        <v>0</v>
      </c>
      <c r="BG342" s="151">
        <f>IF(N342="zákl. přenesená",J342,0)</f>
        <v>0</v>
      </c>
      <c r="BH342" s="151">
        <f>IF(N342="sníž. přenesená",J342,0)</f>
        <v>0</v>
      </c>
      <c r="BI342" s="151">
        <f>IF(N342="nulová",J342,0)</f>
        <v>0</v>
      </c>
      <c r="BJ342" s="18" t="s">
        <v>80</v>
      </c>
      <c r="BK342" s="151">
        <f>ROUND(I342*H342,2)</f>
        <v>0</v>
      </c>
      <c r="BL342" s="18" t="s">
        <v>238</v>
      </c>
      <c r="BM342" s="150" t="s">
        <v>574</v>
      </c>
    </row>
    <row r="343" spans="1:65" s="13" customFormat="1" ht="11.25">
      <c r="B343" s="157"/>
      <c r="D343" s="158" t="s">
        <v>149</v>
      </c>
      <c r="E343" s="159" t="s">
        <v>3</v>
      </c>
      <c r="F343" s="160" t="s">
        <v>538</v>
      </c>
      <c r="H343" s="161">
        <v>48.2</v>
      </c>
      <c r="I343" s="162"/>
      <c r="L343" s="157"/>
      <c r="M343" s="163"/>
      <c r="N343" s="164"/>
      <c r="O343" s="164"/>
      <c r="P343" s="164"/>
      <c r="Q343" s="164"/>
      <c r="R343" s="164"/>
      <c r="S343" s="164"/>
      <c r="T343" s="165"/>
      <c r="AT343" s="159" t="s">
        <v>149</v>
      </c>
      <c r="AU343" s="159" t="s">
        <v>82</v>
      </c>
      <c r="AV343" s="13" t="s">
        <v>82</v>
      </c>
      <c r="AW343" s="13" t="s">
        <v>33</v>
      </c>
      <c r="AX343" s="13" t="s">
        <v>80</v>
      </c>
      <c r="AY343" s="159" t="s">
        <v>138</v>
      </c>
    </row>
    <row r="344" spans="1:65" s="13" customFormat="1" ht="11.25">
      <c r="B344" s="157"/>
      <c r="D344" s="158" t="s">
        <v>149</v>
      </c>
      <c r="F344" s="160" t="s">
        <v>575</v>
      </c>
      <c r="H344" s="161">
        <v>55.43</v>
      </c>
      <c r="I344" s="162"/>
      <c r="L344" s="157"/>
      <c r="M344" s="163"/>
      <c r="N344" s="164"/>
      <c r="O344" s="164"/>
      <c r="P344" s="164"/>
      <c r="Q344" s="164"/>
      <c r="R344" s="164"/>
      <c r="S344" s="164"/>
      <c r="T344" s="165"/>
      <c r="AT344" s="159" t="s">
        <v>149</v>
      </c>
      <c r="AU344" s="159" t="s">
        <v>82</v>
      </c>
      <c r="AV344" s="13" t="s">
        <v>82</v>
      </c>
      <c r="AW344" s="13" t="s">
        <v>4</v>
      </c>
      <c r="AX344" s="13" t="s">
        <v>80</v>
      </c>
      <c r="AY344" s="159" t="s">
        <v>138</v>
      </c>
    </row>
    <row r="345" spans="1:65" s="2" customFormat="1" ht="22.15" customHeight="1">
      <c r="A345" s="33"/>
      <c r="B345" s="138"/>
      <c r="C345" s="139" t="s">
        <v>576</v>
      </c>
      <c r="D345" s="139" t="s">
        <v>140</v>
      </c>
      <c r="E345" s="140" t="s">
        <v>577</v>
      </c>
      <c r="F345" s="141" t="s">
        <v>578</v>
      </c>
      <c r="G345" s="142" t="s">
        <v>528</v>
      </c>
      <c r="H345" s="191"/>
      <c r="I345" s="144"/>
      <c r="J345" s="145">
        <f>ROUND(I345*H345,2)</f>
        <v>0</v>
      </c>
      <c r="K345" s="141" t="s">
        <v>144</v>
      </c>
      <c r="L345" s="34"/>
      <c r="M345" s="146" t="s">
        <v>3</v>
      </c>
      <c r="N345" s="147" t="s">
        <v>43</v>
      </c>
      <c r="O345" s="54"/>
      <c r="P345" s="148">
        <f>O345*H345</f>
        <v>0</v>
      </c>
      <c r="Q345" s="148">
        <v>0</v>
      </c>
      <c r="R345" s="148">
        <f>Q345*H345</f>
        <v>0</v>
      </c>
      <c r="S345" s="148">
        <v>0</v>
      </c>
      <c r="T345" s="149">
        <f>S345*H345</f>
        <v>0</v>
      </c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R345" s="150" t="s">
        <v>238</v>
      </c>
      <c r="AT345" s="150" t="s">
        <v>140</v>
      </c>
      <c r="AU345" s="150" t="s">
        <v>82</v>
      </c>
      <c r="AY345" s="18" t="s">
        <v>138</v>
      </c>
      <c r="BE345" s="151">
        <f>IF(N345="základní",J345,0)</f>
        <v>0</v>
      </c>
      <c r="BF345" s="151">
        <f>IF(N345="snížená",J345,0)</f>
        <v>0</v>
      </c>
      <c r="BG345" s="151">
        <f>IF(N345="zákl. přenesená",J345,0)</f>
        <v>0</v>
      </c>
      <c r="BH345" s="151">
        <f>IF(N345="sníž. přenesená",J345,0)</f>
        <v>0</v>
      </c>
      <c r="BI345" s="151">
        <f>IF(N345="nulová",J345,0)</f>
        <v>0</v>
      </c>
      <c r="BJ345" s="18" t="s">
        <v>80</v>
      </c>
      <c r="BK345" s="151">
        <f>ROUND(I345*H345,2)</f>
        <v>0</v>
      </c>
      <c r="BL345" s="18" t="s">
        <v>238</v>
      </c>
      <c r="BM345" s="150" t="s">
        <v>579</v>
      </c>
    </row>
    <row r="346" spans="1:65" s="2" customFormat="1" ht="11.25">
      <c r="A346" s="33"/>
      <c r="B346" s="34"/>
      <c r="C346" s="33"/>
      <c r="D346" s="152" t="s">
        <v>147</v>
      </c>
      <c r="E346" s="33"/>
      <c r="F346" s="153" t="s">
        <v>580</v>
      </c>
      <c r="G346" s="33"/>
      <c r="H346" s="33"/>
      <c r="I346" s="154"/>
      <c r="J346" s="33"/>
      <c r="K346" s="33"/>
      <c r="L346" s="34"/>
      <c r="M346" s="155"/>
      <c r="N346" s="156"/>
      <c r="O346" s="54"/>
      <c r="P346" s="54"/>
      <c r="Q346" s="54"/>
      <c r="R346" s="54"/>
      <c r="S346" s="54"/>
      <c r="T346" s="55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T346" s="18" t="s">
        <v>147</v>
      </c>
      <c r="AU346" s="18" t="s">
        <v>82</v>
      </c>
    </row>
    <row r="347" spans="1:65" s="12" customFormat="1" ht="22.9" customHeight="1">
      <c r="B347" s="125"/>
      <c r="D347" s="126" t="s">
        <v>71</v>
      </c>
      <c r="E347" s="136" t="s">
        <v>581</v>
      </c>
      <c r="F347" s="136" t="s">
        <v>582</v>
      </c>
      <c r="I347" s="128"/>
      <c r="J347" s="137">
        <f>BK347</f>
        <v>0</v>
      </c>
      <c r="L347" s="125"/>
      <c r="M347" s="130"/>
      <c r="N347" s="131"/>
      <c r="O347" s="131"/>
      <c r="P347" s="132">
        <f>SUM(P348:P376)</f>
        <v>0</v>
      </c>
      <c r="Q347" s="131"/>
      <c r="R347" s="132">
        <f>SUM(R348:R376)</f>
        <v>0.35743822000000003</v>
      </c>
      <c r="S347" s="131"/>
      <c r="T347" s="133">
        <f>SUM(T348:T376)</f>
        <v>0</v>
      </c>
      <c r="AR347" s="126" t="s">
        <v>82</v>
      </c>
      <c r="AT347" s="134" t="s">
        <v>71</v>
      </c>
      <c r="AU347" s="134" t="s">
        <v>80</v>
      </c>
      <c r="AY347" s="126" t="s">
        <v>138</v>
      </c>
      <c r="BK347" s="135">
        <f>SUM(BK348:BK376)</f>
        <v>0</v>
      </c>
    </row>
    <row r="348" spans="1:65" s="2" customFormat="1" ht="19.899999999999999" customHeight="1">
      <c r="A348" s="33"/>
      <c r="B348" s="138"/>
      <c r="C348" s="139" t="s">
        <v>583</v>
      </c>
      <c r="D348" s="139" t="s">
        <v>140</v>
      </c>
      <c r="E348" s="140" t="s">
        <v>584</v>
      </c>
      <c r="F348" s="141" t="s">
        <v>585</v>
      </c>
      <c r="G348" s="142" t="s">
        <v>143</v>
      </c>
      <c r="H348" s="143">
        <v>0.59099999999999997</v>
      </c>
      <c r="I348" s="144"/>
      <c r="J348" s="145">
        <f>ROUND(I348*H348,2)</f>
        <v>0</v>
      </c>
      <c r="K348" s="141" t="s">
        <v>144</v>
      </c>
      <c r="L348" s="34"/>
      <c r="M348" s="146" t="s">
        <v>3</v>
      </c>
      <c r="N348" s="147" t="s">
        <v>43</v>
      </c>
      <c r="O348" s="54"/>
      <c r="P348" s="148">
        <f>O348*H348</f>
        <v>0</v>
      </c>
      <c r="Q348" s="148">
        <v>1.2199999999999999E-3</v>
      </c>
      <c r="R348" s="148">
        <f>Q348*H348</f>
        <v>7.2101999999999995E-4</v>
      </c>
      <c r="S348" s="148">
        <v>0</v>
      </c>
      <c r="T348" s="149">
        <f>S348*H348</f>
        <v>0</v>
      </c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R348" s="150" t="s">
        <v>238</v>
      </c>
      <c r="AT348" s="150" t="s">
        <v>140</v>
      </c>
      <c r="AU348" s="150" t="s">
        <v>82</v>
      </c>
      <c r="AY348" s="18" t="s">
        <v>138</v>
      </c>
      <c r="BE348" s="151">
        <f>IF(N348="základní",J348,0)</f>
        <v>0</v>
      </c>
      <c r="BF348" s="151">
        <f>IF(N348="snížená",J348,0)</f>
        <v>0</v>
      </c>
      <c r="BG348" s="151">
        <f>IF(N348="zákl. přenesená",J348,0)</f>
        <v>0</v>
      </c>
      <c r="BH348" s="151">
        <f>IF(N348="sníž. přenesená",J348,0)</f>
        <v>0</v>
      </c>
      <c r="BI348" s="151">
        <f>IF(N348="nulová",J348,0)</f>
        <v>0</v>
      </c>
      <c r="BJ348" s="18" t="s">
        <v>80</v>
      </c>
      <c r="BK348" s="151">
        <f>ROUND(I348*H348,2)</f>
        <v>0</v>
      </c>
      <c r="BL348" s="18" t="s">
        <v>238</v>
      </c>
      <c r="BM348" s="150" t="s">
        <v>586</v>
      </c>
    </row>
    <row r="349" spans="1:65" s="2" customFormat="1" ht="11.25">
      <c r="A349" s="33"/>
      <c r="B349" s="34"/>
      <c r="C349" s="33"/>
      <c r="D349" s="152" t="s">
        <v>147</v>
      </c>
      <c r="E349" s="33"/>
      <c r="F349" s="153" t="s">
        <v>587</v>
      </c>
      <c r="G349" s="33"/>
      <c r="H349" s="33"/>
      <c r="I349" s="154"/>
      <c r="J349" s="33"/>
      <c r="K349" s="33"/>
      <c r="L349" s="34"/>
      <c r="M349" s="155"/>
      <c r="N349" s="156"/>
      <c r="O349" s="54"/>
      <c r="P349" s="54"/>
      <c r="Q349" s="54"/>
      <c r="R349" s="54"/>
      <c r="S349" s="54"/>
      <c r="T349" s="55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T349" s="18" t="s">
        <v>147</v>
      </c>
      <c r="AU349" s="18" t="s">
        <v>82</v>
      </c>
    </row>
    <row r="350" spans="1:65" s="13" customFormat="1" ht="11.25">
      <c r="B350" s="157"/>
      <c r="D350" s="158" t="s">
        <v>149</v>
      </c>
      <c r="E350" s="159" t="s">
        <v>3</v>
      </c>
      <c r="F350" s="160" t="s">
        <v>588</v>
      </c>
      <c r="H350" s="161">
        <v>0.59099999999999997</v>
      </c>
      <c r="I350" s="162"/>
      <c r="L350" s="157"/>
      <c r="M350" s="163"/>
      <c r="N350" s="164"/>
      <c r="O350" s="164"/>
      <c r="P350" s="164"/>
      <c r="Q350" s="164"/>
      <c r="R350" s="164"/>
      <c r="S350" s="164"/>
      <c r="T350" s="165"/>
      <c r="AT350" s="159" t="s">
        <v>149</v>
      </c>
      <c r="AU350" s="159" t="s">
        <v>82</v>
      </c>
      <c r="AV350" s="13" t="s">
        <v>82</v>
      </c>
      <c r="AW350" s="13" t="s">
        <v>33</v>
      </c>
      <c r="AX350" s="13" t="s">
        <v>80</v>
      </c>
      <c r="AY350" s="159" t="s">
        <v>138</v>
      </c>
    </row>
    <row r="351" spans="1:65" s="2" customFormat="1" ht="22.15" customHeight="1">
      <c r="A351" s="33"/>
      <c r="B351" s="138"/>
      <c r="C351" s="139" t="s">
        <v>589</v>
      </c>
      <c r="D351" s="139" t="s">
        <v>140</v>
      </c>
      <c r="E351" s="140" t="s">
        <v>590</v>
      </c>
      <c r="F351" s="141" t="s">
        <v>591</v>
      </c>
      <c r="G351" s="142" t="s">
        <v>297</v>
      </c>
      <c r="H351" s="143">
        <v>35.1</v>
      </c>
      <c r="I351" s="144"/>
      <c r="J351" s="145">
        <f>ROUND(I351*H351,2)</f>
        <v>0</v>
      </c>
      <c r="K351" s="141" t="s">
        <v>144</v>
      </c>
      <c r="L351" s="34"/>
      <c r="M351" s="146" t="s">
        <v>3</v>
      </c>
      <c r="N351" s="147" t="s">
        <v>43</v>
      </c>
      <c r="O351" s="54"/>
      <c r="P351" s="148">
        <f>O351*H351</f>
        <v>0</v>
      </c>
      <c r="Q351" s="148">
        <v>0</v>
      </c>
      <c r="R351" s="148">
        <f>Q351*H351</f>
        <v>0</v>
      </c>
      <c r="S351" s="148">
        <v>0</v>
      </c>
      <c r="T351" s="149">
        <f>S351*H351</f>
        <v>0</v>
      </c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R351" s="150" t="s">
        <v>238</v>
      </c>
      <c r="AT351" s="150" t="s">
        <v>140</v>
      </c>
      <c r="AU351" s="150" t="s">
        <v>82</v>
      </c>
      <c r="AY351" s="18" t="s">
        <v>138</v>
      </c>
      <c r="BE351" s="151">
        <f>IF(N351="základní",J351,0)</f>
        <v>0</v>
      </c>
      <c r="BF351" s="151">
        <f>IF(N351="snížená",J351,0)</f>
        <v>0</v>
      </c>
      <c r="BG351" s="151">
        <f>IF(N351="zákl. přenesená",J351,0)</f>
        <v>0</v>
      </c>
      <c r="BH351" s="151">
        <f>IF(N351="sníž. přenesená",J351,0)</f>
        <v>0</v>
      </c>
      <c r="BI351" s="151">
        <f>IF(N351="nulová",J351,0)</f>
        <v>0</v>
      </c>
      <c r="BJ351" s="18" t="s">
        <v>80</v>
      </c>
      <c r="BK351" s="151">
        <f>ROUND(I351*H351,2)</f>
        <v>0</v>
      </c>
      <c r="BL351" s="18" t="s">
        <v>238</v>
      </c>
      <c r="BM351" s="150" t="s">
        <v>592</v>
      </c>
    </row>
    <row r="352" spans="1:65" s="2" customFormat="1" ht="11.25">
      <c r="A352" s="33"/>
      <c r="B352" s="34"/>
      <c r="C352" s="33"/>
      <c r="D352" s="152" t="s">
        <v>147</v>
      </c>
      <c r="E352" s="33"/>
      <c r="F352" s="153" t="s">
        <v>593</v>
      </c>
      <c r="G352" s="33"/>
      <c r="H352" s="33"/>
      <c r="I352" s="154"/>
      <c r="J352" s="33"/>
      <c r="K352" s="33"/>
      <c r="L352" s="34"/>
      <c r="M352" s="155"/>
      <c r="N352" s="156"/>
      <c r="O352" s="54"/>
      <c r="P352" s="54"/>
      <c r="Q352" s="54"/>
      <c r="R352" s="54"/>
      <c r="S352" s="54"/>
      <c r="T352" s="55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T352" s="18" t="s">
        <v>147</v>
      </c>
      <c r="AU352" s="18" t="s">
        <v>82</v>
      </c>
    </row>
    <row r="353" spans="1:65" s="15" customFormat="1" ht="11.25">
      <c r="B353" s="174"/>
      <c r="D353" s="158" t="s">
        <v>149</v>
      </c>
      <c r="E353" s="175" t="s">
        <v>3</v>
      </c>
      <c r="F353" s="176" t="s">
        <v>252</v>
      </c>
      <c r="H353" s="175" t="s">
        <v>3</v>
      </c>
      <c r="I353" s="177"/>
      <c r="L353" s="174"/>
      <c r="M353" s="178"/>
      <c r="N353" s="179"/>
      <c r="O353" s="179"/>
      <c r="P353" s="179"/>
      <c r="Q353" s="179"/>
      <c r="R353" s="179"/>
      <c r="S353" s="179"/>
      <c r="T353" s="180"/>
      <c r="AT353" s="175" t="s">
        <v>149</v>
      </c>
      <c r="AU353" s="175" t="s">
        <v>82</v>
      </c>
      <c r="AV353" s="15" t="s">
        <v>80</v>
      </c>
      <c r="AW353" s="15" t="s">
        <v>33</v>
      </c>
      <c r="AX353" s="15" t="s">
        <v>72</v>
      </c>
      <c r="AY353" s="175" t="s">
        <v>138</v>
      </c>
    </row>
    <row r="354" spans="1:65" s="13" customFormat="1" ht="11.25">
      <c r="B354" s="157"/>
      <c r="D354" s="158" t="s">
        <v>149</v>
      </c>
      <c r="E354" s="159" t="s">
        <v>3</v>
      </c>
      <c r="F354" s="160" t="s">
        <v>594</v>
      </c>
      <c r="H354" s="161">
        <v>4</v>
      </c>
      <c r="I354" s="162"/>
      <c r="L354" s="157"/>
      <c r="M354" s="163"/>
      <c r="N354" s="164"/>
      <c r="O354" s="164"/>
      <c r="P354" s="164"/>
      <c r="Q354" s="164"/>
      <c r="R354" s="164"/>
      <c r="S354" s="164"/>
      <c r="T354" s="165"/>
      <c r="AT354" s="159" t="s">
        <v>149</v>
      </c>
      <c r="AU354" s="159" t="s">
        <v>82</v>
      </c>
      <c r="AV354" s="13" t="s">
        <v>82</v>
      </c>
      <c r="AW354" s="13" t="s">
        <v>33</v>
      </c>
      <c r="AX354" s="13" t="s">
        <v>72</v>
      </c>
      <c r="AY354" s="159" t="s">
        <v>138</v>
      </c>
    </row>
    <row r="355" spans="1:65" s="13" customFormat="1" ht="11.25">
      <c r="B355" s="157"/>
      <c r="D355" s="158" t="s">
        <v>149</v>
      </c>
      <c r="E355" s="159" t="s">
        <v>3</v>
      </c>
      <c r="F355" s="160" t="s">
        <v>595</v>
      </c>
      <c r="H355" s="161">
        <v>8</v>
      </c>
      <c r="I355" s="162"/>
      <c r="L355" s="157"/>
      <c r="M355" s="163"/>
      <c r="N355" s="164"/>
      <c r="O355" s="164"/>
      <c r="P355" s="164"/>
      <c r="Q355" s="164"/>
      <c r="R355" s="164"/>
      <c r="S355" s="164"/>
      <c r="T355" s="165"/>
      <c r="AT355" s="159" t="s">
        <v>149</v>
      </c>
      <c r="AU355" s="159" t="s">
        <v>82</v>
      </c>
      <c r="AV355" s="13" t="s">
        <v>82</v>
      </c>
      <c r="AW355" s="13" t="s">
        <v>33</v>
      </c>
      <c r="AX355" s="13" t="s">
        <v>72</v>
      </c>
      <c r="AY355" s="159" t="s">
        <v>138</v>
      </c>
    </row>
    <row r="356" spans="1:65" s="13" customFormat="1" ht="11.25">
      <c r="B356" s="157"/>
      <c r="D356" s="158" t="s">
        <v>149</v>
      </c>
      <c r="E356" s="159" t="s">
        <v>3</v>
      </c>
      <c r="F356" s="160" t="s">
        <v>596</v>
      </c>
      <c r="H356" s="161">
        <v>23.1</v>
      </c>
      <c r="I356" s="162"/>
      <c r="L356" s="157"/>
      <c r="M356" s="163"/>
      <c r="N356" s="164"/>
      <c r="O356" s="164"/>
      <c r="P356" s="164"/>
      <c r="Q356" s="164"/>
      <c r="R356" s="164"/>
      <c r="S356" s="164"/>
      <c r="T356" s="165"/>
      <c r="AT356" s="159" t="s">
        <v>149</v>
      </c>
      <c r="AU356" s="159" t="s">
        <v>82</v>
      </c>
      <c r="AV356" s="13" t="s">
        <v>82</v>
      </c>
      <c r="AW356" s="13" t="s">
        <v>33</v>
      </c>
      <c r="AX356" s="13" t="s">
        <v>72</v>
      </c>
      <c r="AY356" s="159" t="s">
        <v>138</v>
      </c>
    </row>
    <row r="357" spans="1:65" s="14" customFormat="1" ht="11.25">
      <c r="B357" s="166"/>
      <c r="D357" s="158" t="s">
        <v>149</v>
      </c>
      <c r="E357" s="167" t="s">
        <v>3</v>
      </c>
      <c r="F357" s="168" t="s">
        <v>153</v>
      </c>
      <c r="H357" s="169">
        <v>35.1</v>
      </c>
      <c r="I357" s="170"/>
      <c r="L357" s="166"/>
      <c r="M357" s="171"/>
      <c r="N357" s="172"/>
      <c r="O357" s="172"/>
      <c r="P357" s="172"/>
      <c r="Q357" s="172"/>
      <c r="R357" s="172"/>
      <c r="S357" s="172"/>
      <c r="T357" s="173"/>
      <c r="AT357" s="167" t="s">
        <v>149</v>
      </c>
      <c r="AU357" s="167" t="s">
        <v>82</v>
      </c>
      <c r="AV357" s="14" t="s">
        <v>145</v>
      </c>
      <c r="AW357" s="14" t="s">
        <v>33</v>
      </c>
      <c r="AX357" s="14" t="s">
        <v>80</v>
      </c>
      <c r="AY357" s="167" t="s">
        <v>138</v>
      </c>
    </row>
    <row r="358" spans="1:65" s="2" customFormat="1" ht="14.45" customHeight="1">
      <c r="A358" s="33"/>
      <c r="B358" s="138"/>
      <c r="C358" s="181" t="s">
        <v>597</v>
      </c>
      <c r="D358" s="181" t="s">
        <v>261</v>
      </c>
      <c r="E358" s="182" t="s">
        <v>598</v>
      </c>
      <c r="F358" s="183" t="s">
        <v>599</v>
      </c>
      <c r="G358" s="184" t="s">
        <v>143</v>
      </c>
      <c r="H358" s="185">
        <v>0.32600000000000001</v>
      </c>
      <c r="I358" s="186"/>
      <c r="J358" s="187">
        <f>ROUND(I358*H358,2)</f>
        <v>0</v>
      </c>
      <c r="K358" s="183" t="s">
        <v>144</v>
      </c>
      <c r="L358" s="188"/>
      <c r="M358" s="189" t="s">
        <v>3</v>
      </c>
      <c r="N358" s="190" t="s">
        <v>43</v>
      </c>
      <c r="O358" s="54"/>
      <c r="P358" s="148">
        <f>O358*H358</f>
        <v>0</v>
      </c>
      <c r="Q358" s="148">
        <v>0.55000000000000004</v>
      </c>
      <c r="R358" s="148">
        <f>Q358*H358</f>
        <v>0.17930000000000001</v>
      </c>
      <c r="S358" s="148">
        <v>0</v>
      </c>
      <c r="T358" s="149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50" t="s">
        <v>362</v>
      </c>
      <c r="AT358" s="150" t="s">
        <v>261</v>
      </c>
      <c r="AU358" s="150" t="s">
        <v>82</v>
      </c>
      <c r="AY358" s="18" t="s">
        <v>138</v>
      </c>
      <c r="BE358" s="151">
        <f>IF(N358="základní",J358,0)</f>
        <v>0</v>
      </c>
      <c r="BF358" s="151">
        <f>IF(N358="snížená",J358,0)</f>
        <v>0</v>
      </c>
      <c r="BG358" s="151">
        <f>IF(N358="zákl. přenesená",J358,0)</f>
        <v>0</v>
      </c>
      <c r="BH358" s="151">
        <f>IF(N358="sníž. přenesená",J358,0)</f>
        <v>0</v>
      </c>
      <c r="BI358" s="151">
        <f>IF(N358="nulová",J358,0)</f>
        <v>0</v>
      </c>
      <c r="BJ358" s="18" t="s">
        <v>80</v>
      </c>
      <c r="BK358" s="151">
        <f>ROUND(I358*H358,2)</f>
        <v>0</v>
      </c>
      <c r="BL358" s="18" t="s">
        <v>238</v>
      </c>
      <c r="BM358" s="150" t="s">
        <v>600</v>
      </c>
    </row>
    <row r="359" spans="1:65" s="13" customFormat="1" ht="11.25">
      <c r="B359" s="157"/>
      <c r="D359" s="158" t="s">
        <v>149</v>
      </c>
      <c r="E359" s="159" t="s">
        <v>3</v>
      </c>
      <c r="F359" s="160" t="s">
        <v>601</v>
      </c>
      <c r="H359" s="161">
        <v>0.30199999999999999</v>
      </c>
      <c r="I359" s="162"/>
      <c r="L359" s="157"/>
      <c r="M359" s="163"/>
      <c r="N359" s="164"/>
      <c r="O359" s="164"/>
      <c r="P359" s="164"/>
      <c r="Q359" s="164"/>
      <c r="R359" s="164"/>
      <c r="S359" s="164"/>
      <c r="T359" s="165"/>
      <c r="AT359" s="159" t="s">
        <v>149</v>
      </c>
      <c r="AU359" s="159" t="s">
        <v>82</v>
      </c>
      <c r="AV359" s="13" t="s">
        <v>82</v>
      </c>
      <c r="AW359" s="13" t="s">
        <v>33</v>
      </c>
      <c r="AX359" s="13" t="s">
        <v>80</v>
      </c>
      <c r="AY359" s="159" t="s">
        <v>138</v>
      </c>
    </row>
    <row r="360" spans="1:65" s="13" customFormat="1" ht="11.25">
      <c r="B360" s="157"/>
      <c r="D360" s="158" t="s">
        <v>149</v>
      </c>
      <c r="F360" s="160" t="s">
        <v>602</v>
      </c>
      <c r="H360" s="161">
        <v>0.32600000000000001</v>
      </c>
      <c r="I360" s="162"/>
      <c r="L360" s="157"/>
      <c r="M360" s="163"/>
      <c r="N360" s="164"/>
      <c r="O360" s="164"/>
      <c r="P360" s="164"/>
      <c r="Q360" s="164"/>
      <c r="R360" s="164"/>
      <c r="S360" s="164"/>
      <c r="T360" s="165"/>
      <c r="AT360" s="159" t="s">
        <v>149</v>
      </c>
      <c r="AU360" s="159" t="s">
        <v>82</v>
      </c>
      <c r="AV360" s="13" t="s">
        <v>82</v>
      </c>
      <c r="AW360" s="13" t="s">
        <v>4</v>
      </c>
      <c r="AX360" s="13" t="s">
        <v>80</v>
      </c>
      <c r="AY360" s="159" t="s">
        <v>138</v>
      </c>
    </row>
    <row r="361" spans="1:65" s="2" customFormat="1" ht="22.15" customHeight="1">
      <c r="A361" s="33"/>
      <c r="B361" s="138"/>
      <c r="C361" s="139" t="s">
        <v>603</v>
      </c>
      <c r="D361" s="139" t="s">
        <v>140</v>
      </c>
      <c r="E361" s="140" t="s">
        <v>604</v>
      </c>
      <c r="F361" s="141" t="s">
        <v>605</v>
      </c>
      <c r="G361" s="142" t="s">
        <v>185</v>
      </c>
      <c r="H361" s="143">
        <v>8</v>
      </c>
      <c r="I361" s="144"/>
      <c r="J361" s="145">
        <f>ROUND(I361*H361,2)</f>
        <v>0</v>
      </c>
      <c r="K361" s="141" t="s">
        <v>144</v>
      </c>
      <c r="L361" s="34"/>
      <c r="M361" s="146" t="s">
        <v>3</v>
      </c>
      <c r="N361" s="147" t="s">
        <v>43</v>
      </c>
      <c r="O361" s="54"/>
      <c r="P361" s="148">
        <f>O361*H361</f>
        <v>0</v>
      </c>
      <c r="Q361" s="148">
        <v>1.6209999999999999E-2</v>
      </c>
      <c r="R361" s="148">
        <f>Q361*H361</f>
        <v>0.12967999999999999</v>
      </c>
      <c r="S361" s="148">
        <v>0</v>
      </c>
      <c r="T361" s="149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50" t="s">
        <v>238</v>
      </c>
      <c r="AT361" s="150" t="s">
        <v>140</v>
      </c>
      <c r="AU361" s="150" t="s">
        <v>82</v>
      </c>
      <c r="AY361" s="18" t="s">
        <v>138</v>
      </c>
      <c r="BE361" s="151">
        <f>IF(N361="základní",J361,0)</f>
        <v>0</v>
      </c>
      <c r="BF361" s="151">
        <f>IF(N361="snížená",J361,0)</f>
        <v>0</v>
      </c>
      <c r="BG361" s="151">
        <f>IF(N361="zákl. přenesená",J361,0)</f>
        <v>0</v>
      </c>
      <c r="BH361" s="151">
        <f>IF(N361="sníž. přenesená",J361,0)</f>
        <v>0</v>
      </c>
      <c r="BI361" s="151">
        <f>IF(N361="nulová",J361,0)</f>
        <v>0</v>
      </c>
      <c r="BJ361" s="18" t="s">
        <v>80</v>
      </c>
      <c r="BK361" s="151">
        <f>ROUND(I361*H361,2)</f>
        <v>0</v>
      </c>
      <c r="BL361" s="18" t="s">
        <v>238</v>
      </c>
      <c r="BM361" s="150" t="s">
        <v>606</v>
      </c>
    </row>
    <row r="362" spans="1:65" s="2" customFormat="1" ht="11.25">
      <c r="A362" s="33"/>
      <c r="B362" s="34"/>
      <c r="C362" s="33"/>
      <c r="D362" s="152" t="s">
        <v>147</v>
      </c>
      <c r="E362" s="33"/>
      <c r="F362" s="153" t="s">
        <v>607</v>
      </c>
      <c r="G362" s="33"/>
      <c r="H362" s="33"/>
      <c r="I362" s="154"/>
      <c r="J362" s="33"/>
      <c r="K362" s="33"/>
      <c r="L362" s="34"/>
      <c r="M362" s="155"/>
      <c r="N362" s="156"/>
      <c r="O362" s="54"/>
      <c r="P362" s="54"/>
      <c r="Q362" s="54"/>
      <c r="R362" s="54"/>
      <c r="S362" s="54"/>
      <c r="T362" s="55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T362" s="18" t="s">
        <v>147</v>
      </c>
      <c r="AU362" s="18" t="s">
        <v>82</v>
      </c>
    </row>
    <row r="363" spans="1:65" s="13" customFormat="1" ht="11.25">
      <c r="B363" s="157"/>
      <c r="D363" s="158" t="s">
        <v>149</v>
      </c>
      <c r="E363" s="159" t="s">
        <v>3</v>
      </c>
      <c r="F363" s="160" t="s">
        <v>608</v>
      </c>
      <c r="H363" s="161">
        <v>8</v>
      </c>
      <c r="I363" s="162"/>
      <c r="L363" s="157"/>
      <c r="M363" s="163"/>
      <c r="N363" s="164"/>
      <c r="O363" s="164"/>
      <c r="P363" s="164"/>
      <c r="Q363" s="164"/>
      <c r="R363" s="164"/>
      <c r="S363" s="164"/>
      <c r="T363" s="165"/>
      <c r="AT363" s="159" t="s">
        <v>149</v>
      </c>
      <c r="AU363" s="159" t="s">
        <v>82</v>
      </c>
      <c r="AV363" s="13" t="s">
        <v>82</v>
      </c>
      <c r="AW363" s="13" t="s">
        <v>33</v>
      </c>
      <c r="AX363" s="13" t="s">
        <v>80</v>
      </c>
      <c r="AY363" s="159" t="s">
        <v>138</v>
      </c>
    </row>
    <row r="364" spans="1:65" s="2" customFormat="1" ht="19.899999999999999" customHeight="1">
      <c r="A364" s="33"/>
      <c r="B364" s="138"/>
      <c r="C364" s="139" t="s">
        <v>609</v>
      </c>
      <c r="D364" s="139" t="s">
        <v>140</v>
      </c>
      <c r="E364" s="140" t="s">
        <v>610</v>
      </c>
      <c r="F364" s="141" t="s">
        <v>611</v>
      </c>
      <c r="G364" s="142" t="s">
        <v>185</v>
      </c>
      <c r="H364" s="143">
        <v>8</v>
      </c>
      <c r="I364" s="144"/>
      <c r="J364" s="145">
        <f>ROUND(I364*H364,2)</f>
        <v>0</v>
      </c>
      <c r="K364" s="141" t="s">
        <v>144</v>
      </c>
      <c r="L364" s="34"/>
      <c r="M364" s="146" t="s">
        <v>3</v>
      </c>
      <c r="N364" s="147" t="s">
        <v>43</v>
      </c>
      <c r="O364" s="54"/>
      <c r="P364" s="148">
        <f>O364*H364</f>
        <v>0</v>
      </c>
      <c r="Q364" s="148">
        <v>0</v>
      </c>
      <c r="R364" s="148">
        <f>Q364*H364</f>
        <v>0</v>
      </c>
      <c r="S364" s="148">
        <v>0</v>
      </c>
      <c r="T364" s="149">
        <f>S364*H364</f>
        <v>0</v>
      </c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R364" s="150" t="s">
        <v>238</v>
      </c>
      <c r="AT364" s="150" t="s">
        <v>140</v>
      </c>
      <c r="AU364" s="150" t="s">
        <v>82</v>
      </c>
      <c r="AY364" s="18" t="s">
        <v>138</v>
      </c>
      <c r="BE364" s="151">
        <f>IF(N364="základní",J364,0)</f>
        <v>0</v>
      </c>
      <c r="BF364" s="151">
        <f>IF(N364="snížená",J364,0)</f>
        <v>0</v>
      </c>
      <c r="BG364" s="151">
        <f>IF(N364="zákl. přenesená",J364,0)</f>
        <v>0</v>
      </c>
      <c r="BH364" s="151">
        <f>IF(N364="sníž. přenesená",J364,0)</f>
        <v>0</v>
      </c>
      <c r="BI364" s="151">
        <f>IF(N364="nulová",J364,0)</f>
        <v>0</v>
      </c>
      <c r="BJ364" s="18" t="s">
        <v>80</v>
      </c>
      <c r="BK364" s="151">
        <f>ROUND(I364*H364,2)</f>
        <v>0</v>
      </c>
      <c r="BL364" s="18" t="s">
        <v>238</v>
      </c>
      <c r="BM364" s="150" t="s">
        <v>612</v>
      </c>
    </row>
    <row r="365" spans="1:65" s="2" customFormat="1" ht="11.25">
      <c r="A365" s="33"/>
      <c r="B365" s="34"/>
      <c r="C365" s="33"/>
      <c r="D365" s="152" t="s">
        <v>147</v>
      </c>
      <c r="E365" s="33"/>
      <c r="F365" s="153" t="s">
        <v>613</v>
      </c>
      <c r="G365" s="33"/>
      <c r="H365" s="33"/>
      <c r="I365" s="154"/>
      <c r="J365" s="33"/>
      <c r="K365" s="33"/>
      <c r="L365" s="34"/>
      <c r="M365" s="155"/>
      <c r="N365" s="156"/>
      <c r="O365" s="54"/>
      <c r="P365" s="54"/>
      <c r="Q365" s="54"/>
      <c r="R365" s="54"/>
      <c r="S365" s="54"/>
      <c r="T365" s="55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T365" s="18" t="s">
        <v>147</v>
      </c>
      <c r="AU365" s="18" t="s">
        <v>82</v>
      </c>
    </row>
    <row r="366" spans="1:65" s="13" customFormat="1" ht="11.25">
      <c r="B366" s="157"/>
      <c r="D366" s="158" t="s">
        <v>149</v>
      </c>
      <c r="E366" s="159" t="s">
        <v>3</v>
      </c>
      <c r="F366" s="160" t="s">
        <v>614</v>
      </c>
      <c r="H366" s="161">
        <v>8</v>
      </c>
      <c r="I366" s="162"/>
      <c r="L366" s="157"/>
      <c r="M366" s="163"/>
      <c r="N366" s="164"/>
      <c r="O366" s="164"/>
      <c r="P366" s="164"/>
      <c r="Q366" s="164"/>
      <c r="R366" s="164"/>
      <c r="S366" s="164"/>
      <c r="T366" s="165"/>
      <c r="AT366" s="159" t="s">
        <v>149</v>
      </c>
      <c r="AU366" s="159" t="s">
        <v>82</v>
      </c>
      <c r="AV366" s="13" t="s">
        <v>82</v>
      </c>
      <c r="AW366" s="13" t="s">
        <v>33</v>
      </c>
      <c r="AX366" s="13" t="s">
        <v>80</v>
      </c>
      <c r="AY366" s="159" t="s">
        <v>138</v>
      </c>
    </row>
    <row r="367" spans="1:65" s="2" customFormat="1" ht="14.45" customHeight="1">
      <c r="A367" s="33"/>
      <c r="B367" s="138"/>
      <c r="C367" s="181" t="s">
        <v>615</v>
      </c>
      <c r="D367" s="181" t="s">
        <v>261</v>
      </c>
      <c r="E367" s="182" t="s">
        <v>616</v>
      </c>
      <c r="F367" s="183" t="s">
        <v>617</v>
      </c>
      <c r="G367" s="184" t="s">
        <v>143</v>
      </c>
      <c r="H367" s="185">
        <v>6.3E-2</v>
      </c>
      <c r="I367" s="186"/>
      <c r="J367" s="187">
        <f>ROUND(I367*H367,2)</f>
        <v>0</v>
      </c>
      <c r="K367" s="183" t="s">
        <v>144</v>
      </c>
      <c r="L367" s="188"/>
      <c r="M367" s="189" t="s">
        <v>3</v>
      </c>
      <c r="N367" s="190" t="s">
        <v>43</v>
      </c>
      <c r="O367" s="54"/>
      <c r="P367" s="148">
        <f>O367*H367</f>
        <v>0</v>
      </c>
      <c r="Q367" s="148">
        <v>0.55000000000000004</v>
      </c>
      <c r="R367" s="148">
        <f>Q367*H367</f>
        <v>3.465E-2</v>
      </c>
      <c r="S367" s="148">
        <v>0</v>
      </c>
      <c r="T367" s="149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50" t="s">
        <v>362</v>
      </c>
      <c r="AT367" s="150" t="s">
        <v>261</v>
      </c>
      <c r="AU367" s="150" t="s">
        <v>82</v>
      </c>
      <c r="AY367" s="18" t="s">
        <v>138</v>
      </c>
      <c r="BE367" s="151">
        <f>IF(N367="základní",J367,0)</f>
        <v>0</v>
      </c>
      <c r="BF367" s="151">
        <f>IF(N367="snížená",J367,0)</f>
        <v>0</v>
      </c>
      <c r="BG367" s="151">
        <f>IF(N367="zákl. přenesená",J367,0)</f>
        <v>0</v>
      </c>
      <c r="BH367" s="151">
        <f>IF(N367="sníž. přenesená",J367,0)</f>
        <v>0</v>
      </c>
      <c r="BI367" s="151">
        <f>IF(N367="nulová",J367,0)</f>
        <v>0</v>
      </c>
      <c r="BJ367" s="18" t="s">
        <v>80</v>
      </c>
      <c r="BK367" s="151">
        <f>ROUND(I367*H367,2)</f>
        <v>0</v>
      </c>
      <c r="BL367" s="18" t="s">
        <v>238</v>
      </c>
      <c r="BM367" s="150" t="s">
        <v>618</v>
      </c>
    </row>
    <row r="368" spans="1:65" s="13" customFormat="1" ht="11.25">
      <c r="B368" s="157"/>
      <c r="D368" s="158" t="s">
        <v>149</v>
      </c>
      <c r="E368" s="159" t="s">
        <v>3</v>
      </c>
      <c r="F368" s="160" t="s">
        <v>619</v>
      </c>
      <c r="H368" s="161">
        <v>5.8000000000000003E-2</v>
      </c>
      <c r="I368" s="162"/>
      <c r="L368" s="157"/>
      <c r="M368" s="163"/>
      <c r="N368" s="164"/>
      <c r="O368" s="164"/>
      <c r="P368" s="164"/>
      <c r="Q368" s="164"/>
      <c r="R368" s="164"/>
      <c r="S368" s="164"/>
      <c r="T368" s="165"/>
      <c r="AT368" s="159" t="s">
        <v>149</v>
      </c>
      <c r="AU368" s="159" t="s">
        <v>82</v>
      </c>
      <c r="AV368" s="13" t="s">
        <v>82</v>
      </c>
      <c r="AW368" s="13" t="s">
        <v>33</v>
      </c>
      <c r="AX368" s="13" t="s">
        <v>80</v>
      </c>
      <c r="AY368" s="159" t="s">
        <v>138</v>
      </c>
    </row>
    <row r="369" spans="1:65" s="13" customFormat="1" ht="11.25">
      <c r="B369" s="157"/>
      <c r="D369" s="158" t="s">
        <v>149</v>
      </c>
      <c r="F369" s="160" t="s">
        <v>620</v>
      </c>
      <c r="H369" s="161">
        <v>6.3E-2</v>
      </c>
      <c r="I369" s="162"/>
      <c r="L369" s="157"/>
      <c r="M369" s="163"/>
      <c r="N369" s="164"/>
      <c r="O369" s="164"/>
      <c r="P369" s="164"/>
      <c r="Q369" s="164"/>
      <c r="R369" s="164"/>
      <c r="S369" s="164"/>
      <c r="T369" s="165"/>
      <c r="AT369" s="159" t="s">
        <v>149</v>
      </c>
      <c r="AU369" s="159" t="s">
        <v>82</v>
      </c>
      <c r="AV369" s="13" t="s">
        <v>82</v>
      </c>
      <c r="AW369" s="13" t="s">
        <v>4</v>
      </c>
      <c r="AX369" s="13" t="s">
        <v>80</v>
      </c>
      <c r="AY369" s="159" t="s">
        <v>138</v>
      </c>
    </row>
    <row r="370" spans="1:65" s="2" customFormat="1" ht="19.899999999999999" customHeight="1">
      <c r="A370" s="33"/>
      <c r="B370" s="138"/>
      <c r="C370" s="139" t="s">
        <v>621</v>
      </c>
      <c r="D370" s="139" t="s">
        <v>140</v>
      </c>
      <c r="E370" s="140" t="s">
        <v>622</v>
      </c>
      <c r="F370" s="141" t="s">
        <v>623</v>
      </c>
      <c r="G370" s="142" t="s">
        <v>143</v>
      </c>
      <c r="H370" s="143">
        <v>0.56000000000000005</v>
      </c>
      <c r="I370" s="144"/>
      <c r="J370" s="145">
        <f>ROUND(I370*H370,2)</f>
        <v>0</v>
      </c>
      <c r="K370" s="141" t="s">
        <v>144</v>
      </c>
      <c r="L370" s="34"/>
      <c r="M370" s="146" t="s">
        <v>3</v>
      </c>
      <c r="N370" s="147" t="s">
        <v>43</v>
      </c>
      <c r="O370" s="54"/>
      <c r="P370" s="148">
        <f>O370*H370</f>
        <v>0</v>
      </c>
      <c r="Q370" s="148">
        <v>2.3369999999999998E-2</v>
      </c>
      <c r="R370" s="148">
        <f>Q370*H370</f>
        <v>1.30872E-2</v>
      </c>
      <c r="S370" s="148">
        <v>0</v>
      </c>
      <c r="T370" s="149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50" t="s">
        <v>238</v>
      </c>
      <c r="AT370" s="150" t="s">
        <v>140</v>
      </c>
      <c r="AU370" s="150" t="s">
        <v>82</v>
      </c>
      <c r="AY370" s="18" t="s">
        <v>138</v>
      </c>
      <c r="BE370" s="151">
        <f>IF(N370="základní",J370,0)</f>
        <v>0</v>
      </c>
      <c r="BF370" s="151">
        <f>IF(N370="snížená",J370,0)</f>
        <v>0</v>
      </c>
      <c r="BG370" s="151">
        <f>IF(N370="zákl. přenesená",J370,0)</f>
        <v>0</v>
      </c>
      <c r="BH370" s="151">
        <f>IF(N370="sníž. přenesená",J370,0)</f>
        <v>0</v>
      </c>
      <c r="BI370" s="151">
        <f>IF(N370="nulová",J370,0)</f>
        <v>0</v>
      </c>
      <c r="BJ370" s="18" t="s">
        <v>80</v>
      </c>
      <c r="BK370" s="151">
        <f>ROUND(I370*H370,2)</f>
        <v>0</v>
      </c>
      <c r="BL370" s="18" t="s">
        <v>238</v>
      </c>
      <c r="BM370" s="150" t="s">
        <v>624</v>
      </c>
    </row>
    <row r="371" spans="1:65" s="2" customFormat="1" ht="11.25">
      <c r="A371" s="33"/>
      <c r="B371" s="34"/>
      <c r="C371" s="33"/>
      <c r="D371" s="152" t="s">
        <v>147</v>
      </c>
      <c r="E371" s="33"/>
      <c r="F371" s="153" t="s">
        <v>625</v>
      </c>
      <c r="G371" s="33"/>
      <c r="H371" s="33"/>
      <c r="I371" s="154"/>
      <c r="J371" s="33"/>
      <c r="K371" s="33"/>
      <c r="L371" s="34"/>
      <c r="M371" s="155"/>
      <c r="N371" s="156"/>
      <c r="O371" s="54"/>
      <c r="P371" s="54"/>
      <c r="Q371" s="54"/>
      <c r="R371" s="54"/>
      <c r="S371" s="54"/>
      <c r="T371" s="55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T371" s="18" t="s">
        <v>147</v>
      </c>
      <c r="AU371" s="18" t="s">
        <v>82</v>
      </c>
    </row>
    <row r="372" spans="1:65" s="13" customFormat="1" ht="11.25">
      <c r="B372" s="157"/>
      <c r="D372" s="158" t="s">
        <v>149</v>
      </c>
      <c r="E372" s="159" t="s">
        <v>3</v>
      </c>
      <c r="F372" s="160" t="s">
        <v>626</v>
      </c>
      <c r="H372" s="161">
        <v>0.36</v>
      </c>
      <c r="I372" s="162"/>
      <c r="L372" s="157"/>
      <c r="M372" s="163"/>
      <c r="N372" s="164"/>
      <c r="O372" s="164"/>
      <c r="P372" s="164"/>
      <c r="Q372" s="164"/>
      <c r="R372" s="164"/>
      <c r="S372" s="164"/>
      <c r="T372" s="165"/>
      <c r="AT372" s="159" t="s">
        <v>149</v>
      </c>
      <c r="AU372" s="159" t="s">
        <v>82</v>
      </c>
      <c r="AV372" s="13" t="s">
        <v>82</v>
      </c>
      <c r="AW372" s="13" t="s">
        <v>33</v>
      </c>
      <c r="AX372" s="13" t="s">
        <v>72</v>
      </c>
      <c r="AY372" s="159" t="s">
        <v>138</v>
      </c>
    </row>
    <row r="373" spans="1:65" s="13" customFormat="1" ht="11.25">
      <c r="B373" s="157"/>
      <c r="D373" s="158" t="s">
        <v>149</v>
      </c>
      <c r="E373" s="159" t="s">
        <v>3</v>
      </c>
      <c r="F373" s="160" t="s">
        <v>627</v>
      </c>
      <c r="H373" s="161">
        <v>0.2</v>
      </c>
      <c r="I373" s="162"/>
      <c r="L373" s="157"/>
      <c r="M373" s="163"/>
      <c r="N373" s="164"/>
      <c r="O373" s="164"/>
      <c r="P373" s="164"/>
      <c r="Q373" s="164"/>
      <c r="R373" s="164"/>
      <c r="S373" s="164"/>
      <c r="T373" s="165"/>
      <c r="AT373" s="159" t="s">
        <v>149</v>
      </c>
      <c r="AU373" s="159" t="s">
        <v>82</v>
      </c>
      <c r="AV373" s="13" t="s">
        <v>82</v>
      </c>
      <c r="AW373" s="13" t="s">
        <v>33</v>
      </c>
      <c r="AX373" s="13" t="s">
        <v>72</v>
      </c>
      <c r="AY373" s="159" t="s">
        <v>138</v>
      </c>
    </row>
    <row r="374" spans="1:65" s="14" customFormat="1" ht="11.25">
      <c r="B374" s="166"/>
      <c r="D374" s="158" t="s">
        <v>149</v>
      </c>
      <c r="E374" s="167" t="s">
        <v>3</v>
      </c>
      <c r="F374" s="168" t="s">
        <v>153</v>
      </c>
      <c r="H374" s="169">
        <v>0.56000000000000005</v>
      </c>
      <c r="I374" s="170"/>
      <c r="L374" s="166"/>
      <c r="M374" s="171"/>
      <c r="N374" s="172"/>
      <c r="O374" s="172"/>
      <c r="P374" s="172"/>
      <c r="Q374" s="172"/>
      <c r="R374" s="172"/>
      <c r="S374" s="172"/>
      <c r="T374" s="173"/>
      <c r="AT374" s="167" t="s">
        <v>149</v>
      </c>
      <c r="AU374" s="167" t="s">
        <v>82</v>
      </c>
      <c r="AV374" s="14" t="s">
        <v>145</v>
      </c>
      <c r="AW374" s="14" t="s">
        <v>33</v>
      </c>
      <c r="AX374" s="14" t="s">
        <v>80</v>
      </c>
      <c r="AY374" s="167" t="s">
        <v>138</v>
      </c>
    </row>
    <row r="375" spans="1:65" s="2" customFormat="1" ht="22.15" customHeight="1">
      <c r="A375" s="33"/>
      <c r="B375" s="138"/>
      <c r="C375" s="139" t="s">
        <v>628</v>
      </c>
      <c r="D375" s="139" t="s">
        <v>140</v>
      </c>
      <c r="E375" s="140" t="s">
        <v>629</v>
      </c>
      <c r="F375" s="141" t="s">
        <v>630</v>
      </c>
      <c r="G375" s="142" t="s">
        <v>528</v>
      </c>
      <c r="H375" s="191"/>
      <c r="I375" s="144"/>
      <c r="J375" s="145">
        <f>ROUND(I375*H375,2)</f>
        <v>0</v>
      </c>
      <c r="K375" s="141" t="s">
        <v>144</v>
      </c>
      <c r="L375" s="34"/>
      <c r="M375" s="146" t="s">
        <v>3</v>
      </c>
      <c r="N375" s="147" t="s">
        <v>43</v>
      </c>
      <c r="O375" s="54"/>
      <c r="P375" s="148">
        <f>O375*H375</f>
        <v>0</v>
      </c>
      <c r="Q375" s="148">
        <v>0</v>
      </c>
      <c r="R375" s="148">
        <f>Q375*H375</f>
        <v>0</v>
      </c>
      <c r="S375" s="148">
        <v>0</v>
      </c>
      <c r="T375" s="149">
        <f>S375*H375</f>
        <v>0</v>
      </c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R375" s="150" t="s">
        <v>238</v>
      </c>
      <c r="AT375" s="150" t="s">
        <v>140</v>
      </c>
      <c r="AU375" s="150" t="s">
        <v>82</v>
      </c>
      <c r="AY375" s="18" t="s">
        <v>138</v>
      </c>
      <c r="BE375" s="151">
        <f>IF(N375="základní",J375,0)</f>
        <v>0</v>
      </c>
      <c r="BF375" s="151">
        <f>IF(N375="snížená",J375,0)</f>
        <v>0</v>
      </c>
      <c r="BG375" s="151">
        <f>IF(N375="zákl. přenesená",J375,0)</f>
        <v>0</v>
      </c>
      <c r="BH375" s="151">
        <f>IF(N375="sníž. přenesená",J375,0)</f>
        <v>0</v>
      </c>
      <c r="BI375" s="151">
        <f>IF(N375="nulová",J375,0)</f>
        <v>0</v>
      </c>
      <c r="BJ375" s="18" t="s">
        <v>80</v>
      </c>
      <c r="BK375" s="151">
        <f>ROUND(I375*H375,2)</f>
        <v>0</v>
      </c>
      <c r="BL375" s="18" t="s">
        <v>238</v>
      </c>
      <c r="BM375" s="150" t="s">
        <v>631</v>
      </c>
    </row>
    <row r="376" spans="1:65" s="2" customFormat="1" ht="11.25">
      <c r="A376" s="33"/>
      <c r="B376" s="34"/>
      <c r="C376" s="33"/>
      <c r="D376" s="152" t="s">
        <v>147</v>
      </c>
      <c r="E376" s="33"/>
      <c r="F376" s="153" t="s">
        <v>632</v>
      </c>
      <c r="G376" s="33"/>
      <c r="H376" s="33"/>
      <c r="I376" s="154"/>
      <c r="J376" s="33"/>
      <c r="K376" s="33"/>
      <c r="L376" s="34"/>
      <c r="M376" s="155"/>
      <c r="N376" s="156"/>
      <c r="O376" s="54"/>
      <c r="P376" s="54"/>
      <c r="Q376" s="54"/>
      <c r="R376" s="54"/>
      <c r="S376" s="54"/>
      <c r="T376" s="55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T376" s="18" t="s">
        <v>147</v>
      </c>
      <c r="AU376" s="18" t="s">
        <v>82</v>
      </c>
    </row>
    <row r="377" spans="1:65" s="12" customFormat="1" ht="22.9" customHeight="1">
      <c r="B377" s="125"/>
      <c r="D377" s="126" t="s">
        <v>71</v>
      </c>
      <c r="E377" s="136" t="s">
        <v>633</v>
      </c>
      <c r="F377" s="136" t="s">
        <v>634</v>
      </c>
      <c r="I377" s="128"/>
      <c r="J377" s="137">
        <f>BK377</f>
        <v>0</v>
      </c>
      <c r="L377" s="125"/>
      <c r="M377" s="130"/>
      <c r="N377" s="131"/>
      <c r="O377" s="131"/>
      <c r="P377" s="132">
        <f>SUM(P378:P409)</f>
        <v>0</v>
      </c>
      <c r="Q377" s="131"/>
      <c r="R377" s="132">
        <f>SUM(R378:R409)</f>
        <v>6.5765999999999991E-2</v>
      </c>
      <c r="S377" s="131"/>
      <c r="T377" s="133">
        <f>SUM(T378:T409)</f>
        <v>6.6800000000000002E-3</v>
      </c>
      <c r="AR377" s="126" t="s">
        <v>82</v>
      </c>
      <c r="AT377" s="134" t="s">
        <v>71</v>
      </c>
      <c r="AU377" s="134" t="s">
        <v>80</v>
      </c>
      <c r="AY377" s="126" t="s">
        <v>138</v>
      </c>
      <c r="BK377" s="135">
        <f>SUM(BK378:BK409)</f>
        <v>0</v>
      </c>
    </row>
    <row r="378" spans="1:65" s="2" customFormat="1" ht="14.45" customHeight="1">
      <c r="A378" s="33"/>
      <c r="B378" s="138"/>
      <c r="C378" s="139" t="s">
        <v>635</v>
      </c>
      <c r="D378" s="139" t="s">
        <v>140</v>
      </c>
      <c r="E378" s="140" t="s">
        <v>636</v>
      </c>
      <c r="F378" s="141" t="s">
        <v>637</v>
      </c>
      <c r="G378" s="142" t="s">
        <v>297</v>
      </c>
      <c r="H378" s="143">
        <v>4</v>
      </c>
      <c r="I378" s="144"/>
      <c r="J378" s="145">
        <f>ROUND(I378*H378,2)</f>
        <v>0</v>
      </c>
      <c r="K378" s="141" t="s">
        <v>144</v>
      </c>
      <c r="L378" s="34"/>
      <c r="M378" s="146" t="s">
        <v>3</v>
      </c>
      <c r="N378" s="147" t="s">
        <v>43</v>
      </c>
      <c r="O378" s="54"/>
      <c r="P378" s="148">
        <f>O378*H378</f>
        <v>0</v>
      </c>
      <c r="Q378" s="148">
        <v>0</v>
      </c>
      <c r="R378" s="148">
        <f>Q378*H378</f>
        <v>0</v>
      </c>
      <c r="S378" s="148">
        <v>1.67E-3</v>
      </c>
      <c r="T378" s="149">
        <f>S378*H378</f>
        <v>6.6800000000000002E-3</v>
      </c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R378" s="150" t="s">
        <v>238</v>
      </c>
      <c r="AT378" s="150" t="s">
        <v>140</v>
      </c>
      <c r="AU378" s="150" t="s">
        <v>82</v>
      </c>
      <c r="AY378" s="18" t="s">
        <v>138</v>
      </c>
      <c r="BE378" s="151">
        <f>IF(N378="základní",J378,0)</f>
        <v>0</v>
      </c>
      <c r="BF378" s="151">
        <f>IF(N378="snížená",J378,0)</f>
        <v>0</v>
      </c>
      <c r="BG378" s="151">
        <f>IF(N378="zákl. přenesená",J378,0)</f>
        <v>0</v>
      </c>
      <c r="BH378" s="151">
        <f>IF(N378="sníž. přenesená",J378,0)</f>
        <v>0</v>
      </c>
      <c r="BI378" s="151">
        <f>IF(N378="nulová",J378,0)</f>
        <v>0</v>
      </c>
      <c r="BJ378" s="18" t="s">
        <v>80</v>
      </c>
      <c r="BK378" s="151">
        <f>ROUND(I378*H378,2)</f>
        <v>0</v>
      </c>
      <c r="BL378" s="18" t="s">
        <v>238</v>
      </c>
      <c r="BM378" s="150" t="s">
        <v>638</v>
      </c>
    </row>
    <row r="379" spans="1:65" s="2" customFormat="1" ht="11.25">
      <c r="A379" s="33"/>
      <c r="B379" s="34"/>
      <c r="C379" s="33"/>
      <c r="D379" s="152" t="s">
        <v>147</v>
      </c>
      <c r="E379" s="33"/>
      <c r="F379" s="153" t="s">
        <v>639</v>
      </c>
      <c r="G379" s="33"/>
      <c r="H379" s="33"/>
      <c r="I379" s="154"/>
      <c r="J379" s="33"/>
      <c r="K379" s="33"/>
      <c r="L379" s="34"/>
      <c r="M379" s="155"/>
      <c r="N379" s="156"/>
      <c r="O379" s="54"/>
      <c r="P379" s="54"/>
      <c r="Q379" s="54"/>
      <c r="R379" s="54"/>
      <c r="S379" s="54"/>
      <c r="T379" s="55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T379" s="18" t="s">
        <v>147</v>
      </c>
      <c r="AU379" s="18" t="s">
        <v>82</v>
      </c>
    </row>
    <row r="380" spans="1:65" s="13" customFormat="1" ht="11.25">
      <c r="B380" s="157"/>
      <c r="D380" s="158" t="s">
        <v>149</v>
      </c>
      <c r="E380" s="159" t="s">
        <v>3</v>
      </c>
      <c r="F380" s="160" t="s">
        <v>640</v>
      </c>
      <c r="H380" s="161">
        <v>4</v>
      </c>
      <c r="I380" s="162"/>
      <c r="L380" s="157"/>
      <c r="M380" s="163"/>
      <c r="N380" s="164"/>
      <c r="O380" s="164"/>
      <c r="P380" s="164"/>
      <c r="Q380" s="164"/>
      <c r="R380" s="164"/>
      <c r="S380" s="164"/>
      <c r="T380" s="165"/>
      <c r="AT380" s="159" t="s">
        <v>149</v>
      </c>
      <c r="AU380" s="159" t="s">
        <v>82</v>
      </c>
      <c r="AV380" s="13" t="s">
        <v>82</v>
      </c>
      <c r="AW380" s="13" t="s">
        <v>33</v>
      </c>
      <c r="AX380" s="13" t="s">
        <v>80</v>
      </c>
      <c r="AY380" s="159" t="s">
        <v>138</v>
      </c>
    </row>
    <row r="381" spans="1:65" s="2" customFormat="1" ht="22.15" customHeight="1">
      <c r="A381" s="33"/>
      <c r="B381" s="138"/>
      <c r="C381" s="139" t="s">
        <v>641</v>
      </c>
      <c r="D381" s="139" t="s">
        <v>140</v>
      </c>
      <c r="E381" s="140" t="s">
        <v>642</v>
      </c>
      <c r="F381" s="141" t="s">
        <v>643</v>
      </c>
      <c r="G381" s="142" t="s">
        <v>297</v>
      </c>
      <c r="H381" s="143">
        <v>5.4</v>
      </c>
      <c r="I381" s="144"/>
      <c r="J381" s="145">
        <f>ROUND(I381*H381,2)</f>
        <v>0</v>
      </c>
      <c r="K381" s="141" t="s">
        <v>3</v>
      </c>
      <c r="L381" s="34"/>
      <c r="M381" s="146" t="s">
        <v>3</v>
      </c>
      <c r="N381" s="147" t="s">
        <v>43</v>
      </c>
      <c r="O381" s="54"/>
      <c r="P381" s="148">
        <f>O381*H381</f>
        <v>0</v>
      </c>
      <c r="Q381" s="148">
        <v>3.8999999999999999E-4</v>
      </c>
      <c r="R381" s="148">
        <f>Q381*H381</f>
        <v>2.1060000000000002E-3</v>
      </c>
      <c r="S381" s="148">
        <v>0</v>
      </c>
      <c r="T381" s="149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50" t="s">
        <v>238</v>
      </c>
      <c r="AT381" s="150" t="s">
        <v>140</v>
      </c>
      <c r="AU381" s="150" t="s">
        <v>82</v>
      </c>
      <c r="AY381" s="18" t="s">
        <v>138</v>
      </c>
      <c r="BE381" s="151">
        <f>IF(N381="základní",J381,0)</f>
        <v>0</v>
      </c>
      <c r="BF381" s="151">
        <f>IF(N381="snížená",J381,0)</f>
        <v>0</v>
      </c>
      <c r="BG381" s="151">
        <f>IF(N381="zákl. přenesená",J381,0)</f>
        <v>0</v>
      </c>
      <c r="BH381" s="151">
        <f>IF(N381="sníž. přenesená",J381,0)</f>
        <v>0</v>
      </c>
      <c r="BI381" s="151">
        <f>IF(N381="nulová",J381,0)</f>
        <v>0</v>
      </c>
      <c r="BJ381" s="18" t="s">
        <v>80</v>
      </c>
      <c r="BK381" s="151">
        <f>ROUND(I381*H381,2)</f>
        <v>0</v>
      </c>
      <c r="BL381" s="18" t="s">
        <v>238</v>
      </c>
      <c r="BM381" s="150" t="s">
        <v>644</v>
      </c>
    </row>
    <row r="382" spans="1:65" s="13" customFormat="1" ht="11.25">
      <c r="B382" s="157"/>
      <c r="D382" s="158" t="s">
        <v>149</v>
      </c>
      <c r="E382" s="159" t="s">
        <v>3</v>
      </c>
      <c r="F382" s="160" t="s">
        <v>645</v>
      </c>
      <c r="H382" s="161">
        <v>5.4</v>
      </c>
      <c r="I382" s="162"/>
      <c r="L382" s="157"/>
      <c r="M382" s="163"/>
      <c r="N382" s="164"/>
      <c r="O382" s="164"/>
      <c r="P382" s="164"/>
      <c r="Q382" s="164"/>
      <c r="R382" s="164"/>
      <c r="S382" s="164"/>
      <c r="T382" s="165"/>
      <c r="AT382" s="159" t="s">
        <v>149</v>
      </c>
      <c r="AU382" s="159" t="s">
        <v>82</v>
      </c>
      <c r="AV382" s="13" t="s">
        <v>82</v>
      </c>
      <c r="AW382" s="13" t="s">
        <v>33</v>
      </c>
      <c r="AX382" s="13" t="s">
        <v>80</v>
      </c>
      <c r="AY382" s="159" t="s">
        <v>138</v>
      </c>
    </row>
    <row r="383" spans="1:65" s="2" customFormat="1" ht="19.899999999999999" customHeight="1">
      <c r="A383" s="33"/>
      <c r="B383" s="138"/>
      <c r="C383" s="139" t="s">
        <v>646</v>
      </c>
      <c r="D383" s="139" t="s">
        <v>140</v>
      </c>
      <c r="E383" s="140" t="s">
        <v>647</v>
      </c>
      <c r="F383" s="141" t="s">
        <v>648</v>
      </c>
      <c r="G383" s="142" t="s">
        <v>297</v>
      </c>
      <c r="H383" s="143">
        <v>4</v>
      </c>
      <c r="I383" s="144"/>
      <c r="J383" s="145">
        <f>ROUND(I383*H383,2)</f>
        <v>0</v>
      </c>
      <c r="K383" s="141" t="s">
        <v>144</v>
      </c>
      <c r="L383" s="34"/>
      <c r="M383" s="146" t="s">
        <v>3</v>
      </c>
      <c r="N383" s="147" t="s">
        <v>43</v>
      </c>
      <c r="O383" s="54"/>
      <c r="P383" s="148">
        <f>O383*H383</f>
        <v>0</v>
      </c>
      <c r="Q383" s="148">
        <v>1.9400000000000001E-3</v>
      </c>
      <c r="R383" s="148">
        <f>Q383*H383</f>
        <v>7.7600000000000004E-3</v>
      </c>
      <c r="S383" s="148">
        <v>0</v>
      </c>
      <c r="T383" s="149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50" t="s">
        <v>238</v>
      </c>
      <c r="AT383" s="150" t="s">
        <v>140</v>
      </c>
      <c r="AU383" s="150" t="s">
        <v>82</v>
      </c>
      <c r="AY383" s="18" t="s">
        <v>138</v>
      </c>
      <c r="BE383" s="151">
        <f>IF(N383="základní",J383,0)</f>
        <v>0</v>
      </c>
      <c r="BF383" s="151">
        <f>IF(N383="snížená",J383,0)</f>
        <v>0</v>
      </c>
      <c r="BG383" s="151">
        <f>IF(N383="zákl. přenesená",J383,0)</f>
        <v>0</v>
      </c>
      <c r="BH383" s="151">
        <f>IF(N383="sníž. přenesená",J383,0)</f>
        <v>0</v>
      </c>
      <c r="BI383" s="151">
        <f>IF(N383="nulová",J383,0)</f>
        <v>0</v>
      </c>
      <c r="BJ383" s="18" t="s">
        <v>80</v>
      </c>
      <c r="BK383" s="151">
        <f>ROUND(I383*H383,2)</f>
        <v>0</v>
      </c>
      <c r="BL383" s="18" t="s">
        <v>238</v>
      </c>
      <c r="BM383" s="150" t="s">
        <v>649</v>
      </c>
    </row>
    <row r="384" spans="1:65" s="2" customFormat="1" ht="11.25">
      <c r="A384" s="33"/>
      <c r="B384" s="34"/>
      <c r="C384" s="33"/>
      <c r="D384" s="152" t="s">
        <v>147</v>
      </c>
      <c r="E384" s="33"/>
      <c r="F384" s="153" t="s">
        <v>650</v>
      </c>
      <c r="G384" s="33"/>
      <c r="H384" s="33"/>
      <c r="I384" s="154"/>
      <c r="J384" s="33"/>
      <c r="K384" s="33"/>
      <c r="L384" s="34"/>
      <c r="M384" s="155"/>
      <c r="N384" s="156"/>
      <c r="O384" s="54"/>
      <c r="P384" s="54"/>
      <c r="Q384" s="54"/>
      <c r="R384" s="54"/>
      <c r="S384" s="54"/>
      <c r="T384" s="55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T384" s="18" t="s">
        <v>147</v>
      </c>
      <c r="AU384" s="18" t="s">
        <v>82</v>
      </c>
    </row>
    <row r="385" spans="1:65" s="13" customFormat="1" ht="11.25">
      <c r="B385" s="157"/>
      <c r="D385" s="158" t="s">
        <v>149</v>
      </c>
      <c r="E385" s="159" t="s">
        <v>3</v>
      </c>
      <c r="F385" s="160" t="s">
        <v>651</v>
      </c>
      <c r="H385" s="161">
        <v>4</v>
      </c>
      <c r="I385" s="162"/>
      <c r="L385" s="157"/>
      <c r="M385" s="163"/>
      <c r="N385" s="164"/>
      <c r="O385" s="164"/>
      <c r="P385" s="164"/>
      <c r="Q385" s="164"/>
      <c r="R385" s="164"/>
      <c r="S385" s="164"/>
      <c r="T385" s="165"/>
      <c r="AT385" s="159" t="s">
        <v>149</v>
      </c>
      <c r="AU385" s="159" t="s">
        <v>82</v>
      </c>
      <c r="AV385" s="13" t="s">
        <v>82</v>
      </c>
      <c r="AW385" s="13" t="s">
        <v>33</v>
      </c>
      <c r="AX385" s="13" t="s">
        <v>80</v>
      </c>
      <c r="AY385" s="159" t="s">
        <v>138</v>
      </c>
    </row>
    <row r="386" spans="1:65" s="2" customFormat="1" ht="22.15" customHeight="1">
      <c r="A386" s="33"/>
      <c r="B386" s="138"/>
      <c r="C386" s="139" t="s">
        <v>652</v>
      </c>
      <c r="D386" s="139" t="s">
        <v>140</v>
      </c>
      <c r="E386" s="140" t="s">
        <v>653</v>
      </c>
      <c r="F386" s="141" t="s">
        <v>654</v>
      </c>
      <c r="G386" s="142" t="s">
        <v>297</v>
      </c>
      <c r="H386" s="143">
        <v>4</v>
      </c>
      <c r="I386" s="144"/>
      <c r="J386" s="145">
        <f>ROUND(I386*H386,2)</f>
        <v>0</v>
      </c>
      <c r="K386" s="141" t="s">
        <v>144</v>
      </c>
      <c r="L386" s="34"/>
      <c r="M386" s="146" t="s">
        <v>3</v>
      </c>
      <c r="N386" s="147" t="s">
        <v>43</v>
      </c>
      <c r="O386" s="54"/>
      <c r="P386" s="148">
        <f>O386*H386</f>
        <v>0</v>
      </c>
      <c r="Q386" s="148">
        <v>1.98E-3</v>
      </c>
      <c r="R386" s="148">
        <f>Q386*H386</f>
        <v>7.92E-3</v>
      </c>
      <c r="S386" s="148">
        <v>0</v>
      </c>
      <c r="T386" s="149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50" t="s">
        <v>238</v>
      </c>
      <c r="AT386" s="150" t="s">
        <v>140</v>
      </c>
      <c r="AU386" s="150" t="s">
        <v>82</v>
      </c>
      <c r="AY386" s="18" t="s">
        <v>138</v>
      </c>
      <c r="BE386" s="151">
        <f>IF(N386="základní",J386,0)</f>
        <v>0</v>
      </c>
      <c r="BF386" s="151">
        <f>IF(N386="snížená",J386,0)</f>
        <v>0</v>
      </c>
      <c r="BG386" s="151">
        <f>IF(N386="zákl. přenesená",J386,0)</f>
        <v>0</v>
      </c>
      <c r="BH386" s="151">
        <f>IF(N386="sníž. přenesená",J386,0)</f>
        <v>0</v>
      </c>
      <c r="BI386" s="151">
        <f>IF(N386="nulová",J386,0)</f>
        <v>0</v>
      </c>
      <c r="BJ386" s="18" t="s">
        <v>80</v>
      </c>
      <c r="BK386" s="151">
        <f>ROUND(I386*H386,2)</f>
        <v>0</v>
      </c>
      <c r="BL386" s="18" t="s">
        <v>238</v>
      </c>
      <c r="BM386" s="150" t="s">
        <v>655</v>
      </c>
    </row>
    <row r="387" spans="1:65" s="2" customFormat="1" ht="11.25">
      <c r="A387" s="33"/>
      <c r="B387" s="34"/>
      <c r="C387" s="33"/>
      <c r="D387" s="152" t="s">
        <v>147</v>
      </c>
      <c r="E387" s="33"/>
      <c r="F387" s="153" t="s">
        <v>656</v>
      </c>
      <c r="G387" s="33"/>
      <c r="H387" s="33"/>
      <c r="I387" s="154"/>
      <c r="J387" s="33"/>
      <c r="K387" s="33"/>
      <c r="L387" s="34"/>
      <c r="M387" s="155"/>
      <c r="N387" s="156"/>
      <c r="O387" s="54"/>
      <c r="P387" s="54"/>
      <c r="Q387" s="54"/>
      <c r="R387" s="54"/>
      <c r="S387" s="54"/>
      <c r="T387" s="55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T387" s="18" t="s">
        <v>147</v>
      </c>
      <c r="AU387" s="18" t="s">
        <v>82</v>
      </c>
    </row>
    <row r="388" spans="1:65" s="13" customFormat="1" ht="11.25">
      <c r="B388" s="157"/>
      <c r="D388" s="158" t="s">
        <v>149</v>
      </c>
      <c r="E388" s="159" t="s">
        <v>3</v>
      </c>
      <c r="F388" s="160" t="s">
        <v>657</v>
      </c>
      <c r="H388" s="161">
        <v>4</v>
      </c>
      <c r="I388" s="162"/>
      <c r="L388" s="157"/>
      <c r="M388" s="163"/>
      <c r="N388" s="164"/>
      <c r="O388" s="164"/>
      <c r="P388" s="164"/>
      <c r="Q388" s="164"/>
      <c r="R388" s="164"/>
      <c r="S388" s="164"/>
      <c r="T388" s="165"/>
      <c r="AT388" s="159" t="s">
        <v>149</v>
      </c>
      <c r="AU388" s="159" t="s">
        <v>82</v>
      </c>
      <c r="AV388" s="13" t="s">
        <v>82</v>
      </c>
      <c r="AW388" s="13" t="s">
        <v>33</v>
      </c>
      <c r="AX388" s="13" t="s">
        <v>80</v>
      </c>
      <c r="AY388" s="159" t="s">
        <v>138</v>
      </c>
    </row>
    <row r="389" spans="1:65" s="2" customFormat="1" ht="22.15" customHeight="1">
      <c r="A389" s="33"/>
      <c r="B389" s="138"/>
      <c r="C389" s="139" t="s">
        <v>658</v>
      </c>
      <c r="D389" s="139" t="s">
        <v>140</v>
      </c>
      <c r="E389" s="140" t="s">
        <v>659</v>
      </c>
      <c r="F389" s="141" t="s">
        <v>660</v>
      </c>
      <c r="G389" s="142" t="s">
        <v>297</v>
      </c>
      <c r="H389" s="143">
        <v>4</v>
      </c>
      <c r="I389" s="144"/>
      <c r="J389" s="145">
        <f>ROUND(I389*H389,2)</f>
        <v>0</v>
      </c>
      <c r="K389" s="141" t="s">
        <v>144</v>
      </c>
      <c r="L389" s="34"/>
      <c r="M389" s="146" t="s">
        <v>3</v>
      </c>
      <c r="N389" s="147" t="s">
        <v>43</v>
      </c>
      <c r="O389" s="54"/>
      <c r="P389" s="148">
        <f>O389*H389</f>
        <v>0</v>
      </c>
      <c r="Q389" s="148">
        <v>2.9399999999999999E-3</v>
      </c>
      <c r="R389" s="148">
        <f>Q389*H389</f>
        <v>1.176E-2</v>
      </c>
      <c r="S389" s="148">
        <v>0</v>
      </c>
      <c r="T389" s="149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50" t="s">
        <v>238</v>
      </c>
      <c r="AT389" s="150" t="s">
        <v>140</v>
      </c>
      <c r="AU389" s="150" t="s">
        <v>82</v>
      </c>
      <c r="AY389" s="18" t="s">
        <v>138</v>
      </c>
      <c r="BE389" s="151">
        <f>IF(N389="základní",J389,0)</f>
        <v>0</v>
      </c>
      <c r="BF389" s="151">
        <f>IF(N389="snížená",J389,0)</f>
        <v>0</v>
      </c>
      <c r="BG389" s="151">
        <f>IF(N389="zákl. přenesená",J389,0)</f>
        <v>0</v>
      </c>
      <c r="BH389" s="151">
        <f>IF(N389="sníž. přenesená",J389,0)</f>
        <v>0</v>
      </c>
      <c r="BI389" s="151">
        <f>IF(N389="nulová",J389,0)</f>
        <v>0</v>
      </c>
      <c r="BJ389" s="18" t="s">
        <v>80</v>
      </c>
      <c r="BK389" s="151">
        <f>ROUND(I389*H389,2)</f>
        <v>0</v>
      </c>
      <c r="BL389" s="18" t="s">
        <v>238</v>
      </c>
      <c r="BM389" s="150" t="s">
        <v>661</v>
      </c>
    </row>
    <row r="390" spans="1:65" s="2" customFormat="1" ht="11.25">
      <c r="A390" s="33"/>
      <c r="B390" s="34"/>
      <c r="C390" s="33"/>
      <c r="D390" s="152" t="s">
        <v>147</v>
      </c>
      <c r="E390" s="33"/>
      <c r="F390" s="153" t="s">
        <v>662</v>
      </c>
      <c r="G390" s="33"/>
      <c r="H390" s="33"/>
      <c r="I390" s="154"/>
      <c r="J390" s="33"/>
      <c r="K390" s="33"/>
      <c r="L390" s="34"/>
      <c r="M390" s="155"/>
      <c r="N390" s="156"/>
      <c r="O390" s="54"/>
      <c r="P390" s="54"/>
      <c r="Q390" s="54"/>
      <c r="R390" s="54"/>
      <c r="S390" s="54"/>
      <c r="T390" s="55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T390" s="18" t="s">
        <v>147</v>
      </c>
      <c r="AU390" s="18" t="s">
        <v>82</v>
      </c>
    </row>
    <row r="391" spans="1:65" s="13" customFormat="1" ht="11.25">
      <c r="B391" s="157"/>
      <c r="D391" s="158" t="s">
        <v>149</v>
      </c>
      <c r="E391" s="159" t="s">
        <v>3</v>
      </c>
      <c r="F391" s="160" t="s">
        <v>657</v>
      </c>
      <c r="H391" s="161">
        <v>4</v>
      </c>
      <c r="I391" s="162"/>
      <c r="L391" s="157"/>
      <c r="M391" s="163"/>
      <c r="N391" s="164"/>
      <c r="O391" s="164"/>
      <c r="P391" s="164"/>
      <c r="Q391" s="164"/>
      <c r="R391" s="164"/>
      <c r="S391" s="164"/>
      <c r="T391" s="165"/>
      <c r="AT391" s="159" t="s">
        <v>149</v>
      </c>
      <c r="AU391" s="159" t="s">
        <v>82</v>
      </c>
      <c r="AV391" s="13" t="s">
        <v>82</v>
      </c>
      <c r="AW391" s="13" t="s">
        <v>33</v>
      </c>
      <c r="AX391" s="13" t="s">
        <v>80</v>
      </c>
      <c r="AY391" s="159" t="s">
        <v>138</v>
      </c>
    </row>
    <row r="392" spans="1:65" s="2" customFormat="1" ht="14.45" customHeight="1">
      <c r="A392" s="33"/>
      <c r="B392" s="138"/>
      <c r="C392" s="139" t="s">
        <v>663</v>
      </c>
      <c r="D392" s="139" t="s">
        <v>140</v>
      </c>
      <c r="E392" s="140" t="s">
        <v>664</v>
      </c>
      <c r="F392" s="141" t="s">
        <v>665</v>
      </c>
      <c r="G392" s="142" t="s">
        <v>389</v>
      </c>
      <c r="H392" s="143">
        <v>4</v>
      </c>
      <c r="I392" s="144"/>
      <c r="J392" s="145">
        <f>ROUND(I392*H392,2)</f>
        <v>0</v>
      </c>
      <c r="K392" s="141" t="s">
        <v>144</v>
      </c>
      <c r="L392" s="34"/>
      <c r="M392" s="146" t="s">
        <v>3</v>
      </c>
      <c r="N392" s="147" t="s">
        <v>43</v>
      </c>
      <c r="O392" s="54"/>
      <c r="P392" s="148">
        <f>O392*H392</f>
        <v>0</v>
      </c>
      <c r="Q392" s="148">
        <v>0</v>
      </c>
      <c r="R392" s="148">
        <f>Q392*H392</f>
        <v>0</v>
      </c>
      <c r="S392" s="148">
        <v>0</v>
      </c>
      <c r="T392" s="149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50" t="s">
        <v>238</v>
      </c>
      <c r="AT392" s="150" t="s">
        <v>140</v>
      </c>
      <c r="AU392" s="150" t="s">
        <v>82</v>
      </c>
      <c r="AY392" s="18" t="s">
        <v>138</v>
      </c>
      <c r="BE392" s="151">
        <f>IF(N392="základní",J392,0)</f>
        <v>0</v>
      </c>
      <c r="BF392" s="151">
        <f>IF(N392="snížená",J392,0)</f>
        <v>0</v>
      </c>
      <c r="BG392" s="151">
        <f>IF(N392="zákl. přenesená",J392,0)</f>
        <v>0</v>
      </c>
      <c r="BH392" s="151">
        <f>IF(N392="sníž. přenesená",J392,0)</f>
        <v>0</v>
      </c>
      <c r="BI392" s="151">
        <f>IF(N392="nulová",J392,0)</f>
        <v>0</v>
      </c>
      <c r="BJ392" s="18" t="s">
        <v>80</v>
      </c>
      <c r="BK392" s="151">
        <f>ROUND(I392*H392,2)</f>
        <v>0</v>
      </c>
      <c r="BL392" s="18" t="s">
        <v>238</v>
      </c>
      <c r="BM392" s="150" t="s">
        <v>666</v>
      </c>
    </row>
    <row r="393" spans="1:65" s="2" customFormat="1" ht="11.25">
      <c r="A393" s="33"/>
      <c r="B393" s="34"/>
      <c r="C393" s="33"/>
      <c r="D393" s="152" t="s">
        <v>147</v>
      </c>
      <c r="E393" s="33"/>
      <c r="F393" s="153" t="s">
        <v>667</v>
      </c>
      <c r="G393" s="33"/>
      <c r="H393" s="33"/>
      <c r="I393" s="154"/>
      <c r="J393" s="33"/>
      <c r="K393" s="33"/>
      <c r="L393" s="34"/>
      <c r="M393" s="155"/>
      <c r="N393" s="156"/>
      <c r="O393" s="54"/>
      <c r="P393" s="54"/>
      <c r="Q393" s="54"/>
      <c r="R393" s="54"/>
      <c r="S393" s="54"/>
      <c r="T393" s="55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T393" s="18" t="s">
        <v>147</v>
      </c>
      <c r="AU393" s="18" t="s">
        <v>82</v>
      </c>
    </row>
    <row r="394" spans="1:65" s="2" customFormat="1" ht="14.45" customHeight="1">
      <c r="A394" s="33"/>
      <c r="B394" s="138"/>
      <c r="C394" s="181" t="s">
        <v>668</v>
      </c>
      <c r="D394" s="181" t="s">
        <v>261</v>
      </c>
      <c r="E394" s="182" t="s">
        <v>669</v>
      </c>
      <c r="F394" s="183" t="s">
        <v>670</v>
      </c>
      <c r="G394" s="184" t="s">
        <v>389</v>
      </c>
      <c r="H394" s="185">
        <v>4</v>
      </c>
      <c r="I394" s="186"/>
      <c r="J394" s="187">
        <f>ROUND(I394*H394,2)</f>
        <v>0</v>
      </c>
      <c r="K394" s="183" t="s">
        <v>144</v>
      </c>
      <c r="L394" s="188"/>
      <c r="M394" s="189" t="s">
        <v>3</v>
      </c>
      <c r="N394" s="190" t="s">
        <v>43</v>
      </c>
      <c r="O394" s="54"/>
      <c r="P394" s="148">
        <f>O394*H394</f>
        <v>0</v>
      </c>
      <c r="Q394" s="148">
        <v>1.3999999999999999E-4</v>
      </c>
      <c r="R394" s="148">
        <f>Q394*H394</f>
        <v>5.5999999999999995E-4</v>
      </c>
      <c r="S394" s="148">
        <v>0</v>
      </c>
      <c r="T394" s="149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50" t="s">
        <v>362</v>
      </c>
      <c r="AT394" s="150" t="s">
        <v>261</v>
      </c>
      <c r="AU394" s="150" t="s">
        <v>82</v>
      </c>
      <c r="AY394" s="18" t="s">
        <v>138</v>
      </c>
      <c r="BE394" s="151">
        <f>IF(N394="základní",J394,0)</f>
        <v>0</v>
      </c>
      <c r="BF394" s="151">
        <f>IF(N394="snížená",J394,0)</f>
        <v>0</v>
      </c>
      <c r="BG394" s="151">
        <f>IF(N394="zákl. přenesená",J394,0)</f>
        <v>0</v>
      </c>
      <c r="BH394" s="151">
        <f>IF(N394="sníž. přenesená",J394,0)</f>
        <v>0</v>
      </c>
      <c r="BI394" s="151">
        <f>IF(N394="nulová",J394,0)</f>
        <v>0</v>
      </c>
      <c r="BJ394" s="18" t="s">
        <v>80</v>
      </c>
      <c r="BK394" s="151">
        <f>ROUND(I394*H394,2)</f>
        <v>0</v>
      </c>
      <c r="BL394" s="18" t="s">
        <v>238</v>
      </c>
      <c r="BM394" s="150" t="s">
        <v>671</v>
      </c>
    </row>
    <row r="395" spans="1:65" s="2" customFormat="1" ht="19.899999999999999" customHeight="1">
      <c r="A395" s="33"/>
      <c r="B395" s="138"/>
      <c r="C395" s="139" t="s">
        <v>672</v>
      </c>
      <c r="D395" s="139" t="s">
        <v>140</v>
      </c>
      <c r="E395" s="140" t="s">
        <v>673</v>
      </c>
      <c r="F395" s="141" t="s">
        <v>674</v>
      </c>
      <c r="G395" s="142" t="s">
        <v>297</v>
      </c>
      <c r="H395" s="143">
        <v>4</v>
      </c>
      <c r="I395" s="144"/>
      <c r="J395" s="145">
        <f>ROUND(I395*H395,2)</f>
        <v>0</v>
      </c>
      <c r="K395" s="141" t="s">
        <v>144</v>
      </c>
      <c r="L395" s="34"/>
      <c r="M395" s="146" t="s">
        <v>3</v>
      </c>
      <c r="N395" s="147" t="s">
        <v>43</v>
      </c>
      <c r="O395" s="54"/>
      <c r="P395" s="148">
        <f>O395*H395</f>
        <v>0</v>
      </c>
      <c r="Q395" s="148">
        <v>2.8600000000000001E-3</v>
      </c>
      <c r="R395" s="148">
        <f>Q395*H395</f>
        <v>1.1440000000000001E-2</v>
      </c>
      <c r="S395" s="148">
        <v>0</v>
      </c>
      <c r="T395" s="149">
        <f>S395*H395</f>
        <v>0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50" t="s">
        <v>238</v>
      </c>
      <c r="AT395" s="150" t="s">
        <v>140</v>
      </c>
      <c r="AU395" s="150" t="s">
        <v>82</v>
      </c>
      <c r="AY395" s="18" t="s">
        <v>138</v>
      </c>
      <c r="BE395" s="151">
        <f>IF(N395="základní",J395,0)</f>
        <v>0</v>
      </c>
      <c r="BF395" s="151">
        <f>IF(N395="snížená",J395,0)</f>
        <v>0</v>
      </c>
      <c r="BG395" s="151">
        <f>IF(N395="zákl. přenesená",J395,0)</f>
        <v>0</v>
      </c>
      <c r="BH395" s="151">
        <f>IF(N395="sníž. přenesená",J395,0)</f>
        <v>0</v>
      </c>
      <c r="BI395" s="151">
        <f>IF(N395="nulová",J395,0)</f>
        <v>0</v>
      </c>
      <c r="BJ395" s="18" t="s">
        <v>80</v>
      </c>
      <c r="BK395" s="151">
        <f>ROUND(I395*H395,2)</f>
        <v>0</v>
      </c>
      <c r="BL395" s="18" t="s">
        <v>238</v>
      </c>
      <c r="BM395" s="150" t="s">
        <v>675</v>
      </c>
    </row>
    <row r="396" spans="1:65" s="2" customFormat="1" ht="11.25">
      <c r="A396" s="33"/>
      <c r="B396" s="34"/>
      <c r="C396" s="33"/>
      <c r="D396" s="152" t="s">
        <v>147</v>
      </c>
      <c r="E396" s="33"/>
      <c r="F396" s="153" t="s">
        <v>676</v>
      </c>
      <c r="G396" s="33"/>
      <c r="H396" s="33"/>
      <c r="I396" s="154"/>
      <c r="J396" s="33"/>
      <c r="K396" s="33"/>
      <c r="L396" s="34"/>
      <c r="M396" s="155"/>
      <c r="N396" s="156"/>
      <c r="O396" s="54"/>
      <c r="P396" s="54"/>
      <c r="Q396" s="54"/>
      <c r="R396" s="54"/>
      <c r="S396" s="54"/>
      <c r="T396" s="55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T396" s="18" t="s">
        <v>147</v>
      </c>
      <c r="AU396" s="18" t="s">
        <v>82</v>
      </c>
    </row>
    <row r="397" spans="1:65" s="13" customFormat="1" ht="11.25">
      <c r="B397" s="157"/>
      <c r="D397" s="158" t="s">
        <v>149</v>
      </c>
      <c r="E397" s="159" t="s">
        <v>3</v>
      </c>
      <c r="F397" s="160" t="s">
        <v>651</v>
      </c>
      <c r="H397" s="161">
        <v>4</v>
      </c>
      <c r="I397" s="162"/>
      <c r="L397" s="157"/>
      <c r="M397" s="163"/>
      <c r="N397" s="164"/>
      <c r="O397" s="164"/>
      <c r="P397" s="164"/>
      <c r="Q397" s="164"/>
      <c r="R397" s="164"/>
      <c r="S397" s="164"/>
      <c r="T397" s="165"/>
      <c r="AT397" s="159" t="s">
        <v>149</v>
      </c>
      <c r="AU397" s="159" t="s">
        <v>82</v>
      </c>
      <c r="AV397" s="13" t="s">
        <v>82</v>
      </c>
      <c r="AW397" s="13" t="s">
        <v>33</v>
      </c>
      <c r="AX397" s="13" t="s">
        <v>80</v>
      </c>
      <c r="AY397" s="159" t="s">
        <v>138</v>
      </c>
    </row>
    <row r="398" spans="1:65" s="2" customFormat="1" ht="22.15" customHeight="1">
      <c r="A398" s="33"/>
      <c r="B398" s="138"/>
      <c r="C398" s="139" t="s">
        <v>677</v>
      </c>
      <c r="D398" s="139" t="s">
        <v>140</v>
      </c>
      <c r="E398" s="140" t="s">
        <v>678</v>
      </c>
      <c r="F398" s="141" t="s">
        <v>679</v>
      </c>
      <c r="G398" s="142" t="s">
        <v>389</v>
      </c>
      <c r="H398" s="143">
        <v>4</v>
      </c>
      <c r="I398" s="144"/>
      <c r="J398" s="145">
        <f>ROUND(I398*H398,2)</f>
        <v>0</v>
      </c>
      <c r="K398" s="141" t="s">
        <v>144</v>
      </c>
      <c r="L398" s="34"/>
      <c r="M398" s="146" t="s">
        <v>3</v>
      </c>
      <c r="N398" s="147" t="s">
        <v>43</v>
      </c>
      <c r="O398" s="54"/>
      <c r="P398" s="148">
        <f>O398*H398</f>
        <v>0</v>
      </c>
      <c r="Q398" s="148">
        <v>4.8000000000000001E-4</v>
      </c>
      <c r="R398" s="148">
        <f>Q398*H398</f>
        <v>1.92E-3</v>
      </c>
      <c r="S398" s="148">
        <v>0</v>
      </c>
      <c r="T398" s="149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50" t="s">
        <v>238</v>
      </c>
      <c r="AT398" s="150" t="s">
        <v>140</v>
      </c>
      <c r="AU398" s="150" t="s">
        <v>82</v>
      </c>
      <c r="AY398" s="18" t="s">
        <v>138</v>
      </c>
      <c r="BE398" s="151">
        <f>IF(N398="základní",J398,0)</f>
        <v>0</v>
      </c>
      <c r="BF398" s="151">
        <f>IF(N398="snížená",J398,0)</f>
        <v>0</v>
      </c>
      <c r="BG398" s="151">
        <f>IF(N398="zákl. přenesená",J398,0)</f>
        <v>0</v>
      </c>
      <c r="BH398" s="151">
        <f>IF(N398="sníž. přenesená",J398,0)</f>
        <v>0</v>
      </c>
      <c r="BI398" s="151">
        <f>IF(N398="nulová",J398,0)</f>
        <v>0</v>
      </c>
      <c r="BJ398" s="18" t="s">
        <v>80</v>
      </c>
      <c r="BK398" s="151">
        <f>ROUND(I398*H398,2)</f>
        <v>0</v>
      </c>
      <c r="BL398" s="18" t="s">
        <v>238</v>
      </c>
      <c r="BM398" s="150" t="s">
        <v>680</v>
      </c>
    </row>
    <row r="399" spans="1:65" s="2" customFormat="1" ht="11.25">
      <c r="A399" s="33"/>
      <c r="B399" s="34"/>
      <c r="C399" s="33"/>
      <c r="D399" s="152" t="s">
        <v>147</v>
      </c>
      <c r="E399" s="33"/>
      <c r="F399" s="153" t="s">
        <v>681</v>
      </c>
      <c r="G399" s="33"/>
      <c r="H399" s="33"/>
      <c r="I399" s="154"/>
      <c r="J399" s="33"/>
      <c r="K399" s="33"/>
      <c r="L399" s="34"/>
      <c r="M399" s="155"/>
      <c r="N399" s="156"/>
      <c r="O399" s="54"/>
      <c r="P399" s="54"/>
      <c r="Q399" s="54"/>
      <c r="R399" s="54"/>
      <c r="S399" s="54"/>
      <c r="T399" s="55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T399" s="18" t="s">
        <v>147</v>
      </c>
      <c r="AU399" s="18" t="s">
        <v>82</v>
      </c>
    </row>
    <row r="400" spans="1:65" s="13" customFormat="1" ht="11.25">
      <c r="B400" s="157"/>
      <c r="D400" s="158" t="s">
        <v>149</v>
      </c>
      <c r="E400" s="159" t="s">
        <v>3</v>
      </c>
      <c r="F400" s="160" t="s">
        <v>682</v>
      </c>
      <c r="H400" s="161">
        <v>2</v>
      </c>
      <c r="I400" s="162"/>
      <c r="L400" s="157"/>
      <c r="M400" s="163"/>
      <c r="N400" s="164"/>
      <c r="O400" s="164"/>
      <c r="P400" s="164"/>
      <c r="Q400" s="164"/>
      <c r="R400" s="164"/>
      <c r="S400" s="164"/>
      <c r="T400" s="165"/>
      <c r="AT400" s="159" t="s">
        <v>149</v>
      </c>
      <c r="AU400" s="159" t="s">
        <v>82</v>
      </c>
      <c r="AV400" s="13" t="s">
        <v>82</v>
      </c>
      <c r="AW400" s="13" t="s">
        <v>33</v>
      </c>
      <c r="AX400" s="13" t="s">
        <v>72</v>
      </c>
      <c r="AY400" s="159" t="s">
        <v>138</v>
      </c>
    </row>
    <row r="401" spans="1:65" s="13" customFormat="1" ht="11.25">
      <c r="B401" s="157"/>
      <c r="D401" s="158" t="s">
        <v>149</v>
      </c>
      <c r="E401" s="159" t="s">
        <v>3</v>
      </c>
      <c r="F401" s="160" t="s">
        <v>683</v>
      </c>
      <c r="H401" s="161">
        <v>2</v>
      </c>
      <c r="I401" s="162"/>
      <c r="L401" s="157"/>
      <c r="M401" s="163"/>
      <c r="N401" s="164"/>
      <c r="O401" s="164"/>
      <c r="P401" s="164"/>
      <c r="Q401" s="164"/>
      <c r="R401" s="164"/>
      <c r="S401" s="164"/>
      <c r="T401" s="165"/>
      <c r="AT401" s="159" t="s">
        <v>149</v>
      </c>
      <c r="AU401" s="159" t="s">
        <v>82</v>
      </c>
      <c r="AV401" s="13" t="s">
        <v>82</v>
      </c>
      <c r="AW401" s="13" t="s">
        <v>33</v>
      </c>
      <c r="AX401" s="13" t="s">
        <v>72</v>
      </c>
      <c r="AY401" s="159" t="s">
        <v>138</v>
      </c>
    </row>
    <row r="402" spans="1:65" s="14" customFormat="1" ht="11.25">
      <c r="B402" s="166"/>
      <c r="D402" s="158" t="s">
        <v>149</v>
      </c>
      <c r="E402" s="167" t="s">
        <v>3</v>
      </c>
      <c r="F402" s="168" t="s">
        <v>153</v>
      </c>
      <c r="H402" s="169">
        <v>4</v>
      </c>
      <c r="I402" s="170"/>
      <c r="L402" s="166"/>
      <c r="M402" s="171"/>
      <c r="N402" s="172"/>
      <c r="O402" s="172"/>
      <c r="P402" s="172"/>
      <c r="Q402" s="172"/>
      <c r="R402" s="172"/>
      <c r="S402" s="172"/>
      <c r="T402" s="173"/>
      <c r="AT402" s="167" t="s">
        <v>149</v>
      </c>
      <c r="AU402" s="167" t="s">
        <v>82</v>
      </c>
      <c r="AV402" s="14" t="s">
        <v>145</v>
      </c>
      <c r="AW402" s="14" t="s">
        <v>33</v>
      </c>
      <c r="AX402" s="14" t="s">
        <v>80</v>
      </c>
      <c r="AY402" s="167" t="s">
        <v>138</v>
      </c>
    </row>
    <row r="403" spans="1:65" s="2" customFormat="1" ht="19.899999999999999" customHeight="1">
      <c r="A403" s="33"/>
      <c r="B403" s="138"/>
      <c r="C403" s="139" t="s">
        <v>684</v>
      </c>
      <c r="D403" s="139" t="s">
        <v>140</v>
      </c>
      <c r="E403" s="140" t="s">
        <v>685</v>
      </c>
      <c r="F403" s="141" t="s">
        <v>686</v>
      </c>
      <c r="G403" s="142" t="s">
        <v>297</v>
      </c>
      <c r="H403" s="143">
        <v>10</v>
      </c>
      <c r="I403" s="144"/>
      <c r="J403" s="145">
        <f>ROUND(I403*H403,2)</f>
        <v>0</v>
      </c>
      <c r="K403" s="141" t="s">
        <v>144</v>
      </c>
      <c r="L403" s="34"/>
      <c r="M403" s="146" t="s">
        <v>3</v>
      </c>
      <c r="N403" s="147" t="s">
        <v>43</v>
      </c>
      <c r="O403" s="54"/>
      <c r="P403" s="148">
        <f>O403*H403</f>
        <v>0</v>
      </c>
      <c r="Q403" s="148">
        <v>2.2300000000000002E-3</v>
      </c>
      <c r="R403" s="148">
        <f>Q403*H403</f>
        <v>2.23E-2</v>
      </c>
      <c r="S403" s="148">
        <v>0</v>
      </c>
      <c r="T403" s="149">
        <f>S403*H403</f>
        <v>0</v>
      </c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R403" s="150" t="s">
        <v>238</v>
      </c>
      <c r="AT403" s="150" t="s">
        <v>140</v>
      </c>
      <c r="AU403" s="150" t="s">
        <v>82</v>
      </c>
      <c r="AY403" s="18" t="s">
        <v>138</v>
      </c>
      <c r="BE403" s="151">
        <f>IF(N403="základní",J403,0)</f>
        <v>0</v>
      </c>
      <c r="BF403" s="151">
        <f>IF(N403="snížená",J403,0)</f>
        <v>0</v>
      </c>
      <c r="BG403" s="151">
        <f>IF(N403="zákl. přenesená",J403,0)</f>
        <v>0</v>
      </c>
      <c r="BH403" s="151">
        <f>IF(N403="sníž. přenesená",J403,0)</f>
        <v>0</v>
      </c>
      <c r="BI403" s="151">
        <f>IF(N403="nulová",J403,0)</f>
        <v>0</v>
      </c>
      <c r="BJ403" s="18" t="s">
        <v>80</v>
      </c>
      <c r="BK403" s="151">
        <f>ROUND(I403*H403,2)</f>
        <v>0</v>
      </c>
      <c r="BL403" s="18" t="s">
        <v>238</v>
      </c>
      <c r="BM403" s="150" t="s">
        <v>687</v>
      </c>
    </row>
    <row r="404" spans="1:65" s="2" customFormat="1" ht="11.25">
      <c r="A404" s="33"/>
      <c r="B404" s="34"/>
      <c r="C404" s="33"/>
      <c r="D404" s="152" t="s">
        <v>147</v>
      </c>
      <c r="E404" s="33"/>
      <c r="F404" s="153" t="s">
        <v>688</v>
      </c>
      <c r="G404" s="33"/>
      <c r="H404" s="33"/>
      <c r="I404" s="154"/>
      <c r="J404" s="33"/>
      <c r="K404" s="33"/>
      <c r="L404" s="34"/>
      <c r="M404" s="155"/>
      <c r="N404" s="156"/>
      <c r="O404" s="54"/>
      <c r="P404" s="54"/>
      <c r="Q404" s="54"/>
      <c r="R404" s="54"/>
      <c r="S404" s="54"/>
      <c r="T404" s="55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T404" s="18" t="s">
        <v>147</v>
      </c>
      <c r="AU404" s="18" t="s">
        <v>82</v>
      </c>
    </row>
    <row r="405" spans="1:65" s="13" customFormat="1" ht="11.25">
      <c r="B405" s="157"/>
      <c r="D405" s="158" t="s">
        <v>149</v>
      </c>
      <c r="E405" s="159" t="s">
        <v>3</v>
      </c>
      <c r="F405" s="160" t="s">
        <v>689</v>
      </c>
      <c r="H405" s="161">
        <v>5</v>
      </c>
      <c r="I405" s="162"/>
      <c r="L405" s="157"/>
      <c r="M405" s="163"/>
      <c r="N405" s="164"/>
      <c r="O405" s="164"/>
      <c r="P405" s="164"/>
      <c r="Q405" s="164"/>
      <c r="R405" s="164"/>
      <c r="S405" s="164"/>
      <c r="T405" s="165"/>
      <c r="AT405" s="159" t="s">
        <v>149</v>
      </c>
      <c r="AU405" s="159" t="s">
        <v>82</v>
      </c>
      <c r="AV405" s="13" t="s">
        <v>82</v>
      </c>
      <c r="AW405" s="13" t="s">
        <v>33</v>
      </c>
      <c r="AX405" s="13" t="s">
        <v>72</v>
      </c>
      <c r="AY405" s="159" t="s">
        <v>138</v>
      </c>
    </row>
    <row r="406" spans="1:65" s="13" customFormat="1" ht="11.25">
      <c r="B406" s="157"/>
      <c r="D406" s="158" t="s">
        <v>149</v>
      </c>
      <c r="E406" s="159" t="s">
        <v>3</v>
      </c>
      <c r="F406" s="160" t="s">
        <v>690</v>
      </c>
      <c r="H406" s="161">
        <v>5</v>
      </c>
      <c r="I406" s="162"/>
      <c r="L406" s="157"/>
      <c r="M406" s="163"/>
      <c r="N406" s="164"/>
      <c r="O406" s="164"/>
      <c r="P406" s="164"/>
      <c r="Q406" s="164"/>
      <c r="R406" s="164"/>
      <c r="S406" s="164"/>
      <c r="T406" s="165"/>
      <c r="AT406" s="159" t="s">
        <v>149</v>
      </c>
      <c r="AU406" s="159" t="s">
        <v>82</v>
      </c>
      <c r="AV406" s="13" t="s">
        <v>82</v>
      </c>
      <c r="AW406" s="13" t="s">
        <v>33</v>
      </c>
      <c r="AX406" s="13" t="s">
        <v>72</v>
      </c>
      <c r="AY406" s="159" t="s">
        <v>138</v>
      </c>
    </row>
    <row r="407" spans="1:65" s="14" customFormat="1" ht="11.25">
      <c r="B407" s="166"/>
      <c r="D407" s="158" t="s">
        <v>149</v>
      </c>
      <c r="E407" s="167" t="s">
        <v>3</v>
      </c>
      <c r="F407" s="168" t="s">
        <v>153</v>
      </c>
      <c r="H407" s="169">
        <v>10</v>
      </c>
      <c r="I407" s="170"/>
      <c r="L407" s="166"/>
      <c r="M407" s="171"/>
      <c r="N407" s="172"/>
      <c r="O407" s="172"/>
      <c r="P407" s="172"/>
      <c r="Q407" s="172"/>
      <c r="R407" s="172"/>
      <c r="S407" s="172"/>
      <c r="T407" s="173"/>
      <c r="AT407" s="167" t="s">
        <v>149</v>
      </c>
      <c r="AU407" s="167" t="s">
        <v>82</v>
      </c>
      <c r="AV407" s="14" t="s">
        <v>145</v>
      </c>
      <c r="AW407" s="14" t="s">
        <v>33</v>
      </c>
      <c r="AX407" s="14" t="s">
        <v>80</v>
      </c>
      <c r="AY407" s="167" t="s">
        <v>138</v>
      </c>
    </row>
    <row r="408" spans="1:65" s="2" customFormat="1" ht="22.15" customHeight="1">
      <c r="A408" s="33"/>
      <c r="B408" s="138"/>
      <c r="C408" s="139" t="s">
        <v>691</v>
      </c>
      <c r="D408" s="139" t="s">
        <v>140</v>
      </c>
      <c r="E408" s="140" t="s">
        <v>692</v>
      </c>
      <c r="F408" s="141" t="s">
        <v>693</v>
      </c>
      <c r="G408" s="142" t="s">
        <v>528</v>
      </c>
      <c r="H408" s="191"/>
      <c r="I408" s="144"/>
      <c r="J408" s="145">
        <f>ROUND(I408*H408,2)</f>
        <v>0</v>
      </c>
      <c r="K408" s="141" t="s">
        <v>144</v>
      </c>
      <c r="L408" s="34"/>
      <c r="M408" s="146" t="s">
        <v>3</v>
      </c>
      <c r="N408" s="147" t="s">
        <v>43</v>
      </c>
      <c r="O408" s="54"/>
      <c r="P408" s="148">
        <f>O408*H408</f>
        <v>0</v>
      </c>
      <c r="Q408" s="148">
        <v>0</v>
      </c>
      <c r="R408" s="148">
        <f>Q408*H408</f>
        <v>0</v>
      </c>
      <c r="S408" s="148">
        <v>0</v>
      </c>
      <c r="T408" s="149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50" t="s">
        <v>238</v>
      </c>
      <c r="AT408" s="150" t="s">
        <v>140</v>
      </c>
      <c r="AU408" s="150" t="s">
        <v>82</v>
      </c>
      <c r="AY408" s="18" t="s">
        <v>138</v>
      </c>
      <c r="BE408" s="151">
        <f>IF(N408="základní",J408,0)</f>
        <v>0</v>
      </c>
      <c r="BF408" s="151">
        <f>IF(N408="snížená",J408,0)</f>
        <v>0</v>
      </c>
      <c r="BG408" s="151">
        <f>IF(N408="zákl. přenesená",J408,0)</f>
        <v>0</v>
      </c>
      <c r="BH408" s="151">
        <f>IF(N408="sníž. přenesená",J408,0)</f>
        <v>0</v>
      </c>
      <c r="BI408" s="151">
        <f>IF(N408="nulová",J408,0)</f>
        <v>0</v>
      </c>
      <c r="BJ408" s="18" t="s">
        <v>80</v>
      </c>
      <c r="BK408" s="151">
        <f>ROUND(I408*H408,2)</f>
        <v>0</v>
      </c>
      <c r="BL408" s="18" t="s">
        <v>238</v>
      </c>
      <c r="BM408" s="150" t="s">
        <v>694</v>
      </c>
    </row>
    <row r="409" spans="1:65" s="2" customFormat="1" ht="11.25">
      <c r="A409" s="33"/>
      <c r="B409" s="34"/>
      <c r="C409" s="33"/>
      <c r="D409" s="152" t="s">
        <v>147</v>
      </c>
      <c r="E409" s="33"/>
      <c r="F409" s="153" t="s">
        <v>695</v>
      </c>
      <c r="G409" s="33"/>
      <c r="H409" s="33"/>
      <c r="I409" s="154"/>
      <c r="J409" s="33"/>
      <c r="K409" s="33"/>
      <c r="L409" s="34"/>
      <c r="M409" s="155"/>
      <c r="N409" s="156"/>
      <c r="O409" s="54"/>
      <c r="P409" s="54"/>
      <c r="Q409" s="54"/>
      <c r="R409" s="54"/>
      <c r="S409" s="54"/>
      <c r="T409" s="55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T409" s="18" t="s">
        <v>147</v>
      </c>
      <c r="AU409" s="18" t="s">
        <v>82</v>
      </c>
    </row>
    <row r="410" spans="1:65" s="12" customFormat="1" ht="22.9" customHeight="1">
      <c r="B410" s="125"/>
      <c r="D410" s="126" t="s">
        <v>71</v>
      </c>
      <c r="E410" s="136" t="s">
        <v>696</v>
      </c>
      <c r="F410" s="136" t="s">
        <v>697</v>
      </c>
      <c r="I410" s="128"/>
      <c r="J410" s="137">
        <f>BK410</f>
        <v>0</v>
      </c>
      <c r="L410" s="125"/>
      <c r="M410" s="130"/>
      <c r="N410" s="131"/>
      <c r="O410" s="131"/>
      <c r="P410" s="132">
        <f>SUM(P411:P439)</f>
        <v>0</v>
      </c>
      <c r="Q410" s="131"/>
      <c r="R410" s="132">
        <f>SUM(R411:R439)</f>
        <v>9.625599999999998E-2</v>
      </c>
      <c r="S410" s="131"/>
      <c r="T410" s="133">
        <f>SUM(T411:T439)</f>
        <v>2.0434890000000001E-2</v>
      </c>
      <c r="AR410" s="126" t="s">
        <v>82</v>
      </c>
      <c r="AT410" s="134" t="s">
        <v>71</v>
      </c>
      <c r="AU410" s="134" t="s">
        <v>80</v>
      </c>
      <c r="AY410" s="126" t="s">
        <v>138</v>
      </c>
      <c r="BK410" s="135">
        <f>SUM(BK411:BK439)</f>
        <v>0</v>
      </c>
    </row>
    <row r="411" spans="1:65" s="2" customFormat="1" ht="14.45" customHeight="1">
      <c r="A411" s="33"/>
      <c r="B411" s="138"/>
      <c r="C411" s="139" t="s">
        <v>698</v>
      </c>
      <c r="D411" s="139" t="s">
        <v>140</v>
      </c>
      <c r="E411" s="140" t="s">
        <v>699</v>
      </c>
      <c r="F411" s="141" t="s">
        <v>700</v>
      </c>
      <c r="G411" s="142" t="s">
        <v>185</v>
      </c>
      <c r="H411" s="143">
        <v>1.333</v>
      </c>
      <c r="I411" s="144"/>
      <c r="J411" s="145">
        <f>ROUND(I411*H411,2)</f>
        <v>0</v>
      </c>
      <c r="K411" s="141" t="s">
        <v>144</v>
      </c>
      <c r="L411" s="34"/>
      <c r="M411" s="146" t="s">
        <v>3</v>
      </c>
      <c r="N411" s="147" t="s">
        <v>43</v>
      </c>
      <c r="O411" s="54"/>
      <c r="P411" s="148">
        <f>O411*H411</f>
        <v>0</v>
      </c>
      <c r="Q411" s="148">
        <v>0</v>
      </c>
      <c r="R411" s="148">
        <f>Q411*H411</f>
        <v>0</v>
      </c>
      <c r="S411" s="148">
        <v>1.533E-2</v>
      </c>
      <c r="T411" s="149">
        <f>S411*H411</f>
        <v>2.0434890000000001E-2</v>
      </c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R411" s="150" t="s">
        <v>238</v>
      </c>
      <c r="AT411" s="150" t="s">
        <v>140</v>
      </c>
      <c r="AU411" s="150" t="s">
        <v>82</v>
      </c>
      <c r="AY411" s="18" t="s">
        <v>138</v>
      </c>
      <c r="BE411" s="151">
        <f>IF(N411="základní",J411,0)</f>
        <v>0</v>
      </c>
      <c r="BF411" s="151">
        <f>IF(N411="snížená",J411,0)</f>
        <v>0</v>
      </c>
      <c r="BG411" s="151">
        <f>IF(N411="zákl. přenesená",J411,0)</f>
        <v>0</v>
      </c>
      <c r="BH411" s="151">
        <f>IF(N411="sníž. přenesená",J411,0)</f>
        <v>0</v>
      </c>
      <c r="BI411" s="151">
        <f>IF(N411="nulová",J411,0)</f>
        <v>0</v>
      </c>
      <c r="BJ411" s="18" t="s">
        <v>80</v>
      </c>
      <c r="BK411" s="151">
        <f>ROUND(I411*H411,2)</f>
        <v>0</v>
      </c>
      <c r="BL411" s="18" t="s">
        <v>238</v>
      </c>
      <c r="BM411" s="150" t="s">
        <v>701</v>
      </c>
    </row>
    <row r="412" spans="1:65" s="2" customFormat="1" ht="11.25">
      <c r="A412" s="33"/>
      <c r="B412" s="34"/>
      <c r="C412" s="33"/>
      <c r="D412" s="152" t="s">
        <v>147</v>
      </c>
      <c r="E412" s="33"/>
      <c r="F412" s="153" t="s">
        <v>702</v>
      </c>
      <c r="G412" s="33"/>
      <c r="H412" s="33"/>
      <c r="I412" s="154"/>
      <c r="J412" s="33"/>
      <c r="K412" s="33"/>
      <c r="L412" s="34"/>
      <c r="M412" s="155"/>
      <c r="N412" s="156"/>
      <c r="O412" s="54"/>
      <c r="P412" s="54"/>
      <c r="Q412" s="54"/>
      <c r="R412" s="54"/>
      <c r="S412" s="54"/>
      <c r="T412" s="55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T412" s="18" t="s">
        <v>147</v>
      </c>
      <c r="AU412" s="18" t="s">
        <v>82</v>
      </c>
    </row>
    <row r="413" spans="1:65" s="13" customFormat="1" ht="11.25">
      <c r="B413" s="157"/>
      <c r="D413" s="158" t="s">
        <v>149</v>
      </c>
      <c r="E413" s="159" t="s">
        <v>3</v>
      </c>
      <c r="F413" s="160" t="s">
        <v>703</v>
      </c>
      <c r="H413" s="161">
        <v>1.333</v>
      </c>
      <c r="I413" s="162"/>
      <c r="L413" s="157"/>
      <c r="M413" s="163"/>
      <c r="N413" s="164"/>
      <c r="O413" s="164"/>
      <c r="P413" s="164"/>
      <c r="Q413" s="164"/>
      <c r="R413" s="164"/>
      <c r="S413" s="164"/>
      <c r="T413" s="165"/>
      <c r="AT413" s="159" t="s">
        <v>149</v>
      </c>
      <c r="AU413" s="159" t="s">
        <v>82</v>
      </c>
      <c r="AV413" s="13" t="s">
        <v>82</v>
      </c>
      <c r="AW413" s="13" t="s">
        <v>33</v>
      </c>
      <c r="AX413" s="13" t="s">
        <v>80</v>
      </c>
      <c r="AY413" s="159" t="s">
        <v>138</v>
      </c>
    </row>
    <row r="414" spans="1:65" s="2" customFormat="1" ht="14.45" customHeight="1">
      <c r="A414" s="33"/>
      <c r="B414" s="138"/>
      <c r="C414" s="139" t="s">
        <v>704</v>
      </c>
      <c r="D414" s="139" t="s">
        <v>140</v>
      </c>
      <c r="E414" s="140" t="s">
        <v>705</v>
      </c>
      <c r="F414" s="141" t="s">
        <v>706</v>
      </c>
      <c r="G414" s="142" t="s">
        <v>185</v>
      </c>
      <c r="H414" s="143">
        <v>8</v>
      </c>
      <c r="I414" s="144"/>
      <c r="J414" s="145">
        <f>ROUND(I414*H414,2)</f>
        <v>0</v>
      </c>
      <c r="K414" s="141" t="s">
        <v>144</v>
      </c>
      <c r="L414" s="34"/>
      <c r="M414" s="146" t="s">
        <v>3</v>
      </c>
      <c r="N414" s="147" t="s">
        <v>43</v>
      </c>
      <c r="O414" s="54"/>
      <c r="P414" s="148">
        <f>O414*H414</f>
        <v>0</v>
      </c>
      <c r="Q414" s="148">
        <v>0</v>
      </c>
      <c r="R414" s="148">
        <f>Q414*H414</f>
        <v>0</v>
      </c>
      <c r="S414" s="148">
        <v>0</v>
      </c>
      <c r="T414" s="149">
        <f>S414*H414</f>
        <v>0</v>
      </c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R414" s="150" t="s">
        <v>238</v>
      </c>
      <c r="AT414" s="150" t="s">
        <v>140</v>
      </c>
      <c r="AU414" s="150" t="s">
        <v>82</v>
      </c>
      <c r="AY414" s="18" t="s">
        <v>138</v>
      </c>
      <c r="BE414" s="151">
        <f>IF(N414="základní",J414,0)</f>
        <v>0</v>
      </c>
      <c r="BF414" s="151">
        <f>IF(N414="snížená",J414,0)</f>
        <v>0</v>
      </c>
      <c r="BG414" s="151">
        <f>IF(N414="zákl. přenesená",J414,0)</f>
        <v>0</v>
      </c>
      <c r="BH414" s="151">
        <f>IF(N414="sníž. přenesená",J414,0)</f>
        <v>0</v>
      </c>
      <c r="BI414" s="151">
        <f>IF(N414="nulová",J414,0)</f>
        <v>0</v>
      </c>
      <c r="BJ414" s="18" t="s">
        <v>80</v>
      </c>
      <c r="BK414" s="151">
        <f>ROUND(I414*H414,2)</f>
        <v>0</v>
      </c>
      <c r="BL414" s="18" t="s">
        <v>238</v>
      </c>
      <c r="BM414" s="150" t="s">
        <v>707</v>
      </c>
    </row>
    <row r="415" spans="1:65" s="2" customFormat="1" ht="11.25">
      <c r="A415" s="33"/>
      <c r="B415" s="34"/>
      <c r="C415" s="33"/>
      <c r="D415" s="152" t="s">
        <v>147</v>
      </c>
      <c r="E415" s="33"/>
      <c r="F415" s="153" t="s">
        <v>708</v>
      </c>
      <c r="G415" s="33"/>
      <c r="H415" s="33"/>
      <c r="I415" s="154"/>
      <c r="J415" s="33"/>
      <c r="K415" s="33"/>
      <c r="L415" s="34"/>
      <c r="M415" s="155"/>
      <c r="N415" s="156"/>
      <c r="O415" s="54"/>
      <c r="P415" s="54"/>
      <c r="Q415" s="54"/>
      <c r="R415" s="54"/>
      <c r="S415" s="54"/>
      <c r="T415" s="55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T415" s="18" t="s">
        <v>147</v>
      </c>
      <c r="AU415" s="18" t="s">
        <v>82</v>
      </c>
    </row>
    <row r="416" spans="1:65" s="13" customFormat="1" ht="11.25">
      <c r="B416" s="157"/>
      <c r="D416" s="158" t="s">
        <v>149</v>
      </c>
      <c r="E416" s="159" t="s">
        <v>3</v>
      </c>
      <c r="F416" s="160" t="s">
        <v>709</v>
      </c>
      <c r="H416" s="161">
        <v>8</v>
      </c>
      <c r="I416" s="162"/>
      <c r="L416" s="157"/>
      <c r="M416" s="163"/>
      <c r="N416" s="164"/>
      <c r="O416" s="164"/>
      <c r="P416" s="164"/>
      <c r="Q416" s="164"/>
      <c r="R416" s="164"/>
      <c r="S416" s="164"/>
      <c r="T416" s="165"/>
      <c r="AT416" s="159" t="s">
        <v>149</v>
      </c>
      <c r="AU416" s="159" t="s">
        <v>82</v>
      </c>
      <c r="AV416" s="13" t="s">
        <v>82</v>
      </c>
      <c r="AW416" s="13" t="s">
        <v>33</v>
      </c>
      <c r="AX416" s="13" t="s">
        <v>80</v>
      </c>
      <c r="AY416" s="159" t="s">
        <v>138</v>
      </c>
    </row>
    <row r="417" spans="1:65" s="2" customFormat="1" ht="14.45" customHeight="1">
      <c r="A417" s="33"/>
      <c r="B417" s="138"/>
      <c r="C417" s="181" t="s">
        <v>710</v>
      </c>
      <c r="D417" s="181" t="s">
        <v>261</v>
      </c>
      <c r="E417" s="182" t="s">
        <v>711</v>
      </c>
      <c r="F417" s="183" t="s">
        <v>712</v>
      </c>
      <c r="G417" s="184" t="s">
        <v>185</v>
      </c>
      <c r="H417" s="185">
        <v>8.24</v>
      </c>
      <c r="I417" s="186"/>
      <c r="J417" s="187">
        <f>ROUND(I417*H417,2)</f>
        <v>0</v>
      </c>
      <c r="K417" s="183" t="s">
        <v>144</v>
      </c>
      <c r="L417" s="188"/>
      <c r="M417" s="189" t="s">
        <v>3</v>
      </c>
      <c r="N417" s="190" t="s">
        <v>43</v>
      </c>
      <c r="O417" s="54"/>
      <c r="P417" s="148">
        <f>O417*H417</f>
        <v>0</v>
      </c>
      <c r="Q417" s="148">
        <v>9.5999999999999992E-3</v>
      </c>
      <c r="R417" s="148">
        <f>Q417*H417</f>
        <v>7.9103999999999994E-2</v>
      </c>
      <c r="S417" s="148">
        <v>0</v>
      </c>
      <c r="T417" s="149">
        <f>S417*H417</f>
        <v>0</v>
      </c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R417" s="150" t="s">
        <v>362</v>
      </c>
      <c r="AT417" s="150" t="s">
        <v>261</v>
      </c>
      <c r="AU417" s="150" t="s">
        <v>82</v>
      </c>
      <c r="AY417" s="18" t="s">
        <v>138</v>
      </c>
      <c r="BE417" s="151">
        <f>IF(N417="základní",J417,0)</f>
        <v>0</v>
      </c>
      <c r="BF417" s="151">
        <f>IF(N417="snížená",J417,0)</f>
        <v>0</v>
      </c>
      <c r="BG417" s="151">
        <f>IF(N417="zákl. přenesená",J417,0)</f>
        <v>0</v>
      </c>
      <c r="BH417" s="151">
        <f>IF(N417="sníž. přenesená",J417,0)</f>
        <v>0</v>
      </c>
      <c r="BI417" s="151">
        <f>IF(N417="nulová",J417,0)</f>
        <v>0</v>
      </c>
      <c r="BJ417" s="18" t="s">
        <v>80</v>
      </c>
      <c r="BK417" s="151">
        <f>ROUND(I417*H417,2)</f>
        <v>0</v>
      </c>
      <c r="BL417" s="18" t="s">
        <v>238</v>
      </c>
      <c r="BM417" s="150" t="s">
        <v>713</v>
      </c>
    </row>
    <row r="418" spans="1:65" s="13" customFormat="1" ht="11.25">
      <c r="B418" s="157"/>
      <c r="D418" s="158" t="s">
        <v>149</v>
      </c>
      <c r="F418" s="160" t="s">
        <v>714</v>
      </c>
      <c r="H418" s="161">
        <v>8.24</v>
      </c>
      <c r="I418" s="162"/>
      <c r="L418" s="157"/>
      <c r="M418" s="163"/>
      <c r="N418" s="164"/>
      <c r="O418" s="164"/>
      <c r="P418" s="164"/>
      <c r="Q418" s="164"/>
      <c r="R418" s="164"/>
      <c r="S418" s="164"/>
      <c r="T418" s="165"/>
      <c r="AT418" s="159" t="s">
        <v>149</v>
      </c>
      <c r="AU418" s="159" t="s">
        <v>82</v>
      </c>
      <c r="AV418" s="13" t="s">
        <v>82</v>
      </c>
      <c r="AW418" s="13" t="s">
        <v>4</v>
      </c>
      <c r="AX418" s="13" t="s">
        <v>80</v>
      </c>
      <c r="AY418" s="159" t="s">
        <v>138</v>
      </c>
    </row>
    <row r="419" spans="1:65" s="2" customFormat="1" ht="14.45" customHeight="1">
      <c r="A419" s="33"/>
      <c r="B419" s="138"/>
      <c r="C419" s="139" t="s">
        <v>715</v>
      </c>
      <c r="D419" s="139" t="s">
        <v>140</v>
      </c>
      <c r="E419" s="140" t="s">
        <v>716</v>
      </c>
      <c r="F419" s="141" t="s">
        <v>717</v>
      </c>
      <c r="G419" s="142" t="s">
        <v>297</v>
      </c>
      <c r="H419" s="143">
        <v>4</v>
      </c>
      <c r="I419" s="144"/>
      <c r="J419" s="145">
        <f>ROUND(I419*H419,2)</f>
        <v>0</v>
      </c>
      <c r="K419" s="141" t="s">
        <v>144</v>
      </c>
      <c r="L419" s="34"/>
      <c r="M419" s="146" t="s">
        <v>3</v>
      </c>
      <c r="N419" s="147" t="s">
        <v>43</v>
      </c>
      <c r="O419" s="54"/>
      <c r="P419" s="148">
        <f>O419*H419</f>
        <v>0</v>
      </c>
      <c r="Q419" s="148">
        <v>0</v>
      </c>
      <c r="R419" s="148">
        <f>Q419*H419</f>
        <v>0</v>
      </c>
      <c r="S419" s="148">
        <v>0</v>
      </c>
      <c r="T419" s="149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50" t="s">
        <v>238</v>
      </c>
      <c r="AT419" s="150" t="s">
        <v>140</v>
      </c>
      <c r="AU419" s="150" t="s">
        <v>82</v>
      </c>
      <c r="AY419" s="18" t="s">
        <v>138</v>
      </c>
      <c r="BE419" s="151">
        <f>IF(N419="základní",J419,0)</f>
        <v>0</v>
      </c>
      <c r="BF419" s="151">
        <f>IF(N419="snížená",J419,0)</f>
        <v>0</v>
      </c>
      <c r="BG419" s="151">
        <f>IF(N419="zákl. přenesená",J419,0)</f>
        <v>0</v>
      </c>
      <c r="BH419" s="151">
        <f>IF(N419="sníž. přenesená",J419,0)</f>
        <v>0</v>
      </c>
      <c r="BI419" s="151">
        <f>IF(N419="nulová",J419,0)</f>
        <v>0</v>
      </c>
      <c r="BJ419" s="18" t="s">
        <v>80</v>
      </c>
      <c r="BK419" s="151">
        <f>ROUND(I419*H419,2)</f>
        <v>0</v>
      </c>
      <c r="BL419" s="18" t="s">
        <v>238</v>
      </c>
      <c r="BM419" s="150" t="s">
        <v>718</v>
      </c>
    </row>
    <row r="420" spans="1:65" s="2" customFormat="1" ht="11.25">
      <c r="A420" s="33"/>
      <c r="B420" s="34"/>
      <c r="C420" s="33"/>
      <c r="D420" s="152" t="s">
        <v>147</v>
      </c>
      <c r="E420" s="33"/>
      <c r="F420" s="153" t="s">
        <v>719</v>
      </c>
      <c r="G420" s="33"/>
      <c r="H420" s="33"/>
      <c r="I420" s="154"/>
      <c r="J420" s="33"/>
      <c r="K420" s="33"/>
      <c r="L420" s="34"/>
      <c r="M420" s="155"/>
      <c r="N420" s="156"/>
      <c r="O420" s="54"/>
      <c r="P420" s="54"/>
      <c r="Q420" s="54"/>
      <c r="R420" s="54"/>
      <c r="S420" s="54"/>
      <c r="T420" s="55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T420" s="18" t="s">
        <v>147</v>
      </c>
      <c r="AU420" s="18" t="s">
        <v>82</v>
      </c>
    </row>
    <row r="421" spans="1:65" s="13" customFormat="1" ht="11.25">
      <c r="B421" s="157"/>
      <c r="D421" s="158" t="s">
        <v>149</v>
      </c>
      <c r="E421" s="159" t="s">
        <v>3</v>
      </c>
      <c r="F421" s="160" t="s">
        <v>657</v>
      </c>
      <c r="H421" s="161">
        <v>4</v>
      </c>
      <c r="I421" s="162"/>
      <c r="L421" s="157"/>
      <c r="M421" s="163"/>
      <c r="N421" s="164"/>
      <c r="O421" s="164"/>
      <c r="P421" s="164"/>
      <c r="Q421" s="164"/>
      <c r="R421" s="164"/>
      <c r="S421" s="164"/>
      <c r="T421" s="165"/>
      <c r="AT421" s="159" t="s">
        <v>149</v>
      </c>
      <c r="AU421" s="159" t="s">
        <v>82</v>
      </c>
      <c r="AV421" s="13" t="s">
        <v>82</v>
      </c>
      <c r="AW421" s="13" t="s">
        <v>33</v>
      </c>
      <c r="AX421" s="13" t="s">
        <v>80</v>
      </c>
      <c r="AY421" s="159" t="s">
        <v>138</v>
      </c>
    </row>
    <row r="422" spans="1:65" s="2" customFormat="1" ht="14.45" customHeight="1">
      <c r="A422" s="33"/>
      <c r="B422" s="138"/>
      <c r="C422" s="139" t="s">
        <v>720</v>
      </c>
      <c r="D422" s="139" t="s">
        <v>140</v>
      </c>
      <c r="E422" s="140" t="s">
        <v>721</v>
      </c>
      <c r="F422" s="141" t="s">
        <v>722</v>
      </c>
      <c r="G422" s="142" t="s">
        <v>297</v>
      </c>
      <c r="H422" s="143">
        <v>2</v>
      </c>
      <c r="I422" s="144"/>
      <c r="J422" s="145">
        <f>ROUND(I422*H422,2)</f>
        <v>0</v>
      </c>
      <c r="K422" s="141" t="s">
        <v>144</v>
      </c>
      <c r="L422" s="34"/>
      <c r="M422" s="146" t="s">
        <v>3</v>
      </c>
      <c r="N422" s="147" t="s">
        <v>43</v>
      </c>
      <c r="O422" s="54"/>
      <c r="P422" s="148">
        <f>O422*H422</f>
        <v>0</v>
      </c>
      <c r="Q422" s="148">
        <v>0</v>
      </c>
      <c r="R422" s="148">
        <f>Q422*H422</f>
        <v>0</v>
      </c>
      <c r="S422" s="148">
        <v>0</v>
      </c>
      <c r="T422" s="149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50" t="s">
        <v>238</v>
      </c>
      <c r="AT422" s="150" t="s">
        <v>140</v>
      </c>
      <c r="AU422" s="150" t="s">
        <v>82</v>
      </c>
      <c r="AY422" s="18" t="s">
        <v>138</v>
      </c>
      <c r="BE422" s="151">
        <f>IF(N422="základní",J422,0)</f>
        <v>0</v>
      </c>
      <c r="BF422" s="151">
        <f>IF(N422="snížená",J422,0)</f>
        <v>0</v>
      </c>
      <c r="BG422" s="151">
        <f>IF(N422="zákl. přenesená",J422,0)</f>
        <v>0</v>
      </c>
      <c r="BH422" s="151">
        <f>IF(N422="sníž. přenesená",J422,0)</f>
        <v>0</v>
      </c>
      <c r="BI422" s="151">
        <f>IF(N422="nulová",J422,0)</f>
        <v>0</v>
      </c>
      <c r="BJ422" s="18" t="s">
        <v>80</v>
      </c>
      <c r="BK422" s="151">
        <f>ROUND(I422*H422,2)</f>
        <v>0</v>
      </c>
      <c r="BL422" s="18" t="s">
        <v>238</v>
      </c>
      <c r="BM422" s="150" t="s">
        <v>723</v>
      </c>
    </row>
    <row r="423" spans="1:65" s="2" customFormat="1" ht="11.25">
      <c r="A423" s="33"/>
      <c r="B423" s="34"/>
      <c r="C423" s="33"/>
      <c r="D423" s="152" t="s">
        <v>147</v>
      </c>
      <c r="E423" s="33"/>
      <c r="F423" s="153" t="s">
        <v>724</v>
      </c>
      <c r="G423" s="33"/>
      <c r="H423" s="33"/>
      <c r="I423" s="154"/>
      <c r="J423" s="33"/>
      <c r="K423" s="33"/>
      <c r="L423" s="34"/>
      <c r="M423" s="155"/>
      <c r="N423" s="156"/>
      <c r="O423" s="54"/>
      <c r="P423" s="54"/>
      <c r="Q423" s="54"/>
      <c r="R423" s="54"/>
      <c r="S423" s="54"/>
      <c r="T423" s="55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T423" s="18" t="s">
        <v>147</v>
      </c>
      <c r="AU423" s="18" t="s">
        <v>82</v>
      </c>
    </row>
    <row r="424" spans="1:65" s="13" customFormat="1" ht="11.25">
      <c r="B424" s="157"/>
      <c r="D424" s="158" t="s">
        <v>149</v>
      </c>
      <c r="E424" s="159" t="s">
        <v>3</v>
      </c>
      <c r="F424" s="160" t="s">
        <v>682</v>
      </c>
      <c r="H424" s="161">
        <v>2</v>
      </c>
      <c r="I424" s="162"/>
      <c r="L424" s="157"/>
      <c r="M424" s="163"/>
      <c r="N424" s="164"/>
      <c r="O424" s="164"/>
      <c r="P424" s="164"/>
      <c r="Q424" s="164"/>
      <c r="R424" s="164"/>
      <c r="S424" s="164"/>
      <c r="T424" s="165"/>
      <c r="AT424" s="159" t="s">
        <v>149</v>
      </c>
      <c r="AU424" s="159" t="s">
        <v>82</v>
      </c>
      <c r="AV424" s="13" t="s">
        <v>82</v>
      </c>
      <c r="AW424" s="13" t="s">
        <v>33</v>
      </c>
      <c r="AX424" s="13" t="s">
        <v>80</v>
      </c>
      <c r="AY424" s="159" t="s">
        <v>138</v>
      </c>
    </row>
    <row r="425" spans="1:65" s="2" customFormat="1" ht="14.45" customHeight="1">
      <c r="A425" s="33"/>
      <c r="B425" s="138"/>
      <c r="C425" s="139" t="s">
        <v>725</v>
      </c>
      <c r="D425" s="139" t="s">
        <v>140</v>
      </c>
      <c r="E425" s="140" t="s">
        <v>726</v>
      </c>
      <c r="F425" s="141" t="s">
        <v>727</v>
      </c>
      <c r="G425" s="142" t="s">
        <v>297</v>
      </c>
      <c r="H425" s="143">
        <v>4</v>
      </c>
      <c r="I425" s="144"/>
      <c r="J425" s="145">
        <f>ROUND(I425*H425,2)</f>
        <v>0</v>
      </c>
      <c r="K425" s="141" t="s">
        <v>144</v>
      </c>
      <c r="L425" s="34"/>
      <c r="M425" s="146" t="s">
        <v>3</v>
      </c>
      <c r="N425" s="147" t="s">
        <v>43</v>
      </c>
      <c r="O425" s="54"/>
      <c r="P425" s="148">
        <f>O425*H425</f>
        <v>0</v>
      </c>
      <c r="Q425" s="148">
        <v>0</v>
      </c>
      <c r="R425" s="148">
        <f>Q425*H425</f>
        <v>0</v>
      </c>
      <c r="S425" s="148">
        <v>0</v>
      </c>
      <c r="T425" s="149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50" t="s">
        <v>238</v>
      </c>
      <c r="AT425" s="150" t="s">
        <v>140</v>
      </c>
      <c r="AU425" s="150" t="s">
        <v>82</v>
      </c>
      <c r="AY425" s="18" t="s">
        <v>138</v>
      </c>
      <c r="BE425" s="151">
        <f>IF(N425="základní",J425,0)</f>
        <v>0</v>
      </c>
      <c r="BF425" s="151">
        <f>IF(N425="snížená",J425,0)</f>
        <v>0</v>
      </c>
      <c r="BG425" s="151">
        <f>IF(N425="zákl. přenesená",J425,0)</f>
        <v>0</v>
      </c>
      <c r="BH425" s="151">
        <f>IF(N425="sníž. přenesená",J425,0)</f>
        <v>0</v>
      </c>
      <c r="BI425" s="151">
        <f>IF(N425="nulová",J425,0)</f>
        <v>0</v>
      </c>
      <c r="BJ425" s="18" t="s">
        <v>80</v>
      </c>
      <c r="BK425" s="151">
        <f>ROUND(I425*H425,2)</f>
        <v>0</v>
      </c>
      <c r="BL425" s="18" t="s">
        <v>238</v>
      </c>
      <c r="BM425" s="150" t="s">
        <v>728</v>
      </c>
    </row>
    <row r="426" spans="1:65" s="2" customFormat="1" ht="11.25">
      <c r="A426" s="33"/>
      <c r="B426" s="34"/>
      <c r="C426" s="33"/>
      <c r="D426" s="152" t="s">
        <v>147</v>
      </c>
      <c r="E426" s="33"/>
      <c r="F426" s="153" t="s">
        <v>729</v>
      </c>
      <c r="G426" s="33"/>
      <c r="H426" s="33"/>
      <c r="I426" s="154"/>
      <c r="J426" s="33"/>
      <c r="K426" s="33"/>
      <c r="L426" s="34"/>
      <c r="M426" s="155"/>
      <c r="N426" s="156"/>
      <c r="O426" s="54"/>
      <c r="P426" s="54"/>
      <c r="Q426" s="54"/>
      <c r="R426" s="54"/>
      <c r="S426" s="54"/>
      <c r="T426" s="55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T426" s="18" t="s">
        <v>147</v>
      </c>
      <c r="AU426" s="18" t="s">
        <v>82</v>
      </c>
    </row>
    <row r="427" spans="1:65" s="13" customFormat="1" ht="11.25">
      <c r="B427" s="157"/>
      <c r="D427" s="158" t="s">
        <v>149</v>
      </c>
      <c r="E427" s="159" t="s">
        <v>3</v>
      </c>
      <c r="F427" s="160" t="s">
        <v>657</v>
      </c>
      <c r="H427" s="161">
        <v>4</v>
      </c>
      <c r="I427" s="162"/>
      <c r="L427" s="157"/>
      <c r="M427" s="163"/>
      <c r="N427" s="164"/>
      <c r="O427" s="164"/>
      <c r="P427" s="164"/>
      <c r="Q427" s="164"/>
      <c r="R427" s="164"/>
      <c r="S427" s="164"/>
      <c r="T427" s="165"/>
      <c r="AT427" s="159" t="s">
        <v>149</v>
      </c>
      <c r="AU427" s="159" t="s">
        <v>82</v>
      </c>
      <c r="AV427" s="13" t="s">
        <v>82</v>
      </c>
      <c r="AW427" s="13" t="s">
        <v>33</v>
      </c>
      <c r="AX427" s="13" t="s">
        <v>80</v>
      </c>
      <c r="AY427" s="159" t="s">
        <v>138</v>
      </c>
    </row>
    <row r="428" spans="1:65" s="2" customFormat="1" ht="22.15" customHeight="1">
      <c r="A428" s="33"/>
      <c r="B428" s="138"/>
      <c r="C428" s="139" t="s">
        <v>730</v>
      </c>
      <c r="D428" s="139" t="s">
        <v>140</v>
      </c>
      <c r="E428" s="140" t="s">
        <v>731</v>
      </c>
      <c r="F428" s="141" t="s">
        <v>732</v>
      </c>
      <c r="G428" s="142" t="s">
        <v>185</v>
      </c>
      <c r="H428" s="143">
        <v>8</v>
      </c>
      <c r="I428" s="144"/>
      <c r="J428" s="145">
        <f>ROUND(I428*H428,2)</f>
        <v>0</v>
      </c>
      <c r="K428" s="141" t="s">
        <v>144</v>
      </c>
      <c r="L428" s="34"/>
      <c r="M428" s="146" t="s">
        <v>3</v>
      </c>
      <c r="N428" s="147" t="s">
        <v>43</v>
      </c>
      <c r="O428" s="54"/>
      <c r="P428" s="148">
        <f>O428*H428</f>
        <v>0</v>
      </c>
      <c r="Q428" s="148">
        <v>1.0000000000000001E-5</v>
      </c>
      <c r="R428" s="148">
        <f>Q428*H428</f>
        <v>8.0000000000000007E-5</v>
      </c>
      <c r="S428" s="148">
        <v>0</v>
      </c>
      <c r="T428" s="149">
        <f>S428*H428</f>
        <v>0</v>
      </c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R428" s="150" t="s">
        <v>238</v>
      </c>
      <c r="AT428" s="150" t="s">
        <v>140</v>
      </c>
      <c r="AU428" s="150" t="s">
        <v>82</v>
      </c>
      <c r="AY428" s="18" t="s">
        <v>138</v>
      </c>
      <c r="BE428" s="151">
        <f>IF(N428="základní",J428,0)</f>
        <v>0</v>
      </c>
      <c r="BF428" s="151">
        <f>IF(N428="snížená",J428,0)</f>
        <v>0</v>
      </c>
      <c r="BG428" s="151">
        <f>IF(N428="zákl. přenesená",J428,0)</f>
        <v>0</v>
      </c>
      <c r="BH428" s="151">
        <f>IF(N428="sníž. přenesená",J428,0)</f>
        <v>0</v>
      </c>
      <c r="BI428" s="151">
        <f>IF(N428="nulová",J428,0)</f>
        <v>0</v>
      </c>
      <c r="BJ428" s="18" t="s">
        <v>80</v>
      </c>
      <c r="BK428" s="151">
        <f>ROUND(I428*H428,2)</f>
        <v>0</v>
      </c>
      <c r="BL428" s="18" t="s">
        <v>238</v>
      </c>
      <c r="BM428" s="150" t="s">
        <v>733</v>
      </c>
    </row>
    <row r="429" spans="1:65" s="2" customFormat="1" ht="11.25">
      <c r="A429" s="33"/>
      <c r="B429" s="34"/>
      <c r="C429" s="33"/>
      <c r="D429" s="152" t="s">
        <v>147</v>
      </c>
      <c r="E429" s="33"/>
      <c r="F429" s="153" t="s">
        <v>734</v>
      </c>
      <c r="G429" s="33"/>
      <c r="H429" s="33"/>
      <c r="I429" s="154"/>
      <c r="J429" s="33"/>
      <c r="K429" s="33"/>
      <c r="L429" s="34"/>
      <c r="M429" s="155"/>
      <c r="N429" s="156"/>
      <c r="O429" s="54"/>
      <c r="P429" s="54"/>
      <c r="Q429" s="54"/>
      <c r="R429" s="54"/>
      <c r="S429" s="54"/>
      <c r="T429" s="55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T429" s="18" t="s">
        <v>147</v>
      </c>
      <c r="AU429" s="18" t="s">
        <v>82</v>
      </c>
    </row>
    <row r="430" spans="1:65" s="13" customFormat="1" ht="11.25">
      <c r="B430" s="157"/>
      <c r="D430" s="158" t="s">
        <v>149</v>
      </c>
      <c r="E430" s="159" t="s">
        <v>3</v>
      </c>
      <c r="F430" s="160" t="s">
        <v>614</v>
      </c>
      <c r="H430" s="161">
        <v>8</v>
      </c>
      <c r="I430" s="162"/>
      <c r="L430" s="157"/>
      <c r="M430" s="163"/>
      <c r="N430" s="164"/>
      <c r="O430" s="164"/>
      <c r="P430" s="164"/>
      <c r="Q430" s="164"/>
      <c r="R430" s="164"/>
      <c r="S430" s="164"/>
      <c r="T430" s="165"/>
      <c r="AT430" s="159" t="s">
        <v>149</v>
      </c>
      <c r="AU430" s="159" t="s">
        <v>82</v>
      </c>
      <c r="AV430" s="13" t="s">
        <v>82</v>
      </c>
      <c r="AW430" s="13" t="s">
        <v>33</v>
      </c>
      <c r="AX430" s="13" t="s">
        <v>80</v>
      </c>
      <c r="AY430" s="159" t="s">
        <v>138</v>
      </c>
    </row>
    <row r="431" spans="1:65" s="2" customFormat="1" ht="22.15" customHeight="1">
      <c r="A431" s="33"/>
      <c r="B431" s="138"/>
      <c r="C431" s="181" t="s">
        <v>735</v>
      </c>
      <c r="D431" s="181" t="s">
        <v>261</v>
      </c>
      <c r="E431" s="182" t="s">
        <v>736</v>
      </c>
      <c r="F431" s="183" t="s">
        <v>737</v>
      </c>
      <c r="G431" s="184" t="s">
        <v>185</v>
      </c>
      <c r="H431" s="185">
        <v>8.8000000000000007</v>
      </c>
      <c r="I431" s="186"/>
      <c r="J431" s="187">
        <f>ROUND(I431*H431,2)</f>
        <v>0</v>
      </c>
      <c r="K431" s="183" t="s">
        <v>144</v>
      </c>
      <c r="L431" s="188"/>
      <c r="M431" s="189" t="s">
        <v>3</v>
      </c>
      <c r="N431" s="190" t="s">
        <v>43</v>
      </c>
      <c r="O431" s="54"/>
      <c r="P431" s="148">
        <f>O431*H431</f>
        <v>0</v>
      </c>
      <c r="Q431" s="148">
        <v>1.3999999999999999E-4</v>
      </c>
      <c r="R431" s="148">
        <f>Q431*H431</f>
        <v>1.232E-3</v>
      </c>
      <c r="S431" s="148">
        <v>0</v>
      </c>
      <c r="T431" s="149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50" t="s">
        <v>362</v>
      </c>
      <c r="AT431" s="150" t="s">
        <v>261</v>
      </c>
      <c r="AU431" s="150" t="s">
        <v>82</v>
      </c>
      <c r="AY431" s="18" t="s">
        <v>138</v>
      </c>
      <c r="BE431" s="151">
        <f>IF(N431="základní",J431,0)</f>
        <v>0</v>
      </c>
      <c r="BF431" s="151">
        <f>IF(N431="snížená",J431,0)</f>
        <v>0</v>
      </c>
      <c r="BG431" s="151">
        <f>IF(N431="zákl. přenesená",J431,0)</f>
        <v>0</v>
      </c>
      <c r="BH431" s="151">
        <f>IF(N431="sníž. přenesená",J431,0)</f>
        <v>0</v>
      </c>
      <c r="BI431" s="151">
        <f>IF(N431="nulová",J431,0)</f>
        <v>0</v>
      </c>
      <c r="BJ431" s="18" t="s">
        <v>80</v>
      </c>
      <c r="BK431" s="151">
        <f>ROUND(I431*H431,2)</f>
        <v>0</v>
      </c>
      <c r="BL431" s="18" t="s">
        <v>238</v>
      </c>
      <c r="BM431" s="150" t="s">
        <v>738</v>
      </c>
    </row>
    <row r="432" spans="1:65" s="13" customFormat="1" ht="11.25">
      <c r="B432" s="157"/>
      <c r="D432" s="158" t="s">
        <v>149</v>
      </c>
      <c r="F432" s="160" t="s">
        <v>739</v>
      </c>
      <c r="H432" s="161">
        <v>8.8000000000000007</v>
      </c>
      <c r="I432" s="162"/>
      <c r="L432" s="157"/>
      <c r="M432" s="163"/>
      <c r="N432" s="164"/>
      <c r="O432" s="164"/>
      <c r="P432" s="164"/>
      <c r="Q432" s="164"/>
      <c r="R432" s="164"/>
      <c r="S432" s="164"/>
      <c r="T432" s="165"/>
      <c r="AT432" s="159" t="s">
        <v>149</v>
      </c>
      <c r="AU432" s="159" t="s">
        <v>82</v>
      </c>
      <c r="AV432" s="13" t="s">
        <v>82</v>
      </c>
      <c r="AW432" s="13" t="s">
        <v>4</v>
      </c>
      <c r="AX432" s="13" t="s">
        <v>80</v>
      </c>
      <c r="AY432" s="159" t="s">
        <v>138</v>
      </c>
    </row>
    <row r="433" spans="1:65" s="2" customFormat="1" ht="14.45" customHeight="1">
      <c r="A433" s="33"/>
      <c r="B433" s="138"/>
      <c r="C433" s="139" t="s">
        <v>740</v>
      </c>
      <c r="D433" s="139" t="s">
        <v>140</v>
      </c>
      <c r="E433" s="140" t="s">
        <v>741</v>
      </c>
      <c r="F433" s="141" t="s">
        <v>742</v>
      </c>
      <c r="G433" s="142" t="s">
        <v>185</v>
      </c>
      <c r="H433" s="143">
        <v>8</v>
      </c>
      <c r="I433" s="144"/>
      <c r="J433" s="145">
        <f>ROUND(I433*H433,2)</f>
        <v>0</v>
      </c>
      <c r="K433" s="141" t="s">
        <v>144</v>
      </c>
      <c r="L433" s="34"/>
      <c r="M433" s="146" t="s">
        <v>3</v>
      </c>
      <c r="N433" s="147" t="s">
        <v>43</v>
      </c>
      <c r="O433" s="54"/>
      <c r="P433" s="148">
        <f>O433*H433</f>
        <v>0</v>
      </c>
      <c r="Q433" s="148">
        <v>0</v>
      </c>
      <c r="R433" s="148">
        <f>Q433*H433</f>
        <v>0</v>
      </c>
      <c r="S433" s="148">
        <v>0</v>
      </c>
      <c r="T433" s="149">
        <f>S433*H433</f>
        <v>0</v>
      </c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R433" s="150" t="s">
        <v>238</v>
      </c>
      <c r="AT433" s="150" t="s">
        <v>140</v>
      </c>
      <c r="AU433" s="150" t="s">
        <v>82</v>
      </c>
      <c r="AY433" s="18" t="s">
        <v>138</v>
      </c>
      <c r="BE433" s="151">
        <f>IF(N433="základní",J433,0)</f>
        <v>0</v>
      </c>
      <c r="BF433" s="151">
        <f>IF(N433="snížená",J433,0)</f>
        <v>0</v>
      </c>
      <c r="BG433" s="151">
        <f>IF(N433="zákl. přenesená",J433,0)</f>
        <v>0</v>
      </c>
      <c r="BH433" s="151">
        <f>IF(N433="sníž. přenesená",J433,0)</f>
        <v>0</v>
      </c>
      <c r="BI433" s="151">
        <f>IF(N433="nulová",J433,0)</f>
        <v>0</v>
      </c>
      <c r="BJ433" s="18" t="s">
        <v>80</v>
      </c>
      <c r="BK433" s="151">
        <f>ROUND(I433*H433,2)</f>
        <v>0</v>
      </c>
      <c r="BL433" s="18" t="s">
        <v>238</v>
      </c>
      <c r="BM433" s="150" t="s">
        <v>743</v>
      </c>
    </row>
    <row r="434" spans="1:65" s="2" customFormat="1" ht="11.25">
      <c r="A434" s="33"/>
      <c r="B434" s="34"/>
      <c r="C434" s="33"/>
      <c r="D434" s="152" t="s">
        <v>147</v>
      </c>
      <c r="E434" s="33"/>
      <c r="F434" s="153" t="s">
        <v>744</v>
      </c>
      <c r="G434" s="33"/>
      <c r="H434" s="33"/>
      <c r="I434" s="154"/>
      <c r="J434" s="33"/>
      <c r="K434" s="33"/>
      <c r="L434" s="34"/>
      <c r="M434" s="155"/>
      <c r="N434" s="156"/>
      <c r="O434" s="54"/>
      <c r="P434" s="54"/>
      <c r="Q434" s="54"/>
      <c r="R434" s="54"/>
      <c r="S434" s="54"/>
      <c r="T434" s="55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T434" s="18" t="s">
        <v>147</v>
      </c>
      <c r="AU434" s="18" t="s">
        <v>82</v>
      </c>
    </row>
    <row r="435" spans="1:65" s="13" customFormat="1" ht="11.25">
      <c r="B435" s="157"/>
      <c r="D435" s="158" t="s">
        <v>149</v>
      </c>
      <c r="E435" s="159" t="s">
        <v>3</v>
      </c>
      <c r="F435" s="160" t="s">
        <v>614</v>
      </c>
      <c r="H435" s="161">
        <v>8</v>
      </c>
      <c r="I435" s="162"/>
      <c r="L435" s="157"/>
      <c r="M435" s="163"/>
      <c r="N435" s="164"/>
      <c r="O435" s="164"/>
      <c r="P435" s="164"/>
      <c r="Q435" s="164"/>
      <c r="R435" s="164"/>
      <c r="S435" s="164"/>
      <c r="T435" s="165"/>
      <c r="AT435" s="159" t="s">
        <v>149</v>
      </c>
      <c r="AU435" s="159" t="s">
        <v>82</v>
      </c>
      <c r="AV435" s="13" t="s">
        <v>82</v>
      </c>
      <c r="AW435" s="13" t="s">
        <v>33</v>
      </c>
      <c r="AX435" s="13" t="s">
        <v>80</v>
      </c>
      <c r="AY435" s="159" t="s">
        <v>138</v>
      </c>
    </row>
    <row r="436" spans="1:65" s="2" customFormat="1" ht="14.45" customHeight="1">
      <c r="A436" s="33"/>
      <c r="B436" s="138"/>
      <c r="C436" s="181" t="s">
        <v>745</v>
      </c>
      <c r="D436" s="181" t="s">
        <v>261</v>
      </c>
      <c r="E436" s="182" t="s">
        <v>746</v>
      </c>
      <c r="F436" s="183" t="s">
        <v>747</v>
      </c>
      <c r="G436" s="184" t="s">
        <v>185</v>
      </c>
      <c r="H436" s="185">
        <v>8.8000000000000007</v>
      </c>
      <c r="I436" s="186"/>
      <c r="J436" s="187">
        <f>ROUND(I436*H436,2)</f>
        <v>0</v>
      </c>
      <c r="K436" s="183" t="s">
        <v>144</v>
      </c>
      <c r="L436" s="188"/>
      <c r="M436" s="189" t="s">
        <v>3</v>
      </c>
      <c r="N436" s="190" t="s">
        <v>43</v>
      </c>
      <c r="O436" s="54"/>
      <c r="P436" s="148">
        <f>O436*H436</f>
        <v>0</v>
      </c>
      <c r="Q436" s="148">
        <v>1.8E-3</v>
      </c>
      <c r="R436" s="148">
        <f>Q436*H436</f>
        <v>1.584E-2</v>
      </c>
      <c r="S436" s="148">
        <v>0</v>
      </c>
      <c r="T436" s="149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50" t="s">
        <v>362</v>
      </c>
      <c r="AT436" s="150" t="s">
        <v>261</v>
      </c>
      <c r="AU436" s="150" t="s">
        <v>82</v>
      </c>
      <c r="AY436" s="18" t="s">
        <v>138</v>
      </c>
      <c r="BE436" s="151">
        <f>IF(N436="základní",J436,0)</f>
        <v>0</v>
      </c>
      <c r="BF436" s="151">
        <f>IF(N436="snížená",J436,0)</f>
        <v>0</v>
      </c>
      <c r="BG436" s="151">
        <f>IF(N436="zákl. přenesená",J436,0)</f>
        <v>0</v>
      </c>
      <c r="BH436" s="151">
        <f>IF(N436="sníž. přenesená",J436,0)</f>
        <v>0</v>
      </c>
      <c r="BI436" s="151">
        <f>IF(N436="nulová",J436,0)</f>
        <v>0</v>
      </c>
      <c r="BJ436" s="18" t="s">
        <v>80</v>
      </c>
      <c r="BK436" s="151">
        <f>ROUND(I436*H436,2)</f>
        <v>0</v>
      </c>
      <c r="BL436" s="18" t="s">
        <v>238</v>
      </c>
      <c r="BM436" s="150" t="s">
        <v>748</v>
      </c>
    </row>
    <row r="437" spans="1:65" s="13" customFormat="1" ht="11.25">
      <c r="B437" s="157"/>
      <c r="D437" s="158" t="s">
        <v>149</v>
      </c>
      <c r="F437" s="160" t="s">
        <v>739</v>
      </c>
      <c r="H437" s="161">
        <v>8.8000000000000007</v>
      </c>
      <c r="I437" s="162"/>
      <c r="L437" s="157"/>
      <c r="M437" s="163"/>
      <c r="N437" s="164"/>
      <c r="O437" s="164"/>
      <c r="P437" s="164"/>
      <c r="Q437" s="164"/>
      <c r="R437" s="164"/>
      <c r="S437" s="164"/>
      <c r="T437" s="165"/>
      <c r="AT437" s="159" t="s">
        <v>149</v>
      </c>
      <c r="AU437" s="159" t="s">
        <v>82</v>
      </c>
      <c r="AV437" s="13" t="s">
        <v>82</v>
      </c>
      <c r="AW437" s="13" t="s">
        <v>4</v>
      </c>
      <c r="AX437" s="13" t="s">
        <v>80</v>
      </c>
      <c r="AY437" s="159" t="s">
        <v>138</v>
      </c>
    </row>
    <row r="438" spans="1:65" s="2" customFormat="1" ht="22.15" customHeight="1">
      <c r="A438" s="33"/>
      <c r="B438" s="138"/>
      <c r="C438" s="139" t="s">
        <v>749</v>
      </c>
      <c r="D438" s="139" t="s">
        <v>140</v>
      </c>
      <c r="E438" s="140" t="s">
        <v>750</v>
      </c>
      <c r="F438" s="141" t="s">
        <v>751</v>
      </c>
      <c r="G438" s="142" t="s">
        <v>528</v>
      </c>
      <c r="H438" s="191"/>
      <c r="I438" s="144"/>
      <c r="J438" s="145">
        <f>ROUND(I438*H438,2)</f>
        <v>0</v>
      </c>
      <c r="K438" s="141" t="s">
        <v>144</v>
      </c>
      <c r="L438" s="34"/>
      <c r="M438" s="146" t="s">
        <v>3</v>
      </c>
      <c r="N438" s="147" t="s">
        <v>43</v>
      </c>
      <c r="O438" s="54"/>
      <c r="P438" s="148">
        <f>O438*H438</f>
        <v>0</v>
      </c>
      <c r="Q438" s="148">
        <v>0</v>
      </c>
      <c r="R438" s="148">
        <f>Q438*H438</f>
        <v>0</v>
      </c>
      <c r="S438" s="148">
        <v>0</v>
      </c>
      <c r="T438" s="149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50" t="s">
        <v>238</v>
      </c>
      <c r="AT438" s="150" t="s">
        <v>140</v>
      </c>
      <c r="AU438" s="150" t="s">
        <v>82</v>
      </c>
      <c r="AY438" s="18" t="s">
        <v>138</v>
      </c>
      <c r="BE438" s="151">
        <f>IF(N438="základní",J438,0)</f>
        <v>0</v>
      </c>
      <c r="BF438" s="151">
        <f>IF(N438="snížená",J438,0)</f>
        <v>0</v>
      </c>
      <c r="BG438" s="151">
        <f>IF(N438="zákl. přenesená",J438,0)</f>
        <v>0</v>
      </c>
      <c r="BH438" s="151">
        <f>IF(N438="sníž. přenesená",J438,0)</f>
        <v>0</v>
      </c>
      <c r="BI438" s="151">
        <f>IF(N438="nulová",J438,0)</f>
        <v>0</v>
      </c>
      <c r="BJ438" s="18" t="s">
        <v>80</v>
      </c>
      <c r="BK438" s="151">
        <f>ROUND(I438*H438,2)</f>
        <v>0</v>
      </c>
      <c r="BL438" s="18" t="s">
        <v>238</v>
      </c>
      <c r="BM438" s="150" t="s">
        <v>752</v>
      </c>
    </row>
    <row r="439" spans="1:65" s="2" customFormat="1" ht="11.25">
      <c r="A439" s="33"/>
      <c r="B439" s="34"/>
      <c r="C439" s="33"/>
      <c r="D439" s="152" t="s">
        <v>147</v>
      </c>
      <c r="E439" s="33"/>
      <c r="F439" s="153" t="s">
        <v>753</v>
      </c>
      <c r="G439" s="33"/>
      <c r="H439" s="33"/>
      <c r="I439" s="154"/>
      <c r="J439" s="33"/>
      <c r="K439" s="33"/>
      <c r="L439" s="34"/>
      <c r="M439" s="155"/>
      <c r="N439" s="156"/>
      <c r="O439" s="54"/>
      <c r="P439" s="54"/>
      <c r="Q439" s="54"/>
      <c r="R439" s="54"/>
      <c r="S439" s="54"/>
      <c r="T439" s="55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T439" s="18" t="s">
        <v>147</v>
      </c>
      <c r="AU439" s="18" t="s">
        <v>82</v>
      </c>
    </row>
    <row r="440" spans="1:65" s="12" customFormat="1" ht="22.9" customHeight="1">
      <c r="B440" s="125"/>
      <c r="D440" s="126" t="s">
        <v>71</v>
      </c>
      <c r="E440" s="136" t="s">
        <v>754</v>
      </c>
      <c r="F440" s="136" t="s">
        <v>755</v>
      </c>
      <c r="I440" s="128"/>
      <c r="J440" s="137">
        <f>BK440</f>
        <v>0</v>
      </c>
      <c r="L440" s="125"/>
      <c r="M440" s="130"/>
      <c r="N440" s="131"/>
      <c r="O440" s="131"/>
      <c r="P440" s="132">
        <f>SUM(P441:P491)</f>
        <v>0</v>
      </c>
      <c r="Q440" s="131"/>
      <c r="R440" s="132">
        <f>SUM(R441:R491)</f>
        <v>0.84247358000000006</v>
      </c>
      <c r="S440" s="131"/>
      <c r="T440" s="133">
        <f>SUM(T441:T491)</f>
        <v>0.84223749999999997</v>
      </c>
      <c r="AR440" s="126" t="s">
        <v>82</v>
      </c>
      <c r="AT440" s="134" t="s">
        <v>71</v>
      </c>
      <c r="AU440" s="134" t="s">
        <v>80</v>
      </c>
      <c r="AY440" s="126" t="s">
        <v>138</v>
      </c>
      <c r="BK440" s="135">
        <f>SUM(BK441:BK491)</f>
        <v>0</v>
      </c>
    </row>
    <row r="441" spans="1:65" s="2" customFormat="1" ht="14.45" customHeight="1">
      <c r="A441" s="33"/>
      <c r="B441" s="138"/>
      <c r="C441" s="139" t="s">
        <v>756</v>
      </c>
      <c r="D441" s="139" t="s">
        <v>140</v>
      </c>
      <c r="E441" s="140" t="s">
        <v>757</v>
      </c>
      <c r="F441" s="141" t="s">
        <v>758</v>
      </c>
      <c r="G441" s="142" t="s">
        <v>185</v>
      </c>
      <c r="H441" s="143">
        <v>44.375</v>
      </c>
      <c r="I441" s="144"/>
      <c r="J441" s="145">
        <f>ROUND(I441*H441,2)</f>
        <v>0</v>
      </c>
      <c r="K441" s="141" t="s">
        <v>144</v>
      </c>
      <c r="L441" s="34"/>
      <c r="M441" s="146" t="s">
        <v>3</v>
      </c>
      <c r="N441" s="147" t="s">
        <v>43</v>
      </c>
      <c r="O441" s="54"/>
      <c r="P441" s="148">
        <f>O441*H441</f>
        <v>0</v>
      </c>
      <c r="Q441" s="148">
        <v>0</v>
      </c>
      <c r="R441" s="148">
        <f>Q441*H441</f>
        <v>0</v>
      </c>
      <c r="S441" s="148">
        <v>1.098E-2</v>
      </c>
      <c r="T441" s="149">
        <f>S441*H441</f>
        <v>0.48723749999999999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50" t="s">
        <v>238</v>
      </c>
      <c r="AT441" s="150" t="s">
        <v>140</v>
      </c>
      <c r="AU441" s="150" t="s">
        <v>82</v>
      </c>
      <c r="AY441" s="18" t="s">
        <v>138</v>
      </c>
      <c r="BE441" s="151">
        <f>IF(N441="základní",J441,0)</f>
        <v>0</v>
      </c>
      <c r="BF441" s="151">
        <f>IF(N441="snížená",J441,0)</f>
        <v>0</v>
      </c>
      <c r="BG441" s="151">
        <f>IF(N441="zákl. přenesená",J441,0)</f>
        <v>0</v>
      </c>
      <c r="BH441" s="151">
        <f>IF(N441="sníž. přenesená",J441,0)</f>
        <v>0</v>
      </c>
      <c r="BI441" s="151">
        <f>IF(N441="nulová",J441,0)</f>
        <v>0</v>
      </c>
      <c r="BJ441" s="18" t="s">
        <v>80</v>
      </c>
      <c r="BK441" s="151">
        <f>ROUND(I441*H441,2)</f>
        <v>0</v>
      </c>
      <c r="BL441" s="18" t="s">
        <v>238</v>
      </c>
      <c r="BM441" s="150" t="s">
        <v>759</v>
      </c>
    </row>
    <row r="442" spans="1:65" s="2" customFormat="1" ht="11.25">
      <c r="A442" s="33"/>
      <c r="B442" s="34"/>
      <c r="C442" s="33"/>
      <c r="D442" s="152" t="s">
        <v>147</v>
      </c>
      <c r="E442" s="33"/>
      <c r="F442" s="153" t="s">
        <v>760</v>
      </c>
      <c r="G442" s="33"/>
      <c r="H442" s="33"/>
      <c r="I442" s="154"/>
      <c r="J442" s="33"/>
      <c r="K442" s="33"/>
      <c r="L442" s="34"/>
      <c r="M442" s="155"/>
      <c r="N442" s="156"/>
      <c r="O442" s="54"/>
      <c r="P442" s="54"/>
      <c r="Q442" s="54"/>
      <c r="R442" s="54"/>
      <c r="S442" s="54"/>
      <c r="T442" s="55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T442" s="18" t="s">
        <v>147</v>
      </c>
      <c r="AU442" s="18" t="s">
        <v>82</v>
      </c>
    </row>
    <row r="443" spans="1:65" s="13" customFormat="1" ht="11.25">
      <c r="B443" s="157"/>
      <c r="D443" s="158" t="s">
        <v>149</v>
      </c>
      <c r="E443" s="159" t="s">
        <v>3</v>
      </c>
      <c r="F443" s="160" t="s">
        <v>761</v>
      </c>
      <c r="H443" s="161">
        <v>44.375</v>
      </c>
      <c r="I443" s="162"/>
      <c r="L443" s="157"/>
      <c r="M443" s="163"/>
      <c r="N443" s="164"/>
      <c r="O443" s="164"/>
      <c r="P443" s="164"/>
      <c r="Q443" s="164"/>
      <c r="R443" s="164"/>
      <c r="S443" s="164"/>
      <c r="T443" s="165"/>
      <c r="AT443" s="159" t="s">
        <v>149</v>
      </c>
      <c r="AU443" s="159" t="s">
        <v>82</v>
      </c>
      <c r="AV443" s="13" t="s">
        <v>82</v>
      </c>
      <c r="AW443" s="13" t="s">
        <v>33</v>
      </c>
      <c r="AX443" s="13" t="s">
        <v>80</v>
      </c>
      <c r="AY443" s="159" t="s">
        <v>138</v>
      </c>
    </row>
    <row r="444" spans="1:65" s="2" customFormat="1" ht="14.45" customHeight="1">
      <c r="A444" s="33"/>
      <c r="B444" s="138"/>
      <c r="C444" s="139" t="s">
        <v>762</v>
      </c>
      <c r="D444" s="139" t="s">
        <v>140</v>
      </c>
      <c r="E444" s="140" t="s">
        <v>763</v>
      </c>
      <c r="F444" s="141" t="s">
        <v>764</v>
      </c>
      <c r="G444" s="142" t="s">
        <v>185</v>
      </c>
      <c r="H444" s="143">
        <v>44.375</v>
      </c>
      <c r="I444" s="144"/>
      <c r="J444" s="145">
        <f>ROUND(I444*H444,2)</f>
        <v>0</v>
      </c>
      <c r="K444" s="141" t="s">
        <v>144</v>
      </c>
      <c r="L444" s="34"/>
      <c r="M444" s="146" t="s">
        <v>3</v>
      </c>
      <c r="N444" s="147" t="s">
        <v>43</v>
      </c>
      <c r="O444" s="54"/>
      <c r="P444" s="148">
        <f>O444*H444</f>
        <v>0</v>
      </c>
      <c r="Q444" s="148">
        <v>0</v>
      </c>
      <c r="R444" s="148">
        <f>Q444*H444</f>
        <v>0</v>
      </c>
      <c r="S444" s="148">
        <v>8.0000000000000002E-3</v>
      </c>
      <c r="T444" s="149">
        <f>S444*H444</f>
        <v>0.35499999999999998</v>
      </c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R444" s="150" t="s">
        <v>238</v>
      </c>
      <c r="AT444" s="150" t="s">
        <v>140</v>
      </c>
      <c r="AU444" s="150" t="s">
        <v>82</v>
      </c>
      <c r="AY444" s="18" t="s">
        <v>138</v>
      </c>
      <c r="BE444" s="151">
        <f>IF(N444="základní",J444,0)</f>
        <v>0</v>
      </c>
      <c r="BF444" s="151">
        <f>IF(N444="snížená",J444,0)</f>
        <v>0</v>
      </c>
      <c r="BG444" s="151">
        <f>IF(N444="zákl. přenesená",J444,0)</f>
        <v>0</v>
      </c>
      <c r="BH444" s="151">
        <f>IF(N444="sníž. přenesená",J444,0)</f>
        <v>0</v>
      </c>
      <c r="BI444" s="151">
        <f>IF(N444="nulová",J444,0)</f>
        <v>0</v>
      </c>
      <c r="BJ444" s="18" t="s">
        <v>80</v>
      </c>
      <c r="BK444" s="151">
        <f>ROUND(I444*H444,2)</f>
        <v>0</v>
      </c>
      <c r="BL444" s="18" t="s">
        <v>238</v>
      </c>
      <c r="BM444" s="150" t="s">
        <v>765</v>
      </c>
    </row>
    <row r="445" spans="1:65" s="2" customFormat="1" ht="11.25">
      <c r="A445" s="33"/>
      <c r="B445" s="34"/>
      <c r="C445" s="33"/>
      <c r="D445" s="152" t="s">
        <v>147</v>
      </c>
      <c r="E445" s="33"/>
      <c r="F445" s="153" t="s">
        <v>766</v>
      </c>
      <c r="G445" s="33"/>
      <c r="H445" s="33"/>
      <c r="I445" s="154"/>
      <c r="J445" s="33"/>
      <c r="K445" s="33"/>
      <c r="L445" s="34"/>
      <c r="M445" s="155"/>
      <c r="N445" s="156"/>
      <c r="O445" s="54"/>
      <c r="P445" s="54"/>
      <c r="Q445" s="54"/>
      <c r="R445" s="54"/>
      <c r="S445" s="54"/>
      <c r="T445" s="55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T445" s="18" t="s">
        <v>147</v>
      </c>
      <c r="AU445" s="18" t="s">
        <v>82</v>
      </c>
    </row>
    <row r="446" spans="1:65" s="13" customFormat="1" ht="11.25">
      <c r="B446" s="157"/>
      <c r="D446" s="158" t="s">
        <v>149</v>
      </c>
      <c r="E446" s="159" t="s">
        <v>3</v>
      </c>
      <c r="F446" s="160" t="s">
        <v>767</v>
      </c>
      <c r="H446" s="161">
        <v>44.375</v>
      </c>
      <c r="I446" s="162"/>
      <c r="L446" s="157"/>
      <c r="M446" s="163"/>
      <c r="N446" s="164"/>
      <c r="O446" s="164"/>
      <c r="P446" s="164"/>
      <c r="Q446" s="164"/>
      <c r="R446" s="164"/>
      <c r="S446" s="164"/>
      <c r="T446" s="165"/>
      <c r="AT446" s="159" t="s">
        <v>149</v>
      </c>
      <c r="AU446" s="159" t="s">
        <v>82</v>
      </c>
      <c r="AV446" s="13" t="s">
        <v>82</v>
      </c>
      <c r="AW446" s="13" t="s">
        <v>33</v>
      </c>
      <c r="AX446" s="13" t="s">
        <v>80</v>
      </c>
      <c r="AY446" s="159" t="s">
        <v>138</v>
      </c>
    </row>
    <row r="447" spans="1:65" s="15" customFormat="1" ht="11.25">
      <c r="B447" s="174"/>
      <c r="D447" s="158" t="s">
        <v>149</v>
      </c>
      <c r="E447" s="175" t="s">
        <v>3</v>
      </c>
      <c r="F447" s="176" t="s">
        <v>768</v>
      </c>
      <c r="H447" s="175" t="s">
        <v>3</v>
      </c>
      <c r="I447" s="177"/>
      <c r="L447" s="174"/>
      <c r="M447" s="178"/>
      <c r="N447" s="179"/>
      <c r="O447" s="179"/>
      <c r="P447" s="179"/>
      <c r="Q447" s="179"/>
      <c r="R447" s="179"/>
      <c r="S447" s="179"/>
      <c r="T447" s="180"/>
      <c r="AT447" s="175" t="s">
        <v>149</v>
      </c>
      <c r="AU447" s="175" t="s">
        <v>82</v>
      </c>
      <c r="AV447" s="15" t="s">
        <v>80</v>
      </c>
      <c r="AW447" s="15" t="s">
        <v>33</v>
      </c>
      <c r="AX447" s="15" t="s">
        <v>72</v>
      </c>
      <c r="AY447" s="175" t="s">
        <v>138</v>
      </c>
    </row>
    <row r="448" spans="1:65" s="2" customFormat="1" ht="19.899999999999999" customHeight="1">
      <c r="A448" s="33"/>
      <c r="B448" s="138"/>
      <c r="C448" s="139" t="s">
        <v>769</v>
      </c>
      <c r="D448" s="139" t="s">
        <v>140</v>
      </c>
      <c r="E448" s="140" t="s">
        <v>770</v>
      </c>
      <c r="F448" s="141" t="s">
        <v>771</v>
      </c>
      <c r="G448" s="142" t="s">
        <v>185</v>
      </c>
      <c r="H448" s="143">
        <v>50.4</v>
      </c>
      <c r="I448" s="144"/>
      <c r="J448" s="145">
        <f>ROUND(I448*H448,2)</f>
        <v>0</v>
      </c>
      <c r="K448" s="141" t="s">
        <v>144</v>
      </c>
      <c r="L448" s="34"/>
      <c r="M448" s="146" t="s">
        <v>3</v>
      </c>
      <c r="N448" s="147" t="s">
        <v>43</v>
      </c>
      <c r="O448" s="54"/>
      <c r="P448" s="148">
        <f>O448*H448</f>
        <v>0</v>
      </c>
      <c r="Q448" s="148">
        <v>0</v>
      </c>
      <c r="R448" s="148">
        <f>Q448*H448</f>
        <v>0</v>
      </c>
      <c r="S448" s="148">
        <v>0</v>
      </c>
      <c r="T448" s="149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50" t="s">
        <v>238</v>
      </c>
      <c r="AT448" s="150" t="s">
        <v>140</v>
      </c>
      <c r="AU448" s="150" t="s">
        <v>82</v>
      </c>
      <c r="AY448" s="18" t="s">
        <v>138</v>
      </c>
      <c r="BE448" s="151">
        <f>IF(N448="základní",J448,0)</f>
        <v>0</v>
      </c>
      <c r="BF448" s="151">
        <f>IF(N448="snížená",J448,0)</f>
        <v>0</v>
      </c>
      <c r="BG448" s="151">
        <f>IF(N448="zákl. přenesená",J448,0)</f>
        <v>0</v>
      </c>
      <c r="BH448" s="151">
        <f>IF(N448="sníž. přenesená",J448,0)</f>
        <v>0</v>
      </c>
      <c r="BI448" s="151">
        <f>IF(N448="nulová",J448,0)</f>
        <v>0</v>
      </c>
      <c r="BJ448" s="18" t="s">
        <v>80</v>
      </c>
      <c r="BK448" s="151">
        <f>ROUND(I448*H448,2)</f>
        <v>0</v>
      </c>
      <c r="BL448" s="18" t="s">
        <v>238</v>
      </c>
      <c r="BM448" s="150" t="s">
        <v>772</v>
      </c>
    </row>
    <row r="449" spans="1:65" s="2" customFormat="1" ht="11.25">
      <c r="A449" s="33"/>
      <c r="B449" s="34"/>
      <c r="C449" s="33"/>
      <c r="D449" s="152" t="s">
        <v>147</v>
      </c>
      <c r="E449" s="33"/>
      <c r="F449" s="153" t="s">
        <v>773</v>
      </c>
      <c r="G449" s="33"/>
      <c r="H449" s="33"/>
      <c r="I449" s="154"/>
      <c r="J449" s="33"/>
      <c r="K449" s="33"/>
      <c r="L449" s="34"/>
      <c r="M449" s="155"/>
      <c r="N449" s="156"/>
      <c r="O449" s="54"/>
      <c r="P449" s="54"/>
      <c r="Q449" s="54"/>
      <c r="R449" s="54"/>
      <c r="S449" s="54"/>
      <c r="T449" s="55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T449" s="18" t="s">
        <v>147</v>
      </c>
      <c r="AU449" s="18" t="s">
        <v>82</v>
      </c>
    </row>
    <row r="450" spans="1:65" s="13" customFormat="1" ht="11.25">
      <c r="B450" s="157"/>
      <c r="D450" s="158" t="s">
        <v>149</v>
      </c>
      <c r="E450" s="159" t="s">
        <v>3</v>
      </c>
      <c r="F450" s="160" t="s">
        <v>412</v>
      </c>
      <c r="H450" s="161">
        <v>48.2</v>
      </c>
      <c r="I450" s="162"/>
      <c r="L450" s="157"/>
      <c r="M450" s="163"/>
      <c r="N450" s="164"/>
      <c r="O450" s="164"/>
      <c r="P450" s="164"/>
      <c r="Q450" s="164"/>
      <c r="R450" s="164"/>
      <c r="S450" s="164"/>
      <c r="T450" s="165"/>
      <c r="AT450" s="159" t="s">
        <v>149</v>
      </c>
      <c r="AU450" s="159" t="s">
        <v>82</v>
      </c>
      <c r="AV450" s="13" t="s">
        <v>82</v>
      </c>
      <c r="AW450" s="13" t="s">
        <v>33</v>
      </c>
      <c r="AX450" s="13" t="s">
        <v>72</v>
      </c>
      <c r="AY450" s="159" t="s">
        <v>138</v>
      </c>
    </row>
    <row r="451" spans="1:65" s="13" customFormat="1" ht="11.25">
      <c r="B451" s="157"/>
      <c r="D451" s="158" t="s">
        <v>149</v>
      </c>
      <c r="E451" s="159" t="s">
        <v>3</v>
      </c>
      <c r="F451" s="160" t="s">
        <v>774</v>
      </c>
      <c r="H451" s="161">
        <v>2.2000000000000002</v>
      </c>
      <c r="I451" s="162"/>
      <c r="L451" s="157"/>
      <c r="M451" s="163"/>
      <c r="N451" s="164"/>
      <c r="O451" s="164"/>
      <c r="P451" s="164"/>
      <c r="Q451" s="164"/>
      <c r="R451" s="164"/>
      <c r="S451" s="164"/>
      <c r="T451" s="165"/>
      <c r="AT451" s="159" t="s">
        <v>149</v>
      </c>
      <c r="AU451" s="159" t="s">
        <v>82</v>
      </c>
      <c r="AV451" s="13" t="s">
        <v>82</v>
      </c>
      <c r="AW451" s="13" t="s">
        <v>33</v>
      </c>
      <c r="AX451" s="13" t="s">
        <v>72</v>
      </c>
      <c r="AY451" s="159" t="s">
        <v>138</v>
      </c>
    </row>
    <row r="452" spans="1:65" s="14" customFormat="1" ht="11.25">
      <c r="B452" s="166"/>
      <c r="D452" s="158" t="s">
        <v>149</v>
      </c>
      <c r="E452" s="167" t="s">
        <v>3</v>
      </c>
      <c r="F452" s="168" t="s">
        <v>153</v>
      </c>
      <c r="H452" s="169">
        <v>50.400000000000006</v>
      </c>
      <c r="I452" s="170"/>
      <c r="L452" s="166"/>
      <c r="M452" s="171"/>
      <c r="N452" s="172"/>
      <c r="O452" s="172"/>
      <c r="P452" s="172"/>
      <c r="Q452" s="172"/>
      <c r="R452" s="172"/>
      <c r="S452" s="172"/>
      <c r="T452" s="173"/>
      <c r="AT452" s="167" t="s">
        <v>149</v>
      </c>
      <c r="AU452" s="167" t="s">
        <v>82</v>
      </c>
      <c r="AV452" s="14" t="s">
        <v>145</v>
      </c>
      <c r="AW452" s="14" t="s">
        <v>33</v>
      </c>
      <c r="AX452" s="14" t="s">
        <v>80</v>
      </c>
      <c r="AY452" s="167" t="s">
        <v>138</v>
      </c>
    </row>
    <row r="453" spans="1:65" s="2" customFormat="1" ht="14.45" customHeight="1">
      <c r="A453" s="33"/>
      <c r="B453" s="138"/>
      <c r="C453" s="181" t="s">
        <v>775</v>
      </c>
      <c r="D453" s="181" t="s">
        <v>261</v>
      </c>
      <c r="E453" s="182" t="s">
        <v>776</v>
      </c>
      <c r="F453" s="183" t="s">
        <v>777</v>
      </c>
      <c r="G453" s="184" t="s">
        <v>185</v>
      </c>
      <c r="H453" s="185">
        <v>54.432000000000002</v>
      </c>
      <c r="I453" s="186"/>
      <c r="J453" s="187">
        <f>ROUND(I453*H453,2)</f>
        <v>0</v>
      </c>
      <c r="K453" s="183" t="s">
        <v>144</v>
      </c>
      <c r="L453" s="188"/>
      <c r="M453" s="189" t="s">
        <v>3</v>
      </c>
      <c r="N453" s="190" t="s">
        <v>43</v>
      </c>
      <c r="O453" s="54"/>
      <c r="P453" s="148">
        <f>O453*H453</f>
        <v>0</v>
      </c>
      <c r="Q453" s="148">
        <v>7.3499999999999998E-3</v>
      </c>
      <c r="R453" s="148">
        <f>Q453*H453</f>
        <v>0.40007520000000002</v>
      </c>
      <c r="S453" s="148">
        <v>0</v>
      </c>
      <c r="T453" s="149">
        <f>S453*H453</f>
        <v>0</v>
      </c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R453" s="150" t="s">
        <v>362</v>
      </c>
      <c r="AT453" s="150" t="s">
        <v>261</v>
      </c>
      <c r="AU453" s="150" t="s">
        <v>82</v>
      </c>
      <c r="AY453" s="18" t="s">
        <v>138</v>
      </c>
      <c r="BE453" s="151">
        <f>IF(N453="základní",J453,0)</f>
        <v>0</v>
      </c>
      <c r="BF453" s="151">
        <f>IF(N453="snížená",J453,0)</f>
        <v>0</v>
      </c>
      <c r="BG453" s="151">
        <f>IF(N453="zákl. přenesená",J453,0)</f>
        <v>0</v>
      </c>
      <c r="BH453" s="151">
        <f>IF(N453="sníž. přenesená",J453,0)</f>
        <v>0</v>
      </c>
      <c r="BI453" s="151">
        <f>IF(N453="nulová",J453,0)</f>
        <v>0</v>
      </c>
      <c r="BJ453" s="18" t="s">
        <v>80</v>
      </c>
      <c r="BK453" s="151">
        <f>ROUND(I453*H453,2)</f>
        <v>0</v>
      </c>
      <c r="BL453" s="18" t="s">
        <v>238</v>
      </c>
      <c r="BM453" s="150" t="s">
        <v>778</v>
      </c>
    </row>
    <row r="454" spans="1:65" s="13" customFormat="1" ht="11.25">
      <c r="B454" s="157"/>
      <c r="D454" s="158" t="s">
        <v>149</v>
      </c>
      <c r="E454" s="159" t="s">
        <v>3</v>
      </c>
      <c r="F454" s="160" t="s">
        <v>779</v>
      </c>
      <c r="H454" s="161">
        <v>50.4</v>
      </c>
      <c r="I454" s="162"/>
      <c r="L454" s="157"/>
      <c r="M454" s="163"/>
      <c r="N454" s="164"/>
      <c r="O454" s="164"/>
      <c r="P454" s="164"/>
      <c r="Q454" s="164"/>
      <c r="R454" s="164"/>
      <c r="S454" s="164"/>
      <c r="T454" s="165"/>
      <c r="AT454" s="159" t="s">
        <v>149</v>
      </c>
      <c r="AU454" s="159" t="s">
        <v>82</v>
      </c>
      <c r="AV454" s="13" t="s">
        <v>82</v>
      </c>
      <c r="AW454" s="13" t="s">
        <v>33</v>
      </c>
      <c r="AX454" s="13" t="s">
        <v>80</v>
      </c>
      <c r="AY454" s="159" t="s">
        <v>138</v>
      </c>
    </row>
    <row r="455" spans="1:65" s="15" customFormat="1" ht="11.25">
      <c r="B455" s="174"/>
      <c r="D455" s="158" t="s">
        <v>149</v>
      </c>
      <c r="E455" s="175" t="s">
        <v>3</v>
      </c>
      <c r="F455" s="176" t="s">
        <v>780</v>
      </c>
      <c r="H455" s="175" t="s">
        <v>3</v>
      </c>
      <c r="I455" s="177"/>
      <c r="L455" s="174"/>
      <c r="M455" s="178"/>
      <c r="N455" s="179"/>
      <c r="O455" s="179"/>
      <c r="P455" s="179"/>
      <c r="Q455" s="179"/>
      <c r="R455" s="179"/>
      <c r="S455" s="179"/>
      <c r="T455" s="180"/>
      <c r="AT455" s="175" t="s">
        <v>149</v>
      </c>
      <c r="AU455" s="175" t="s">
        <v>82</v>
      </c>
      <c r="AV455" s="15" t="s">
        <v>80</v>
      </c>
      <c r="AW455" s="15" t="s">
        <v>33</v>
      </c>
      <c r="AX455" s="15" t="s">
        <v>72</v>
      </c>
      <c r="AY455" s="175" t="s">
        <v>138</v>
      </c>
    </row>
    <row r="456" spans="1:65" s="13" customFormat="1" ht="11.25">
      <c r="B456" s="157"/>
      <c r="D456" s="158" t="s">
        <v>149</v>
      </c>
      <c r="F456" s="160" t="s">
        <v>781</v>
      </c>
      <c r="H456" s="161">
        <v>54.432000000000002</v>
      </c>
      <c r="I456" s="162"/>
      <c r="L456" s="157"/>
      <c r="M456" s="163"/>
      <c r="N456" s="164"/>
      <c r="O456" s="164"/>
      <c r="P456" s="164"/>
      <c r="Q456" s="164"/>
      <c r="R456" s="164"/>
      <c r="S456" s="164"/>
      <c r="T456" s="165"/>
      <c r="AT456" s="159" t="s">
        <v>149</v>
      </c>
      <c r="AU456" s="159" t="s">
        <v>82</v>
      </c>
      <c r="AV456" s="13" t="s">
        <v>82</v>
      </c>
      <c r="AW456" s="13" t="s">
        <v>4</v>
      </c>
      <c r="AX456" s="13" t="s">
        <v>80</v>
      </c>
      <c r="AY456" s="159" t="s">
        <v>138</v>
      </c>
    </row>
    <row r="457" spans="1:65" s="2" customFormat="1" ht="14.45" customHeight="1">
      <c r="A457" s="33"/>
      <c r="B457" s="138"/>
      <c r="C457" s="139" t="s">
        <v>782</v>
      </c>
      <c r="D457" s="139" t="s">
        <v>140</v>
      </c>
      <c r="E457" s="140" t="s">
        <v>783</v>
      </c>
      <c r="F457" s="141" t="s">
        <v>784</v>
      </c>
      <c r="G457" s="142" t="s">
        <v>297</v>
      </c>
      <c r="H457" s="143">
        <v>96.4</v>
      </c>
      <c r="I457" s="144"/>
      <c r="J457" s="145">
        <f>ROUND(I457*H457,2)</f>
        <v>0</v>
      </c>
      <c r="K457" s="141" t="s">
        <v>144</v>
      </c>
      <c r="L457" s="34"/>
      <c r="M457" s="146" t="s">
        <v>3</v>
      </c>
      <c r="N457" s="147" t="s">
        <v>43</v>
      </c>
      <c r="O457" s="54"/>
      <c r="P457" s="148">
        <f>O457*H457</f>
        <v>0</v>
      </c>
      <c r="Q457" s="148">
        <v>0</v>
      </c>
      <c r="R457" s="148">
        <f>Q457*H457</f>
        <v>0</v>
      </c>
      <c r="S457" s="148">
        <v>0</v>
      </c>
      <c r="T457" s="149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50" t="s">
        <v>238</v>
      </c>
      <c r="AT457" s="150" t="s">
        <v>140</v>
      </c>
      <c r="AU457" s="150" t="s">
        <v>82</v>
      </c>
      <c r="AY457" s="18" t="s">
        <v>138</v>
      </c>
      <c r="BE457" s="151">
        <f>IF(N457="základní",J457,0)</f>
        <v>0</v>
      </c>
      <c r="BF457" s="151">
        <f>IF(N457="snížená",J457,0)</f>
        <v>0</v>
      </c>
      <c r="BG457" s="151">
        <f>IF(N457="zákl. přenesená",J457,0)</f>
        <v>0</v>
      </c>
      <c r="BH457" s="151">
        <f>IF(N457="sníž. přenesená",J457,0)</f>
        <v>0</v>
      </c>
      <c r="BI457" s="151">
        <f>IF(N457="nulová",J457,0)</f>
        <v>0</v>
      </c>
      <c r="BJ457" s="18" t="s">
        <v>80</v>
      </c>
      <c r="BK457" s="151">
        <f>ROUND(I457*H457,2)</f>
        <v>0</v>
      </c>
      <c r="BL457" s="18" t="s">
        <v>238</v>
      </c>
      <c r="BM457" s="150" t="s">
        <v>785</v>
      </c>
    </row>
    <row r="458" spans="1:65" s="2" customFormat="1" ht="11.25">
      <c r="A458" s="33"/>
      <c r="B458" s="34"/>
      <c r="C458" s="33"/>
      <c r="D458" s="152" t="s">
        <v>147</v>
      </c>
      <c r="E458" s="33"/>
      <c r="F458" s="153" t="s">
        <v>786</v>
      </c>
      <c r="G458" s="33"/>
      <c r="H458" s="33"/>
      <c r="I458" s="154"/>
      <c r="J458" s="33"/>
      <c r="K458" s="33"/>
      <c r="L458" s="34"/>
      <c r="M458" s="155"/>
      <c r="N458" s="156"/>
      <c r="O458" s="54"/>
      <c r="P458" s="54"/>
      <c r="Q458" s="54"/>
      <c r="R458" s="54"/>
      <c r="S458" s="54"/>
      <c r="T458" s="55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T458" s="18" t="s">
        <v>147</v>
      </c>
      <c r="AU458" s="18" t="s">
        <v>82</v>
      </c>
    </row>
    <row r="459" spans="1:65" s="13" customFormat="1" ht="11.25">
      <c r="B459" s="157"/>
      <c r="D459" s="158" t="s">
        <v>149</v>
      </c>
      <c r="E459" s="159" t="s">
        <v>3</v>
      </c>
      <c r="F459" s="160" t="s">
        <v>787</v>
      </c>
      <c r="H459" s="161">
        <v>96.4</v>
      </c>
      <c r="I459" s="162"/>
      <c r="L459" s="157"/>
      <c r="M459" s="163"/>
      <c r="N459" s="164"/>
      <c r="O459" s="164"/>
      <c r="P459" s="164"/>
      <c r="Q459" s="164"/>
      <c r="R459" s="164"/>
      <c r="S459" s="164"/>
      <c r="T459" s="165"/>
      <c r="AT459" s="159" t="s">
        <v>149</v>
      </c>
      <c r="AU459" s="159" t="s">
        <v>82</v>
      </c>
      <c r="AV459" s="13" t="s">
        <v>82</v>
      </c>
      <c r="AW459" s="13" t="s">
        <v>33</v>
      </c>
      <c r="AX459" s="13" t="s">
        <v>80</v>
      </c>
      <c r="AY459" s="159" t="s">
        <v>138</v>
      </c>
    </row>
    <row r="460" spans="1:65" s="2" customFormat="1" ht="14.45" customHeight="1">
      <c r="A460" s="33"/>
      <c r="B460" s="138"/>
      <c r="C460" s="181" t="s">
        <v>788</v>
      </c>
      <c r="D460" s="181" t="s">
        <v>261</v>
      </c>
      <c r="E460" s="182" t="s">
        <v>616</v>
      </c>
      <c r="F460" s="183" t="s">
        <v>617</v>
      </c>
      <c r="G460" s="184" t="s">
        <v>143</v>
      </c>
      <c r="H460" s="185">
        <v>0.249</v>
      </c>
      <c r="I460" s="186"/>
      <c r="J460" s="187">
        <f>ROUND(I460*H460,2)</f>
        <v>0</v>
      </c>
      <c r="K460" s="183" t="s">
        <v>144</v>
      </c>
      <c r="L460" s="188"/>
      <c r="M460" s="189" t="s">
        <v>3</v>
      </c>
      <c r="N460" s="190" t="s">
        <v>43</v>
      </c>
      <c r="O460" s="54"/>
      <c r="P460" s="148">
        <f>O460*H460</f>
        <v>0</v>
      </c>
      <c r="Q460" s="148">
        <v>0.55000000000000004</v>
      </c>
      <c r="R460" s="148">
        <f>Q460*H460</f>
        <v>0.13695000000000002</v>
      </c>
      <c r="S460" s="148">
        <v>0</v>
      </c>
      <c r="T460" s="149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50" t="s">
        <v>362</v>
      </c>
      <c r="AT460" s="150" t="s">
        <v>261</v>
      </c>
      <c r="AU460" s="150" t="s">
        <v>82</v>
      </c>
      <c r="AY460" s="18" t="s">
        <v>138</v>
      </c>
      <c r="BE460" s="151">
        <f>IF(N460="základní",J460,0)</f>
        <v>0</v>
      </c>
      <c r="BF460" s="151">
        <f>IF(N460="snížená",J460,0)</f>
        <v>0</v>
      </c>
      <c r="BG460" s="151">
        <f>IF(N460="zákl. přenesená",J460,0)</f>
        <v>0</v>
      </c>
      <c r="BH460" s="151">
        <f>IF(N460="sníž. přenesená",J460,0)</f>
        <v>0</v>
      </c>
      <c r="BI460" s="151">
        <f>IF(N460="nulová",J460,0)</f>
        <v>0</v>
      </c>
      <c r="BJ460" s="18" t="s">
        <v>80</v>
      </c>
      <c r="BK460" s="151">
        <f>ROUND(I460*H460,2)</f>
        <v>0</v>
      </c>
      <c r="BL460" s="18" t="s">
        <v>238</v>
      </c>
      <c r="BM460" s="150" t="s">
        <v>789</v>
      </c>
    </row>
    <row r="461" spans="1:65" s="13" customFormat="1" ht="11.25">
      <c r="B461" s="157"/>
      <c r="D461" s="158" t="s">
        <v>149</v>
      </c>
      <c r="E461" s="159" t="s">
        <v>3</v>
      </c>
      <c r="F461" s="160" t="s">
        <v>790</v>
      </c>
      <c r="H461" s="161">
        <v>0.23100000000000001</v>
      </c>
      <c r="I461" s="162"/>
      <c r="L461" s="157"/>
      <c r="M461" s="163"/>
      <c r="N461" s="164"/>
      <c r="O461" s="164"/>
      <c r="P461" s="164"/>
      <c r="Q461" s="164"/>
      <c r="R461" s="164"/>
      <c r="S461" s="164"/>
      <c r="T461" s="165"/>
      <c r="AT461" s="159" t="s">
        <v>149</v>
      </c>
      <c r="AU461" s="159" t="s">
        <v>82</v>
      </c>
      <c r="AV461" s="13" t="s">
        <v>82</v>
      </c>
      <c r="AW461" s="13" t="s">
        <v>33</v>
      </c>
      <c r="AX461" s="13" t="s">
        <v>80</v>
      </c>
      <c r="AY461" s="159" t="s">
        <v>138</v>
      </c>
    </row>
    <row r="462" spans="1:65" s="13" customFormat="1" ht="11.25">
      <c r="B462" s="157"/>
      <c r="D462" s="158" t="s">
        <v>149</v>
      </c>
      <c r="F462" s="160" t="s">
        <v>791</v>
      </c>
      <c r="H462" s="161">
        <v>0.249</v>
      </c>
      <c r="I462" s="162"/>
      <c r="L462" s="157"/>
      <c r="M462" s="163"/>
      <c r="N462" s="164"/>
      <c r="O462" s="164"/>
      <c r="P462" s="164"/>
      <c r="Q462" s="164"/>
      <c r="R462" s="164"/>
      <c r="S462" s="164"/>
      <c r="T462" s="165"/>
      <c r="AT462" s="159" t="s">
        <v>149</v>
      </c>
      <c r="AU462" s="159" t="s">
        <v>82</v>
      </c>
      <c r="AV462" s="13" t="s">
        <v>82</v>
      </c>
      <c r="AW462" s="13" t="s">
        <v>4</v>
      </c>
      <c r="AX462" s="13" t="s">
        <v>80</v>
      </c>
      <c r="AY462" s="159" t="s">
        <v>138</v>
      </c>
    </row>
    <row r="463" spans="1:65" s="2" customFormat="1" ht="14.45" customHeight="1">
      <c r="A463" s="33"/>
      <c r="B463" s="138"/>
      <c r="C463" s="139" t="s">
        <v>792</v>
      </c>
      <c r="D463" s="139" t="s">
        <v>140</v>
      </c>
      <c r="E463" s="140" t="s">
        <v>793</v>
      </c>
      <c r="F463" s="141" t="s">
        <v>794</v>
      </c>
      <c r="G463" s="142" t="s">
        <v>389</v>
      </c>
      <c r="H463" s="143">
        <v>3.9620000000000002</v>
      </c>
      <c r="I463" s="144"/>
      <c r="J463" s="145">
        <f>ROUND(I463*H463,2)</f>
        <v>0</v>
      </c>
      <c r="K463" s="141" t="s">
        <v>144</v>
      </c>
      <c r="L463" s="34"/>
      <c r="M463" s="146" t="s">
        <v>3</v>
      </c>
      <c r="N463" s="147" t="s">
        <v>43</v>
      </c>
      <c r="O463" s="54"/>
      <c r="P463" s="148">
        <f>O463*H463</f>
        <v>0</v>
      </c>
      <c r="Q463" s="148">
        <v>2.7E-4</v>
      </c>
      <c r="R463" s="148">
        <f>Q463*H463</f>
        <v>1.06974E-3</v>
      </c>
      <c r="S463" s="148">
        <v>0</v>
      </c>
      <c r="T463" s="149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50" t="s">
        <v>238</v>
      </c>
      <c r="AT463" s="150" t="s">
        <v>140</v>
      </c>
      <c r="AU463" s="150" t="s">
        <v>82</v>
      </c>
      <c r="AY463" s="18" t="s">
        <v>138</v>
      </c>
      <c r="BE463" s="151">
        <f>IF(N463="základní",J463,0)</f>
        <v>0</v>
      </c>
      <c r="BF463" s="151">
        <f>IF(N463="snížená",J463,0)</f>
        <v>0</v>
      </c>
      <c r="BG463" s="151">
        <f>IF(N463="zákl. přenesená",J463,0)</f>
        <v>0</v>
      </c>
      <c r="BH463" s="151">
        <f>IF(N463="sníž. přenesená",J463,0)</f>
        <v>0</v>
      </c>
      <c r="BI463" s="151">
        <f>IF(N463="nulová",J463,0)</f>
        <v>0</v>
      </c>
      <c r="BJ463" s="18" t="s">
        <v>80</v>
      </c>
      <c r="BK463" s="151">
        <f>ROUND(I463*H463,2)</f>
        <v>0</v>
      </c>
      <c r="BL463" s="18" t="s">
        <v>238</v>
      </c>
      <c r="BM463" s="150" t="s">
        <v>795</v>
      </c>
    </row>
    <row r="464" spans="1:65" s="2" customFormat="1" ht="11.25">
      <c r="A464" s="33"/>
      <c r="B464" s="34"/>
      <c r="C464" s="33"/>
      <c r="D464" s="152" t="s">
        <v>147</v>
      </c>
      <c r="E464" s="33"/>
      <c r="F464" s="153" t="s">
        <v>796</v>
      </c>
      <c r="G464" s="33"/>
      <c r="H464" s="33"/>
      <c r="I464" s="154"/>
      <c r="J464" s="33"/>
      <c r="K464" s="33"/>
      <c r="L464" s="34"/>
      <c r="M464" s="155"/>
      <c r="N464" s="156"/>
      <c r="O464" s="54"/>
      <c r="P464" s="54"/>
      <c r="Q464" s="54"/>
      <c r="R464" s="54"/>
      <c r="S464" s="54"/>
      <c r="T464" s="55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T464" s="18" t="s">
        <v>147</v>
      </c>
      <c r="AU464" s="18" t="s">
        <v>82</v>
      </c>
    </row>
    <row r="465" spans="1:65" s="13" customFormat="1" ht="11.25">
      <c r="B465" s="157"/>
      <c r="D465" s="158" t="s">
        <v>149</v>
      </c>
      <c r="E465" s="159" t="s">
        <v>3</v>
      </c>
      <c r="F465" s="160" t="s">
        <v>797</v>
      </c>
      <c r="H465" s="161">
        <v>0.51</v>
      </c>
      <c r="I465" s="162"/>
      <c r="L465" s="157"/>
      <c r="M465" s="163"/>
      <c r="N465" s="164"/>
      <c r="O465" s="164"/>
      <c r="P465" s="164"/>
      <c r="Q465" s="164"/>
      <c r="R465" s="164"/>
      <c r="S465" s="164"/>
      <c r="T465" s="165"/>
      <c r="AT465" s="159" t="s">
        <v>149</v>
      </c>
      <c r="AU465" s="159" t="s">
        <v>82</v>
      </c>
      <c r="AV465" s="13" t="s">
        <v>82</v>
      </c>
      <c r="AW465" s="13" t="s">
        <v>33</v>
      </c>
      <c r="AX465" s="13" t="s">
        <v>72</v>
      </c>
      <c r="AY465" s="159" t="s">
        <v>138</v>
      </c>
    </row>
    <row r="466" spans="1:65" s="13" customFormat="1" ht="11.25">
      <c r="B466" s="157"/>
      <c r="D466" s="158" t="s">
        <v>149</v>
      </c>
      <c r="E466" s="159" t="s">
        <v>3</v>
      </c>
      <c r="F466" s="160" t="s">
        <v>339</v>
      </c>
      <c r="H466" s="161">
        <v>0.21199999999999999</v>
      </c>
      <c r="I466" s="162"/>
      <c r="L466" s="157"/>
      <c r="M466" s="163"/>
      <c r="N466" s="164"/>
      <c r="O466" s="164"/>
      <c r="P466" s="164"/>
      <c r="Q466" s="164"/>
      <c r="R466" s="164"/>
      <c r="S466" s="164"/>
      <c r="T466" s="165"/>
      <c r="AT466" s="159" t="s">
        <v>149</v>
      </c>
      <c r="AU466" s="159" t="s">
        <v>82</v>
      </c>
      <c r="AV466" s="13" t="s">
        <v>82</v>
      </c>
      <c r="AW466" s="13" t="s">
        <v>33</v>
      </c>
      <c r="AX466" s="13" t="s">
        <v>72</v>
      </c>
      <c r="AY466" s="159" t="s">
        <v>138</v>
      </c>
    </row>
    <row r="467" spans="1:65" s="13" customFormat="1" ht="11.25">
      <c r="B467" s="157"/>
      <c r="D467" s="158" t="s">
        <v>149</v>
      </c>
      <c r="E467" s="159" t="s">
        <v>3</v>
      </c>
      <c r="F467" s="160" t="s">
        <v>340</v>
      </c>
      <c r="H467" s="161">
        <v>0.32</v>
      </c>
      <c r="I467" s="162"/>
      <c r="L467" s="157"/>
      <c r="M467" s="163"/>
      <c r="N467" s="164"/>
      <c r="O467" s="164"/>
      <c r="P467" s="164"/>
      <c r="Q467" s="164"/>
      <c r="R467" s="164"/>
      <c r="S467" s="164"/>
      <c r="T467" s="165"/>
      <c r="AT467" s="159" t="s">
        <v>149</v>
      </c>
      <c r="AU467" s="159" t="s">
        <v>82</v>
      </c>
      <c r="AV467" s="13" t="s">
        <v>82</v>
      </c>
      <c r="AW467" s="13" t="s">
        <v>33</v>
      </c>
      <c r="AX467" s="13" t="s">
        <v>72</v>
      </c>
      <c r="AY467" s="159" t="s">
        <v>138</v>
      </c>
    </row>
    <row r="468" spans="1:65" s="13" customFormat="1" ht="11.25">
      <c r="B468" s="157"/>
      <c r="D468" s="158" t="s">
        <v>149</v>
      </c>
      <c r="E468" s="159" t="s">
        <v>3</v>
      </c>
      <c r="F468" s="160" t="s">
        <v>338</v>
      </c>
      <c r="H468" s="161">
        <v>1.08</v>
      </c>
      <c r="I468" s="162"/>
      <c r="L468" s="157"/>
      <c r="M468" s="163"/>
      <c r="N468" s="164"/>
      <c r="O468" s="164"/>
      <c r="P468" s="164"/>
      <c r="Q468" s="164"/>
      <c r="R468" s="164"/>
      <c r="S468" s="164"/>
      <c r="T468" s="165"/>
      <c r="AT468" s="159" t="s">
        <v>149</v>
      </c>
      <c r="AU468" s="159" t="s">
        <v>82</v>
      </c>
      <c r="AV468" s="13" t="s">
        <v>82</v>
      </c>
      <c r="AW468" s="13" t="s">
        <v>33</v>
      </c>
      <c r="AX468" s="13" t="s">
        <v>72</v>
      </c>
      <c r="AY468" s="159" t="s">
        <v>138</v>
      </c>
    </row>
    <row r="469" spans="1:65" s="13" customFormat="1" ht="11.25">
      <c r="B469" s="157"/>
      <c r="D469" s="158" t="s">
        <v>149</v>
      </c>
      <c r="E469" s="159" t="s">
        <v>3</v>
      </c>
      <c r="F469" s="160" t="s">
        <v>335</v>
      </c>
      <c r="H469" s="161">
        <v>1.84</v>
      </c>
      <c r="I469" s="162"/>
      <c r="L469" s="157"/>
      <c r="M469" s="163"/>
      <c r="N469" s="164"/>
      <c r="O469" s="164"/>
      <c r="P469" s="164"/>
      <c r="Q469" s="164"/>
      <c r="R469" s="164"/>
      <c r="S469" s="164"/>
      <c r="T469" s="165"/>
      <c r="AT469" s="159" t="s">
        <v>149</v>
      </c>
      <c r="AU469" s="159" t="s">
        <v>82</v>
      </c>
      <c r="AV469" s="13" t="s">
        <v>82</v>
      </c>
      <c r="AW469" s="13" t="s">
        <v>33</v>
      </c>
      <c r="AX469" s="13" t="s">
        <v>72</v>
      </c>
      <c r="AY469" s="159" t="s">
        <v>138</v>
      </c>
    </row>
    <row r="470" spans="1:65" s="14" customFormat="1" ht="11.25">
      <c r="B470" s="166"/>
      <c r="D470" s="158" t="s">
        <v>149</v>
      </c>
      <c r="E470" s="167" t="s">
        <v>3</v>
      </c>
      <c r="F470" s="168" t="s">
        <v>153</v>
      </c>
      <c r="H470" s="169">
        <v>3.9619999999999997</v>
      </c>
      <c r="I470" s="170"/>
      <c r="L470" s="166"/>
      <c r="M470" s="171"/>
      <c r="N470" s="172"/>
      <c r="O470" s="172"/>
      <c r="P470" s="172"/>
      <c r="Q470" s="172"/>
      <c r="R470" s="172"/>
      <c r="S470" s="172"/>
      <c r="T470" s="173"/>
      <c r="AT470" s="167" t="s">
        <v>149</v>
      </c>
      <c r="AU470" s="167" t="s">
        <v>82</v>
      </c>
      <c r="AV470" s="14" t="s">
        <v>145</v>
      </c>
      <c r="AW470" s="14" t="s">
        <v>33</v>
      </c>
      <c r="AX470" s="14" t="s">
        <v>80</v>
      </c>
      <c r="AY470" s="167" t="s">
        <v>138</v>
      </c>
    </row>
    <row r="471" spans="1:65" s="2" customFormat="1" ht="14.45" customHeight="1">
      <c r="A471" s="33"/>
      <c r="B471" s="138"/>
      <c r="C471" s="181" t="s">
        <v>798</v>
      </c>
      <c r="D471" s="181" t="s">
        <v>261</v>
      </c>
      <c r="E471" s="182" t="s">
        <v>799</v>
      </c>
      <c r="F471" s="183" t="s">
        <v>800</v>
      </c>
      <c r="G471" s="184" t="s">
        <v>185</v>
      </c>
      <c r="H471" s="185">
        <v>3.9620000000000002</v>
      </c>
      <c r="I471" s="186"/>
      <c r="J471" s="187">
        <f>ROUND(I471*H471,2)</f>
        <v>0</v>
      </c>
      <c r="K471" s="183" t="s">
        <v>144</v>
      </c>
      <c r="L471" s="188"/>
      <c r="M471" s="189" t="s">
        <v>3</v>
      </c>
      <c r="N471" s="190" t="s">
        <v>43</v>
      </c>
      <c r="O471" s="54"/>
      <c r="P471" s="148">
        <f>O471*H471</f>
        <v>0</v>
      </c>
      <c r="Q471" s="148">
        <v>3.4720000000000001E-2</v>
      </c>
      <c r="R471" s="148">
        <f>Q471*H471</f>
        <v>0.13756064000000001</v>
      </c>
      <c r="S471" s="148">
        <v>0</v>
      </c>
      <c r="T471" s="149">
        <f>S471*H471</f>
        <v>0</v>
      </c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R471" s="150" t="s">
        <v>362</v>
      </c>
      <c r="AT471" s="150" t="s">
        <v>261</v>
      </c>
      <c r="AU471" s="150" t="s">
        <v>82</v>
      </c>
      <c r="AY471" s="18" t="s">
        <v>138</v>
      </c>
      <c r="BE471" s="151">
        <f>IF(N471="základní",J471,0)</f>
        <v>0</v>
      </c>
      <c r="BF471" s="151">
        <f>IF(N471="snížená",J471,0)</f>
        <v>0</v>
      </c>
      <c r="BG471" s="151">
        <f>IF(N471="zákl. přenesená",J471,0)</f>
        <v>0</v>
      </c>
      <c r="BH471" s="151">
        <f>IF(N471="sníž. přenesená",J471,0)</f>
        <v>0</v>
      </c>
      <c r="BI471" s="151">
        <f>IF(N471="nulová",J471,0)</f>
        <v>0</v>
      </c>
      <c r="BJ471" s="18" t="s">
        <v>80</v>
      </c>
      <c r="BK471" s="151">
        <f>ROUND(I471*H471,2)</f>
        <v>0</v>
      </c>
      <c r="BL471" s="18" t="s">
        <v>238</v>
      </c>
      <c r="BM471" s="150" t="s">
        <v>801</v>
      </c>
    </row>
    <row r="472" spans="1:65" s="2" customFormat="1" ht="22.15" customHeight="1">
      <c r="A472" s="33"/>
      <c r="B472" s="138"/>
      <c r="C472" s="139" t="s">
        <v>802</v>
      </c>
      <c r="D472" s="139" t="s">
        <v>140</v>
      </c>
      <c r="E472" s="140" t="s">
        <v>803</v>
      </c>
      <c r="F472" s="141" t="s">
        <v>804</v>
      </c>
      <c r="G472" s="142" t="s">
        <v>389</v>
      </c>
      <c r="H472" s="143">
        <v>5</v>
      </c>
      <c r="I472" s="144"/>
      <c r="J472" s="145">
        <f>ROUND(I472*H472,2)</f>
        <v>0</v>
      </c>
      <c r="K472" s="141" t="s">
        <v>144</v>
      </c>
      <c r="L472" s="34"/>
      <c r="M472" s="146" t="s">
        <v>3</v>
      </c>
      <c r="N472" s="147" t="s">
        <v>43</v>
      </c>
      <c r="O472" s="54"/>
      <c r="P472" s="148">
        <f>O472*H472</f>
        <v>0</v>
      </c>
      <c r="Q472" s="148">
        <v>0</v>
      </c>
      <c r="R472" s="148">
        <f>Q472*H472</f>
        <v>0</v>
      </c>
      <c r="S472" s="148">
        <v>0</v>
      </c>
      <c r="T472" s="149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50" t="s">
        <v>238</v>
      </c>
      <c r="AT472" s="150" t="s">
        <v>140</v>
      </c>
      <c r="AU472" s="150" t="s">
        <v>82</v>
      </c>
      <c r="AY472" s="18" t="s">
        <v>138</v>
      </c>
      <c r="BE472" s="151">
        <f>IF(N472="základní",J472,0)</f>
        <v>0</v>
      </c>
      <c r="BF472" s="151">
        <f>IF(N472="snížená",J472,0)</f>
        <v>0</v>
      </c>
      <c r="BG472" s="151">
        <f>IF(N472="zákl. přenesená",J472,0)</f>
        <v>0</v>
      </c>
      <c r="BH472" s="151">
        <f>IF(N472="sníž. přenesená",J472,0)</f>
        <v>0</v>
      </c>
      <c r="BI472" s="151">
        <f>IF(N472="nulová",J472,0)</f>
        <v>0</v>
      </c>
      <c r="BJ472" s="18" t="s">
        <v>80</v>
      </c>
      <c r="BK472" s="151">
        <f>ROUND(I472*H472,2)</f>
        <v>0</v>
      </c>
      <c r="BL472" s="18" t="s">
        <v>238</v>
      </c>
      <c r="BM472" s="150" t="s">
        <v>805</v>
      </c>
    </row>
    <row r="473" spans="1:65" s="2" customFormat="1" ht="11.25">
      <c r="A473" s="33"/>
      <c r="B473" s="34"/>
      <c r="C473" s="33"/>
      <c r="D473" s="152" t="s">
        <v>147</v>
      </c>
      <c r="E473" s="33"/>
      <c r="F473" s="153" t="s">
        <v>806</v>
      </c>
      <c r="G473" s="33"/>
      <c r="H473" s="33"/>
      <c r="I473" s="154"/>
      <c r="J473" s="33"/>
      <c r="K473" s="33"/>
      <c r="L473" s="34"/>
      <c r="M473" s="155"/>
      <c r="N473" s="156"/>
      <c r="O473" s="54"/>
      <c r="P473" s="54"/>
      <c r="Q473" s="54"/>
      <c r="R473" s="54"/>
      <c r="S473" s="54"/>
      <c r="T473" s="55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T473" s="18" t="s">
        <v>147</v>
      </c>
      <c r="AU473" s="18" t="s">
        <v>82</v>
      </c>
    </row>
    <row r="474" spans="1:65" s="2" customFormat="1" ht="14.45" customHeight="1">
      <c r="A474" s="33"/>
      <c r="B474" s="138"/>
      <c r="C474" s="181" t="s">
        <v>807</v>
      </c>
      <c r="D474" s="181" t="s">
        <v>261</v>
      </c>
      <c r="E474" s="182" t="s">
        <v>808</v>
      </c>
      <c r="F474" s="183" t="s">
        <v>809</v>
      </c>
      <c r="G474" s="184" t="s">
        <v>389</v>
      </c>
      <c r="H474" s="185">
        <v>5</v>
      </c>
      <c r="I474" s="186"/>
      <c r="J474" s="187">
        <f>ROUND(I474*H474,2)</f>
        <v>0</v>
      </c>
      <c r="K474" s="183" t="s">
        <v>144</v>
      </c>
      <c r="L474" s="188"/>
      <c r="M474" s="189" t="s">
        <v>3</v>
      </c>
      <c r="N474" s="190" t="s">
        <v>43</v>
      </c>
      <c r="O474" s="54"/>
      <c r="P474" s="148">
        <f>O474*H474</f>
        <v>0</v>
      </c>
      <c r="Q474" s="148">
        <v>1.4500000000000001E-2</v>
      </c>
      <c r="R474" s="148">
        <f>Q474*H474</f>
        <v>7.2500000000000009E-2</v>
      </c>
      <c r="S474" s="148">
        <v>0</v>
      </c>
      <c r="T474" s="149">
        <f>S474*H474</f>
        <v>0</v>
      </c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R474" s="150" t="s">
        <v>362</v>
      </c>
      <c r="AT474" s="150" t="s">
        <v>261</v>
      </c>
      <c r="AU474" s="150" t="s">
        <v>82</v>
      </c>
      <c r="AY474" s="18" t="s">
        <v>138</v>
      </c>
      <c r="BE474" s="151">
        <f>IF(N474="základní",J474,0)</f>
        <v>0</v>
      </c>
      <c r="BF474" s="151">
        <f>IF(N474="snížená",J474,0)</f>
        <v>0</v>
      </c>
      <c r="BG474" s="151">
        <f>IF(N474="zákl. přenesená",J474,0)</f>
        <v>0</v>
      </c>
      <c r="BH474" s="151">
        <f>IF(N474="sníž. přenesená",J474,0)</f>
        <v>0</v>
      </c>
      <c r="BI474" s="151">
        <f>IF(N474="nulová",J474,0)</f>
        <v>0</v>
      </c>
      <c r="BJ474" s="18" t="s">
        <v>80</v>
      </c>
      <c r="BK474" s="151">
        <f>ROUND(I474*H474,2)</f>
        <v>0</v>
      </c>
      <c r="BL474" s="18" t="s">
        <v>238</v>
      </c>
      <c r="BM474" s="150" t="s">
        <v>810</v>
      </c>
    </row>
    <row r="475" spans="1:65" s="2" customFormat="1" ht="14.45" customHeight="1">
      <c r="A475" s="33"/>
      <c r="B475" s="138"/>
      <c r="C475" s="139" t="s">
        <v>811</v>
      </c>
      <c r="D475" s="139" t="s">
        <v>140</v>
      </c>
      <c r="E475" s="140" t="s">
        <v>812</v>
      </c>
      <c r="F475" s="141" t="s">
        <v>813</v>
      </c>
      <c r="G475" s="142" t="s">
        <v>389</v>
      </c>
      <c r="H475" s="143">
        <v>1</v>
      </c>
      <c r="I475" s="144"/>
      <c r="J475" s="145">
        <f>ROUND(I475*H475,2)</f>
        <v>0</v>
      </c>
      <c r="K475" s="141" t="s">
        <v>3</v>
      </c>
      <c r="L475" s="34"/>
      <c r="M475" s="146" t="s">
        <v>3</v>
      </c>
      <c r="N475" s="147" t="s">
        <v>43</v>
      </c>
      <c r="O475" s="54"/>
      <c r="P475" s="148">
        <f>O475*H475</f>
        <v>0</v>
      </c>
      <c r="Q475" s="148">
        <v>0</v>
      </c>
      <c r="R475" s="148">
        <f>Q475*H475</f>
        <v>0</v>
      </c>
      <c r="S475" s="148">
        <v>0</v>
      </c>
      <c r="T475" s="149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50" t="s">
        <v>238</v>
      </c>
      <c r="AT475" s="150" t="s">
        <v>140</v>
      </c>
      <c r="AU475" s="150" t="s">
        <v>82</v>
      </c>
      <c r="AY475" s="18" t="s">
        <v>138</v>
      </c>
      <c r="BE475" s="151">
        <f>IF(N475="základní",J475,0)</f>
        <v>0</v>
      </c>
      <c r="BF475" s="151">
        <f>IF(N475="snížená",J475,0)</f>
        <v>0</v>
      </c>
      <c r="BG475" s="151">
        <f>IF(N475="zákl. přenesená",J475,0)</f>
        <v>0</v>
      </c>
      <c r="BH475" s="151">
        <f>IF(N475="sníž. přenesená",J475,0)</f>
        <v>0</v>
      </c>
      <c r="BI475" s="151">
        <f>IF(N475="nulová",J475,0)</f>
        <v>0</v>
      </c>
      <c r="BJ475" s="18" t="s">
        <v>80</v>
      </c>
      <c r="BK475" s="151">
        <f>ROUND(I475*H475,2)</f>
        <v>0</v>
      </c>
      <c r="BL475" s="18" t="s">
        <v>238</v>
      </c>
      <c r="BM475" s="150" t="s">
        <v>814</v>
      </c>
    </row>
    <row r="476" spans="1:65" s="2" customFormat="1" ht="22.15" customHeight="1">
      <c r="A476" s="33"/>
      <c r="B476" s="138"/>
      <c r="C476" s="139" t="s">
        <v>815</v>
      </c>
      <c r="D476" s="139" t="s">
        <v>140</v>
      </c>
      <c r="E476" s="140" t="s">
        <v>816</v>
      </c>
      <c r="F476" s="141" t="s">
        <v>817</v>
      </c>
      <c r="G476" s="142" t="s">
        <v>389</v>
      </c>
      <c r="H476" s="143">
        <v>2</v>
      </c>
      <c r="I476" s="144"/>
      <c r="J476" s="145">
        <f>ROUND(I476*H476,2)</f>
        <v>0</v>
      </c>
      <c r="K476" s="141" t="s">
        <v>144</v>
      </c>
      <c r="L476" s="34"/>
      <c r="M476" s="146" t="s">
        <v>3</v>
      </c>
      <c r="N476" s="147" t="s">
        <v>43</v>
      </c>
      <c r="O476" s="54"/>
      <c r="P476" s="148">
        <f>O476*H476</f>
        <v>0</v>
      </c>
      <c r="Q476" s="148">
        <v>9.2000000000000003E-4</v>
      </c>
      <c r="R476" s="148">
        <f>Q476*H476</f>
        <v>1.8400000000000001E-3</v>
      </c>
      <c r="S476" s="148">
        <v>0</v>
      </c>
      <c r="T476" s="149">
        <f>S476*H476</f>
        <v>0</v>
      </c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R476" s="150" t="s">
        <v>238</v>
      </c>
      <c r="AT476" s="150" t="s">
        <v>140</v>
      </c>
      <c r="AU476" s="150" t="s">
        <v>82</v>
      </c>
      <c r="AY476" s="18" t="s">
        <v>138</v>
      </c>
      <c r="BE476" s="151">
        <f>IF(N476="základní",J476,0)</f>
        <v>0</v>
      </c>
      <c r="BF476" s="151">
        <f>IF(N476="snížená",J476,0)</f>
        <v>0</v>
      </c>
      <c r="BG476" s="151">
        <f>IF(N476="zákl. přenesená",J476,0)</f>
        <v>0</v>
      </c>
      <c r="BH476" s="151">
        <f>IF(N476="sníž. přenesená",J476,0)</f>
        <v>0</v>
      </c>
      <c r="BI476" s="151">
        <f>IF(N476="nulová",J476,0)</f>
        <v>0</v>
      </c>
      <c r="BJ476" s="18" t="s">
        <v>80</v>
      </c>
      <c r="BK476" s="151">
        <f>ROUND(I476*H476,2)</f>
        <v>0</v>
      </c>
      <c r="BL476" s="18" t="s">
        <v>238</v>
      </c>
      <c r="BM476" s="150" t="s">
        <v>818</v>
      </c>
    </row>
    <row r="477" spans="1:65" s="2" customFormat="1" ht="11.25">
      <c r="A477" s="33"/>
      <c r="B477" s="34"/>
      <c r="C477" s="33"/>
      <c r="D477" s="152" t="s">
        <v>147</v>
      </c>
      <c r="E477" s="33"/>
      <c r="F477" s="153" t="s">
        <v>819</v>
      </c>
      <c r="G477" s="33"/>
      <c r="H477" s="33"/>
      <c r="I477" s="154"/>
      <c r="J477" s="33"/>
      <c r="K477" s="33"/>
      <c r="L477" s="34"/>
      <c r="M477" s="155"/>
      <c r="N477" s="156"/>
      <c r="O477" s="54"/>
      <c r="P477" s="54"/>
      <c r="Q477" s="54"/>
      <c r="R477" s="54"/>
      <c r="S477" s="54"/>
      <c r="T477" s="55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T477" s="18" t="s">
        <v>147</v>
      </c>
      <c r="AU477" s="18" t="s">
        <v>82</v>
      </c>
    </row>
    <row r="478" spans="1:65" s="2" customFormat="1" ht="14.45" customHeight="1">
      <c r="A478" s="33"/>
      <c r="B478" s="138"/>
      <c r="C478" s="181" t="s">
        <v>820</v>
      </c>
      <c r="D478" s="181" t="s">
        <v>261</v>
      </c>
      <c r="E478" s="182" t="s">
        <v>821</v>
      </c>
      <c r="F478" s="183" t="s">
        <v>822</v>
      </c>
      <c r="G478" s="184" t="s">
        <v>185</v>
      </c>
      <c r="H478" s="185">
        <v>3.2</v>
      </c>
      <c r="I478" s="186"/>
      <c r="J478" s="187">
        <f>ROUND(I478*H478,2)</f>
        <v>0</v>
      </c>
      <c r="K478" s="183" t="s">
        <v>144</v>
      </c>
      <c r="L478" s="188"/>
      <c r="M478" s="189" t="s">
        <v>3</v>
      </c>
      <c r="N478" s="190" t="s">
        <v>43</v>
      </c>
      <c r="O478" s="54"/>
      <c r="P478" s="148">
        <f>O478*H478</f>
        <v>0</v>
      </c>
      <c r="Q478" s="148">
        <v>2.5440000000000001E-2</v>
      </c>
      <c r="R478" s="148">
        <f>Q478*H478</f>
        <v>8.1408000000000008E-2</v>
      </c>
      <c r="S478" s="148">
        <v>0</v>
      </c>
      <c r="T478" s="149">
        <f>S478*H478</f>
        <v>0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50" t="s">
        <v>362</v>
      </c>
      <c r="AT478" s="150" t="s">
        <v>261</v>
      </c>
      <c r="AU478" s="150" t="s">
        <v>82</v>
      </c>
      <c r="AY478" s="18" t="s">
        <v>138</v>
      </c>
      <c r="BE478" s="151">
        <f>IF(N478="základní",J478,0)</f>
        <v>0</v>
      </c>
      <c r="BF478" s="151">
        <f>IF(N478="snížená",J478,0)</f>
        <v>0</v>
      </c>
      <c r="BG478" s="151">
        <f>IF(N478="zákl. přenesená",J478,0)</f>
        <v>0</v>
      </c>
      <c r="BH478" s="151">
        <f>IF(N478="sníž. přenesená",J478,0)</f>
        <v>0</v>
      </c>
      <c r="BI478" s="151">
        <f>IF(N478="nulová",J478,0)</f>
        <v>0</v>
      </c>
      <c r="BJ478" s="18" t="s">
        <v>80</v>
      </c>
      <c r="BK478" s="151">
        <f>ROUND(I478*H478,2)</f>
        <v>0</v>
      </c>
      <c r="BL478" s="18" t="s">
        <v>238</v>
      </c>
      <c r="BM478" s="150" t="s">
        <v>823</v>
      </c>
    </row>
    <row r="479" spans="1:65" s="13" customFormat="1" ht="11.25">
      <c r="B479" s="157"/>
      <c r="D479" s="158" t="s">
        <v>149</v>
      </c>
      <c r="E479" s="159" t="s">
        <v>3</v>
      </c>
      <c r="F479" s="160" t="s">
        <v>336</v>
      </c>
      <c r="H479" s="161">
        <v>3.2</v>
      </c>
      <c r="I479" s="162"/>
      <c r="L479" s="157"/>
      <c r="M479" s="163"/>
      <c r="N479" s="164"/>
      <c r="O479" s="164"/>
      <c r="P479" s="164"/>
      <c r="Q479" s="164"/>
      <c r="R479" s="164"/>
      <c r="S479" s="164"/>
      <c r="T479" s="165"/>
      <c r="AT479" s="159" t="s">
        <v>149</v>
      </c>
      <c r="AU479" s="159" t="s">
        <v>82</v>
      </c>
      <c r="AV479" s="13" t="s">
        <v>82</v>
      </c>
      <c r="AW479" s="13" t="s">
        <v>33</v>
      </c>
      <c r="AX479" s="13" t="s">
        <v>80</v>
      </c>
      <c r="AY479" s="159" t="s">
        <v>138</v>
      </c>
    </row>
    <row r="480" spans="1:65" s="2" customFormat="1" ht="14.45" customHeight="1">
      <c r="A480" s="33"/>
      <c r="B480" s="138"/>
      <c r="C480" s="139" t="s">
        <v>824</v>
      </c>
      <c r="D480" s="139" t="s">
        <v>140</v>
      </c>
      <c r="E480" s="140" t="s">
        <v>825</v>
      </c>
      <c r="F480" s="141" t="s">
        <v>826</v>
      </c>
      <c r="G480" s="142" t="s">
        <v>389</v>
      </c>
      <c r="H480" s="143">
        <v>5</v>
      </c>
      <c r="I480" s="144"/>
      <c r="J480" s="145">
        <f>ROUND(I480*H480,2)</f>
        <v>0</v>
      </c>
      <c r="K480" s="141" t="s">
        <v>144</v>
      </c>
      <c r="L480" s="34"/>
      <c r="M480" s="146" t="s">
        <v>3</v>
      </c>
      <c r="N480" s="147" t="s">
        <v>43</v>
      </c>
      <c r="O480" s="54"/>
      <c r="P480" s="148">
        <f>O480*H480</f>
        <v>0</v>
      </c>
      <c r="Q480" s="148">
        <v>0</v>
      </c>
      <c r="R480" s="148">
        <f>Q480*H480</f>
        <v>0</v>
      </c>
      <c r="S480" s="148">
        <v>0</v>
      </c>
      <c r="T480" s="149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50" t="s">
        <v>238</v>
      </c>
      <c r="AT480" s="150" t="s">
        <v>140</v>
      </c>
      <c r="AU480" s="150" t="s">
        <v>82</v>
      </c>
      <c r="AY480" s="18" t="s">
        <v>138</v>
      </c>
      <c r="BE480" s="151">
        <f>IF(N480="základní",J480,0)</f>
        <v>0</v>
      </c>
      <c r="BF480" s="151">
        <f>IF(N480="snížená",J480,0)</f>
        <v>0</v>
      </c>
      <c r="BG480" s="151">
        <f>IF(N480="zákl. přenesená",J480,0)</f>
        <v>0</v>
      </c>
      <c r="BH480" s="151">
        <f>IF(N480="sníž. přenesená",J480,0)</f>
        <v>0</v>
      </c>
      <c r="BI480" s="151">
        <f>IF(N480="nulová",J480,0)</f>
        <v>0</v>
      </c>
      <c r="BJ480" s="18" t="s">
        <v>80</v>
      </c>
      <c r="BK480" s="151">
        <f>ROUND(I480*H480,2)</f>
        <v>0</v>
      </c>
      <c r="BL480" s="18" t="s">
        <v>238</v>
      </c>
      <c r="BM480" s="150" t="s">
        <v>827</v>
      </c>
    </row>
    <row r="481" spans="1:65" s="2" customFormat="1" ht="11.25">
      <c r="A481" s="33"/>
      <c r="B481" s="34"/>
      <c r="C481" s="33"/>
      <c r="D481" s="152" t="s">
        <v>147</v>
      </c>
      <c r="E481" s="33"/>
      <c r="F481" s="153" t="s">
        <v>828</v>
      </c>
      <c r="G481" s="33"/>
      <c r="H481" s="33"/>
      <c r="I481" s="154"/>
      <c r="J481" s="33"/>
      <c r="K481" s="33"/>
      <c r="L481" s="34"/>
      <c r="M481" s="155"/>
      <c r="N481" s="156"/>
      <c r="O481" s="54"/>
      <c r="P481" s="54"/>
      <c r="Q481" s="54"/>
      <c r="R481" s="54"/>
      <c r="S481" s="54"/>
      <c r="T481" s="55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T481" s="18" t="s">
        <v>147</v>
      </c>
      <c r="AU481" s="18" t="s">
        <v>82</v>
      </c>
    </row>
    <row r="482" spans="1:65" s="2" customFormat="1" ht="14.45" customHeight="1">
      <c r="A482" s="33"/>
      <c r="B482" s="138"/>
      <c r="C482" s="181" t="s">
        <v>829</v>
      </c>
      <c r="D482" s="181" t="s">
        <v>261</v>
      </c>
      <c r="E482" s="182" t="s">
        <v>830</v>
      </c>
      <c r="F482" s="183" t="s">
        <v>831</v>
      </c>
      <c r="G482" s="184" t="s">
        <v>389</v>
      </c>
      <c r="H482" s="185">
        <v>5</v>
      </c>
      <c r="I482" s="186"/>
      <c r="J482" s="187">
        <f>ROUND(I482*H482,2)</f>
        <v>0</v>
      </c>
      <c r="K482" s="183" t="s">
        <v>144</v>
      </c>
      <c r="L482" s="188"/>
      <c r="M482" s="189" t="s">
        <v>3</v>
      </c>
      <c r="N482" s="190" t="s">
        <v>43</v>
      </c>
      <c r="O482" s="54"/>
      <c r="P482" s="148">
        <f>O482*H482</f>
        <v>0</v>
      </c>
      <c r="Q482" s="148">
        <v>1.4999999999999999E-4</v>
      </c>
      <c r="R482" s="148">
        <f>Q482*H482</f>
        <v>7.4999999999999991E-4</v>
      </c>
      <c r="S482" s="148">
        <v>0</v>
      </c>
      <c r="T482" s="149">
        <f>S482*H482</f>
        <v>0</v>
      </c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R482" s="150" t="s">
        <v>362</v>
      </c>
      <c r="AT482" s="150" t="s">
        <v>261</v>
      </c>
      <c r="AU482" s="150" t="s">
        <v>82</v>
      </c>
      <c r="AY482" s="18" t="s">
        <v>138</v>
      </c>
      <c r="BE482" s="151">
        <f>IF(N482="základní",J482,0)</f>
        <v>0</v>
      </c>
      <c r="BF482" s="151">
        <f>IF(N482="snížená",J482,0)</f>
        <v>0</v>
      </c>
      <c r="BG482" s="151">
        <f>IF(N482="zákl. přenesená",J482,0)</f>
        <v>0</v>
      </c>
      <c r="BH482" s="151">
        <f>IF(N482="sníž. přenesená",J482,0)</f>
        <v>0</v>
      </c>
      <c r="BI482" s="151">
        <f>IF(N482="nulová",J482,0)</f>
        <v>0</v>
      </c>
      <c r="BJ482" s="18" t="s">
        <v>80</v>
      </c>
      <c r="BK482" s="151">
        <f>ROUND(I482*H482,2)</f>
        <v>0</v>
      </c>
      <c r="BL482" s="18" t="s">
        <v>238</v>
      </c>
      <c r="BM482" s="150" t="s">
        <v>832</v>
      </c>
    </row>
    <row r="483" spans="1:65" s="2" customFormat="1" ht="14.45" customHeight="1">
      <c r="A483" s="33"/>
      <c r="B483" s="138"/>
      <c r="C483" s="139" t="s">
        <v>833</v>
      </c>
      <c r="D483" s="139" t="s">
        <v>140</v>
      </c>
      <c r="E483" s="140" t="s">
        <v>834</v>
      </c>
      <c r="F483" s="141" t="s">
        <v>835</v>
      </c>
      <c r="G483" s="142" t="s">
        <v>389</v>
      </c>
      <c r="H483" s="143">
        <v>5</v>
      </c>
      <c r="I483" s="144"/>
      <c r="J483" s="145">
        <f>ROUND(I483*H483,2)</f>
        <v>0</v>
      </c>
      <c r="K483" s="141" t="s">
        <v>144</v>
      </c>
      <c r="L483" s="34"/>
      <c r="M483" s="146" t="s">
        <v>3</v>
      </c>
      <c r="N483" s="147" t="s">
        <v>43</v>
      </c>
      <c r="O483" s="54"/>
      <c r="P483" s="148">
        <f>O483*H483</f>
        <v>0</v>
      </c>
      <c r="Q483" s="148">
        <v>0</v>
      </c>
      <c r="R483" s="148">
        <f>Q483*H483</f>
        <v>0</v>
      </c>
      <c r="S483" s="148">
        <v>0</v>
      </c>
      <c r="T483" s="149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50" t="s">
        <v>238</v>
      </c>
      <c r="AT483" s="150" t="s">
        <v>140</v>
      </c>
      <c r="AU483" s="150" t="s">
        <v>82</v>
      </c>
      <c r="AY483" s="18" t="s">
        <v>138</v>
      </c>
      <c r="BE483" s="151">
        <f>IF(N483="základní",J483,0)</f>
        <v>0</v>
      </c>
      <c r="BF483" s="151">
        <f>IF(N483="snížená",J483,0)</f>
        <v>0</v>
      </c>
      <c r="BG483" s="151">
        <f>IF(N483="zákl. přenesená",J483,0)</f>
        <v>0</v>
      </c>
      <c r="BH483" s="151">
        <f>IF(N483="sníž. přenesená",J483,0)</f>
        <v>0</v>
      </c>
      <c r="BI483" s="151">
        <f>IF(N483="nulová",J483,0)</f>
        <v>0</v>
      </c>
      <c r="BJ483" s="18" t="s">
        <v>80</v>
      </c>
      <c r="BK483" s="151">
        <f>ROUND(I483*H483,2)</f>
        <v>0</v>
      </c>
      <c r="BL483" s="18" t="s">
        <v>238</v>
      </c>
      <c r="BM483" s="150" t="s">
        <v>836</v>
      </c>
    </row>
    <row r="484" spans="1:65" s="2" customFormat="1" ht="11.25">
      <c r="A484" s="33"/>
      <c r="B484" s="34"/>
      <c r="C484" s="33"/>
      <c r="D484" s="152" t="s">
        <v>147</v>
      </c>
      <c r="E484" s="33"/>
      <c r="F484" s="153" t="s">
        <v>837</v>
      </c>
      <c r="G484" s="33"/>
      <c r="H484" s="33"/>
      <c r="I484" s="154"/>
      <c r="J484" s="33"/>
      <c r="K484" s="33"/>
      <c r="L484" s="34"/>
      <c r="M484" s="155"/>
      <c r="N484" s="156"/>
      <c r="O484" s="54"/>
      <c r="P484" s="54"/>
      <c r="Q484" s="54"/>
      <c r="R484" s="54"/>
      <c r="S484" s="54"/>
      <c r="T484" s="55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T484" s="18" t="s">
        <v>147</v>
      </c>
      <c r="AU484" s="18" t="s">
        <v>82</v>
      </c>
    </row>
    <row r="485" spans="1:65" s="2" customFormat="1" ht="14.45" customHeight="1">
      <c r="A485" s="33"/>
      <c r="B485" s="138"/>
      <c r="C485" s="181" t="s">
        <v>838</v>
      </c>
      <c r="D485" s="181" t="s">
        <v>261</v>
      </c>
      <c r="E485" s="182" t="s">
        <v>839</v>
      </c>
      <c r="F485" s="183" t="s">
        <v>840</v>
      </c>
      <c r="G485" s="184" t="s">
        <v>389</v>
      </c>
      <c r="H485" s="185">
        <v>5</v>
      </c>
      <c r="I485" s="186"/>
      <c r="J485" s="187">
        <f>ROUND(I485*H485,2)</f>
        <v>0</v>
      </c>
      <c r="K485" s="183" t="s">
        <v>144</v>
      </c>
      <c r="L485" s="188"/>
      <c r="M485" s="189" t="s">
        <v>3</v>
      </c>
      <c r="N485" s="190" t="s">
        <v>43</v>
      </c>
      <c r="O485" s="54"/>
      <c r="P485" s="148">
        <f>O485*H485</f>
        <v>0</v>
      </c>
      <c r="Q485" s="148">
        <v>1.1999999999999999E-3</v>
      </c>
      <c r="R485" s="148">
        <f>Q485*H485</f>
        <v>5.9999999999999993E-3</v>
      </c>
      <c r="S485" s="148">
        <v>0</v>
      </c>
      <c r="T485" s="149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50" t="s">
        <v>362</v>
      </c>
      <c r="AT485" s="150" t="s">
        <v>261</v>
      </c>
      <c r="AU485" s="150" t="s">
        <v>82</v>
      </c>
      <c r="AY485" s="18" t="s">
        <v>138</v>
      </c>
      <c r="BE485" s="151">
        <f>IF(N485="základní",J485,0)</f>
        <v>0</v>
      </c>
      <c r="BF485" s="151">
        <f>IF(N485="snížená",J485,0)</f>
        <v>0</v>
      </c>
      <c r="BG485" s="151">
        <f>IF(N485="zákl. přenesená",J485,0)</f>
        <v>0</v>
      </c>
      <c r="BH485" s="151">
        <f>IF(N485="sníž. přenesená",J485,0)</f>
        <v>0</v>
      </c>
      <c r="BI485" s="151">
        <f>IF(N485="nulová",J485,0)</f>
        <v>0</v>
      </c>
      <c r="BJ485" s="18" t="s">
        <v>80</v>
      </c>
      <c r="BK485" s="151">
        <f>ROUND(I485*H485,2)</f>
        <v>0</v>
      </c>
      <c r="BL485" s="18" t="s">
        <v>238</v>
      </c>
      <c r="BM485" s="150" t="s">
        <v>841</v>
      </c>
    </row>
    <row r="486" spans="1:65" s="2" customFormat="1" ht="22.15" customHeight="1">
      <c r="A486" s="33"/>
      <c r="B486" s="138"/>
      <c r="C486" s="139" t="s">
        <v>842</v>
      </c>
      <c r="D486" s="139" t="s">
        <v>140</v>
      </c>
      <c r="E486" s="140" t="s">
        <v>843</v>
      </c>
      <c r="F486" s="141" t="s">
        <v>844</v>
      </c>
      <c r="G486" s="142" t="s">
        <v>389</v>
      </c>
      <c r="H486" s="143">
        <v>5.4</v>
      </c>
      <c r="I486" s="144"/>
      <c r="J486" s="145">
        <f>ROUND(I486*H486,2)</f>
        <v>0</v>
      </c>
      <c r="K486" s="141" t="s">
        <v>144</v>
      </c>
      <c r="L486" s="34"/>
      <c r="M486" s="146" t="s">
        <v>3</v>
      </c>
      <c r="N486" s="147" t="s">
        <v>43</v>
      </c>
      <c r="O486" s="54"/>
      <c r="P486" s="148">
        <f>O486*H486</f>
        <v>0</v>
      </c>
      <c r="Q486" s="148">
        <v>0</v>
      </c>
      <c r="R486" s="148">
        <f>Q486*H486</f>
        <v>0</v>
      </c>
      <c r="S486" s="148">
        <v>0</v>
      </c>
      <c r="T486" s="149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50" t="s">
        <v>238</v>
      </c>
      <c r="AT486" s="150" t="s">
        <v>140</v>
      </c>
      <c r="AU486" s="150" t="s">
        <v>82</v>
      </c>
      <c r="AY486" s="18" t="s">
        <v>138</v>
      </c>
      <c r="BE486" s="151">
        <f>IF(N486="základní",J486,0)</f>
        <v>0</v>
      </c>
      <c r="BF486" s="151">
        <f>IF(N486="snížená",J486,0)</f>
        <v>0</v>
      </c>
      <c r="BG486" s="151">
        <f>IF(N486="zákl. přenesená",J486,0)</f>
        <v>0</v>
      </c>
      <c r="BH486" s="151">
        <f>IF(N486="sníž. přenesená",J486,0)</f>
        <v>0</v>
      </c>
      <c r="BI486" s="151">
        <f>IF(N486="nulová",J486,0)</f>
        <v>0</v>
      </c>
      <c r="BJ486" s="18" t="s">
        <v>80</v>
      </c>
      <c r="BK486" s="151">
        <f>ROUND(I486*H486,2)</f>
        <v>0</v>
      </c>
      <c r="BL486" s="18" t="s">
        <v>238</v>
      </c>
      <c r="BM486" s="150" t="s">
        <v>845</v>
      </c>
    </row>
    <row r="487" spans="1:65" s="2" customFormat="1" ht="11.25">
      <c r="A487" s="33"/>
      <c r="B487" s="34"/>
      <c r="C487" s="33"/>
      <c r="D487" s="152" t="s">
        <v>147</v>
      </c>
      <c r="E487" s="33"/>
      <c r="F487" s="153" t="s">
        <v>846</v>
      </c>
      <c r="G487" s="33"/>
      <c r="H487" s="33"/>
      <c r="I487" s="154"/>
      <c r="J487" s="33"/>
      <c r="K487" s="33"/>
      <c r="L487" s="34"/>
      <c r="M487" s="155"/>
      <c r="N487" s="156"/>
      <c r="O487" s="54"/>
      <c r="P487" s="54"/>
      <c r="Q487" s="54"/>
      <c r="R487" s="54"/>
      <c r="S487" s="54"/>
      <c r="T487" s="55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T487" s="18" t="s">
        <v>147</v>
      </c>
      <c r="AU487" s="18" t="s">
        <v>82</v>
      </c>
    </row>
    <row r="488" spans="1:65" s="13" customFormat="1" ht="11.25">
      <c r="B488" s="157"/>
      <c r="D488" s="158" t="s">
        <v>149</v>
      </c>
      <c r="E488" s="159" t="s">
        <v>3</v>
      </c>
      <c r="F488" s="160" t="s">
        <v>645</v>
      </c>
      <c r="H488" s="161">
        <v>5.4</v>
      </c>
      <c r="I488" s="162"/>
      <c r="L488" s="157"/>
      <c r="M488" s="163"/>
      <c r="N488" s="164"/>
      <c r="O488" s="164"/>
      <c r="P488" s="164"/>
      <c r="Q488" s="164"/>
      <c r="R488" s="164"/>
      <c r="S488" s="164"/>
      <c r="T488" s="165"/>
      <c r="AT488" s="159" t="s">
        <v>149</v>
      </c>
      <c r="AU488" s="159" t="s">
        <v>82</v>
      </c>
      <c r="AV488" s="13" t="s">
        <v>82</v>
      </c>
      <c r="AW488" s="13" t="s">
        <v>33</v>
      </c>
      <c r="AX488" s="13" t="s">
        <v>80</v>
      </c>
      <c r="AY488" s="159" t="s">
        <v>138</v>
      </c>
    </row>
    <row r="489" spans="1:65" s="2" customFormat="1" ht="14.45" customHeight="1">
      <c r="A489" s="33"/>
      <c r="B489" s="138"/>
      <c r="C489" s="181" t="s">
        <v>847</v>
      </c>
      <c r="D489" s="181" t="s">
        <v>261</v>
      </c>
      <c r="E489" s="182" t="s">
        <v>848</v>
      </c>
      <c r="F489" s="183" t="s">
        <v>849</v>
      </c>
      <c r="G489" s="184" t="s">
        <v>297</v>
      </c>
      <c r="H489" s="185">
        <v>5.4</v>
      </c>
      <c r="I489" s="186"/>
      <c r="J489" s="187">
        <f>ROUND(I489*H489,2)</f>
        <v>0</v>
      </c>
      <c r="K489" s="183" t="s">
        <v>144</v>
      </c>
      <c r="L489" s="188"/>
      <c r="M489" s="189" t="s">
        <v>3</v>
      </c>
      <c r="N489" s="190" t="s">
        <v>43</v>
      </c>
      <c r="O489" s="54"/>
      <c r="P489" s="148">
        <f>O489*H489</f>
        <v>0</v>
      </c>
      <c r="Q489" s="148">
        <v>8.0000000000000004E-4</v>
      </c>
      <c r="R489" s="148">
        <f>Q489*H489</f>
        <v>4.3200000000000009E-3</v>
      </c>
      <c r="S489" s="148">
        <v>0</v>
      </c>
      <c r="T489" s="149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50" t="s">
        <v>362</v>
      </c>
      <c r="AT489" s="150" t="s">
        <v>261</v>
      </c>
      <c r="AU489" s="150" t="s">
        <v>82</v>
      </c>
      <c r="AY489" s="18" t="s">
        <v>138</v>
      </c>
      <c r="BE489" s="151">
        <f>IF(N489="základní",J489,0)</f>
        <v>0</v>
      </c>
      <c r="BF489" s="151">
        <f>IF(N489="snížená",J489,0)</f>
        <v>0</v>
      </c>
      <c r="BG489" s="151">
        <f>IF(N489="zákl. přenesená",J489,0)</f>
        <v>0</v>
      </c>
      <c r="BH489" s="151">
        <f>IF(N489="sníž. přenesená",J489,0)</f>
        <v>0</v>
      </c>
      <c r="BI489" s="151">
        <f>IF(N489="nulová",J489,0)</f>
        <v>0</v>
      </c>
      <c r="BJ489" s="18" t="s">
        <v>80</v>
      </c>
      <c r="BK489" s="151">
        <f>ROUND(I489*H489,2)</f>
        <v>0</v>
      </c>
      <c r="BL489" s="18" t="s">
        <v>238</v>
      </c>
      <c r="BM489" s="150" t="s">
        <v>850</v>
      </c>
    </row>
    <row r="490" spans="1:65" s="2" customFormat="1" ht="22.15" customHeight="1">
      <c r="A490" s="33"/>
      <c r="B490" s="138"/>
      <c r="C490" s="139" t="s">
        <v>851</v>
      </c>
      <c r="D490" s="139" t="s">
        <v>140</v>
      </c>
      <c r="E490" s="140" t="s">
        <v>852</v>
      </c>
      <c r="F490" s="141" t="s">
        <v>853</v>
      </c>
      <c r="G490" s="142" t="s">
        <v>528</v>
      </c>
      <c r="H490" s="191"/>
      <c r="I490" s="144"/>
      <c r="J490" s="145">
        <f>ROUND(I490*H490,2)</f>
        <v>0</v>
      </c>
      <c r="K490" s="141" t="s">
        <v>144</v>
      </c>
      <c r="L490" s="34"/>
      <c r="M490" s="146" t="s">
        <v>3</v>
      </c>
      <c r="N490" s="147" t="s">
        <v>43</v>
      </c>
      <c r="O490" s="54"/>
      <c r="P490" s="148">
        <f>O490*H490</f>
        <v>0</v>
      </c>
      <c r="Q490" s="148">
        <v>0</v>
      </c>
      <c r="R490" s="148">
        <f>Q490*H490</f>
        <v>0</v>
      </c>
      <c r="S490" s="148">
        <v>0</v>
      </c>
      <c r="T490" s="149">
        <f>S490*H490</f>
        <v>0</v>
      </c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R490" s="150" t="s">
        <v>238</v>
      </c>
      <c r="AT490" s="150" t="s">
        <v>140</v>
      </c>
      <c r="AU490" s="150" t="s">
        <v>82</v>
      </c>
      <c r="AY490" s="18" t="s">
        <v>138</v>
      </c>
      <c r="BE490" s="151">
        <f>IF(N490="základní",J490,0)</f>
        <v>0</v>
      </c>
      <c r="BF490" s="151">
        <f>IF(N490="snížená",J490,0)</f>
        <v>0</v>
      </c>
      <c r="BG490" s="151">
        <f>IF(N490="zákl. přenesená",J490,0)</f>
        <v>0</v>
      </c>
      <c r="BH490" s="151">
        <f>IF(N490="sníž. přenesená",J490,0)</f>
        <v>0</v>
      </c>
      <c r="BI490" s="151">
        <f>IF(N490="nulová",J490,0)</f>
        <v>0</v>
      </c>
      <c r="BJ490" s="18" t="s">
        <v>80</v>
      </c>
      <c r="BK490" s="151">
        <f>ROUND(I490*H490,2)</f>
        <v>0</v>
      </c>
      <c r="BL490" s="18" t="s">
        <v>238</v>
      </c>
      <c r="BM490" s="150" t="s">
        <v>854</v>
      </c>
    </row>
    <row r="491" spans="1:65" s="2" customFormat="1" ht="11.25">
      <c r="A491" s="33"/>
      <c r="B491" s="34"/>
      <c r="C491" s="33"/>
      <c r="D491" s="152" t="s">
        <v>147</v>
      </c>
      <c r="E491" s="33"/>
      <c r="F491" s="153" t="s">
        <v>855</v>
      </c>
      <c r="G491" s="33"/>
      <c r="H491" s="33"/>
      <c r="I491" s="154"/>
      <c r="J491" s="33"/>
      <c r="K491" s="33"/>
      <c r="L491" s="34"/>
      <c r="M491" s="155"/>
      <c r="N491" s="156"/>
      <c r="O491" s="54"/>
      <c r="P491" s="54"/>
      <c r="Q491" s="54"/>
      <c r="R491" s="54"/>
      <c r="S491" s="54"/>
      <c r="T491" s="55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T491" s="18" t="s">
        <v>147</v>
      </c>
      <c r="AU491" s="18" t="s">
        <v>82</v>
      </c>
    </row>
    <row r="492" spans="1:65" s="12" customFormat="1" ht="22.9" customHeight="1">
      <c r="B492" s="125"/>
      <c r="D492" s="126" t="s">
        <v>71</v>
      </c>
      <c r="E492" s="136" t="s">
        <v>856</v>
      </c>
      <c r="F492" s="136" t="s">
        <v>857</v>
      </c>
      <c r="I492" s="128"/>
      <c r="J492" s="137">
        <f>BK492</f>
        <v>0</v>
      </c>
      <c r="L492" s="125"/>
      <c r="M492" s="130"/>
      <c r="N492" s="131"/>
      <c r="O492" s="131"/>
      <c r="P492" s="132">
        <f>SUM(P493:P505)</f>
        <v>0</v>
      </c>
      <c r="Q492" s="131"/>
      <c r="R492" s="132">
        <f>SUM(R493:R505)</f>
        <v>0</v>
      </c>
      <c r="S492" s="131"/>
      <c r="T492" s="133">
        <f>SUM(T493:T505)</f>
        <v>0</v>
      </c>
      <c r="AR492" s="126" t="s">
        <v>82</v>
      </c>
      <c r="AT492" s="134" t="s">
        <v>71</v>
      </c>
      <c r="AU492" s="134" t="s">
        <v>80</v>
      </c>
      <c r="AY492" s="126" t="s">
        <v>138</v>
      </c>
      <c r="BK492" s="135">
        <f>SUM(BK493:BK505)</f>
        <v>0</v>
      </c>
    </row>
    <row r="493" spans="1:65" s="2" customFormat="1" ht="14.45" customHeight="1">
      <c r="A493" s="33"/>
      <c r="B493" s="138"/>
      <c r="C493" s="139" t="s">
        <v>858</v>
      </c>
      <c r="D493" s="139" t="s">
        <v>140</v>
      </c>
      <c r="E493" s="140" t="s">
        <v>859</v>
      </c>
      <c r="F493" s="141" t="s">
        <v>860</v>
      </c>
      <c r="G493" s="142" t="s">
        <v>185</v>
      </c>
      <c r="H493" s="143">
        <v>4.2220000000000004</v>
      </c>
      <c r="I493" s="144"/>
      <c r="J493" s="145">
        <f>ROUND(I493*H493,2)</f>
        <v>0</v>
      </c>
      <c r="K493" s="141" t="s">
        <v>3</v>
      </c>
      <c r="L493" s="34"/>
      <c r="M493" s="146" t="s">
        <v>3</v>
      </c>
      <c r="N493" s="147" t="s">
        <v>43</v>
      </c>
      <c r="O493" s="54"/>
      <c r="P493" s="148">
        <f>O493*H493</f>
        <v>0</v>
      </c>
      <c r="Q493" s="148">
        <v>0</v>
      </c>
      <c r="R493" s="148">
        <f>Q493*H493</f>
        <v>0</v>
      </c>
      <c r="S493" s="148">
        <v>0</v>
      </c>
      <c r="T493" s="149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50" t="s">
        <v>238</v>
      </c>
      <c r="AT493" s="150" t="s">
        <v>140</v>
      </c>
      <c r="AU493" s="150" t="s">
        <v>82</v>
      </c>
      <c r="AY493" s="18" t="s">
        <v>138</v>
      </c>
      <c r="BE493" s="151">
        <f>IF(N493="základní",J493,0)</f>
        <v>0</v>
      </c>
      <c r="BF493" s="151">
        <f>IF(N493="snížená",J493,0)</f>
        <v>0</v>
      </c>
      <c r="BG493" s="151">
        <f>IF(N493="zákl. přenesená",J493,0)</f>
        <v>0</v>
      </c>
      <c r="BH493" s="151">
        <f>IF(N493="sníž. přenesená",J493,0)</f>
        <v>0</v>
      </c>
      <c r="BI493" s="151">
        <f>IF(N493="nulová",J493,0)</f>
        <v>0</v>
      </c>
      <c r="BJ493" s="18" t="s">
        <v>80</v>
      </c>
      <c r="BK493" s="151">
        <f>ROUND(I493*H493,2)</f>
        <v>0</v>
      </c>
      <c r="BL493" s="18" t="s">
        <v>238</v>
      </c>
      <c r="BM493" s="150" t="s">
        <v>861</v>
      </c>
    </row>
    <row r="494" spans="1:65" s="13" customFormat="1" ht="11.25">
      <c r="B494" s="157"/>
      <c r="D494" s="158" t="s">
        <v>149</v>
      </c>
      <c r="E494" s="159" t="s">
        <v>3</v>
      </c>
      <c r="F494" s="160" t="s">
        <v>862</v>
      </c>
      <c r="H494" s="161">
        <v>0.51</v>
      </c>
      <c r="I494" s="162"/>
      <c r="L494" s="157"/>
      <c r="M494" s="163"/>
      <c r="N494" s="164"/>
      <c r="O494" s="164"/>
      <c r="P494" s="164"/>
      <c r="Q494" s="164"/>
      <c r="R494" s="164"/>
      <c r="S494" s="164"/>
      <c r="T494" s="165"/>
      <c r="AT494" s="159" t="s">
        <v>149</v>
      </c>
      <c r="AU494" s="159" t="s">
        <v>82</v>
      </c>
      <c r="AV494" s="13" t="s">
        <v>82</v>
      </c>
      <c r="AW494" s="13" t="s">
        <v>33</v>
      </c>
      <c r="AX494" s="13" t="s">
        <v>72</v>
      </c>
      <c r="AY494" s="159" t="s">
        <v>138</v>
      </c>
    </row>
    <row r="495" spans="1:65" s="13" customFormat="1" ht="11.25">
      <c r="B495" s="157"/>
      <c r="D495" s="158" t="s">
        <v>149</v>
      </c>
      <c r="E495" s="159" t="s">
        <v>3</v>
      </c>
      <c r="F495" s="160" t="s">
        <v>338</v>
      </c>
      <c r="H495" s="161">
        <v>1.08</v>
      </c>
      <c r="I495" s="162"/>
      <c r="L495" s="157"/>
      <c r="M495" s="163"/>
      <c r="N495" s="164"/>
      <c r="O495" s="164"/>
      <c r="P495" s="164"/>
      <c r="Q495" s="164"/>
      <c r="R495" s="164"/>
      <c r="S495" s="164"/>
      <c r="T495" s="165"/>
      <c r="AT495" s="159" t="s">
        <v>149</v>
      </c>
      <c r="AU495" s="159" t="s">
        <v>82</v>
      </c>
      <c r="AV495" s="13" t="s">
        <v>82</v>
      </c>
      <c r="AW495" s="13" t="s">
        <v>33</v>
      </c>
      <c r="AX495" s="13" t="s">
        <v>72</v>
      </c>
      <c r="AY495" s="159" t="s">
        <v>138</v>
      </c>
    </row>
    <row r="496" spans="1:65" s="13" customFormat="1" ht="11.25">
      <c r="B496" s="157"/>
      <c r="D496" s="158" t="s">
        <v>149</v>
      </c>
      <c r="E496" s="159" t="s">
        <v>3</v>
      </c>
      <c r="F496" s="160" t="s">
        <v>339</v>
      </c>
      <c r="H496" s="161">
        <v>0.21199999999999999</v>
      </c>
      <c r="I496" s="162"/>
      <c r="L496" s="157"/>
      <c r="M496" s="163"/>
      <c r="N496" s="164"/>
      <c r="O496" s="164"/>
      <c r="P496" s="164"/>
      <c r="Q496" s="164"/>
      <c r="R496" s="164"/>
      <c r="S496" s="164"/>
      <c r="T496" s="165"/>
      <c r="AT496" s="159" t="s">
        <v>149</v>
      </c>
      <c r="AU496" s="159" t="s">
        <v>82</v>
      </c>
      <c r="AV496" s="13" t="s">
        <v>82</v>
      </c>
      <c r="AW496" s="13" t="s">
        <v>33</v>
      </c>
      <c r="AX496" s="13" t="s">
        <v>72</v>
      </c>
      <c r="AY496" s="159" t="s">
        <v>138</v>
      </c>
    </row>
    <row r="497" spans="1:65" s="13" customFormat="1" ht="11.25">
      <c r="B497" s="157"/>
      <c r="D497" s="158" t="s">
        <v>149</v>
      </c>
      <c r="E497" s="159" t="s">
        <v>3</v>
      </c>
      <c r="F497" s="160" t="s">
        <v>340</v>
      </c>
      <c r="H497" s="161">
        <v>0.32</v>
      </c>
      <c r="I497" s="162"/>
      <c r="L497" s="157"/>
      <c r="M497" s="163"/>
      <c r="N497" s="164"/>
      <c r="O497" s="164"/>
      <c r="P497" s="164"/>
      <c r="Q497" s="164"/>
      <c r="R497" s="164"/>
      <c r="S497" s="164"/>
      <c r="T497" s="165"/>
      <c r="AT497" s="159" t="s">
        <v>149</v>
      </c>
      <c r="AU497" s="159" t="s">
        <v>82</v>
      </c>
      <c r="AV497" s="13" t="s">
        <v>82</v>
      </c>
      <c r="AW497" s="13" t="s">
        <v>33</v>
      </c>
      <c r="AX497" s="13" t="s">
        <v>72</v>
      </c>
      <c r="AY497" s="159" t="s">
        <v>138</v>
      </c>
    </row>
    <row r="498" spans="1:65" s="13" customFormat="1" ht="11.25">
      <c r="B498" s="157"/>
      <c r="D498" s="158" t="s">
        <v>149</v>
      </c>
      <c r="E498" s="159" t="s">
        <v>3</v>
      </c>
      <c r="F498" s="160" t="s">
        <v>863</v>
      </c>
      <c r="H498" s="161">
        <v>2.1</v>
      </c>
      <c r="I498" s="162"/>
      <c r="L498" s="157"/>
      <c r="M498" s="163"/>
      <c r="N498" s="164"/>
      <c r="O498" s="164"/>
      <c r="P498" s="164"/>
      <c r="Q498" s="164"/>
      <c r="R498" s="164"/>
      <c r="S498" s="164"/>
      <c r="T498" s="165"/>
      <c r="AT498" s="159" t="s">
        <v>149</v>
      </c>
      <c r="AU498" s="159" t="s">
        <v>82</v>
      </c>
      <c r="AV498" s="13" t="s">
        <v>82</v>
      </c>
      <c r="AW498" s="13" t="s">
        <v>33</v>
      </c>
      <c r="AX498" s="13" t="s">
        <v>72</v>
      </c>
      <c r="AY498" s="159" t="s">
        <v>138</v>
      </c>
    </row>
    <row r="499" spans="1:65" s="14" customFormat="1" ht="11.25">
      <c r="B499" s="166"/>
      <c r="D499" s="158" t="s">
        <v>149</v>
      </c>
      <c r="E499" s="167" t="s">
        <v>3</v>
      </c>
      <c r="F499" s="168" t="s">
        <v>153</v>
      </c>
      <c r="H499" s="169">
        <v>4.2219999999999995</v>
      </c>
      <c r="I499" s="170"/>
      <c r="L499" s="166"/>
      <c r="M499" s="171"/>
      <c r="N499" s="172"/>
      <c r="O499" s="172"/>
      <c r="P499" s="172"/>
      <c r="Q499" s="172"/>
      <c r="R499" s="172"/>
      <c r="S499" s="172"/>
      <c r="T499" s="173"/>
      <c r="AT499" s="167" t="s">
        <v>149</v>
      </c>
      <c r="AU499" s="167" t="s">
        <v>82</v>
      </c>
      <c r="AV499" s="14" t="s">
        <v>145</v>
      </c>
      <c r="AW499" s="14" t="s">
        <v>33</v>
      </c>
      <c r="AX499" s="14" t="s">
        <v>80</v>
      </c>
      <c r="AY499" s="167" t="s">
        <v>138</v>
      </c>
    </row>
    <row r="500" spans="1:65" s="2" customFormat="1" ht="14.45" customHeight="1">
      <c r="A500" s="33"/>
      <c r="B500" s="138"/>
      <c r="C500" s="139" t="s">
        <v>864</v>
      </c>
      <c r="D500" s="139" t="s">
        <v>140</v>
      </c>
      <c r="E500" s="140" t="s">
        <v>865</v>
      </c>
      <c r="F500" s="141" t="s">
        <v>866</v>
      </c>
      <c r="G500" s="142" t="s">
        <v>185</v>
      </c>
      <c r="H500" s="143">
        <v>3.94</v>
      </c>
      <c r="I500" s="144"/>
      <c r="J500" s="145">
        <f>ROUND(I500*H500,2)</f>
        <v>0</v>
      </c>
      <c r="K500" s="141" t="s">
        <v>3</v>
      </c>
      <c r="L500" s="34"/>
      <c r="M500" s="146" t="s">
        <v>3</v>
      </c>
      <c r="N500" s="147" t="s">
        <v>43</v>
      </c>
      <c r="O500" s="54"/>
      <c r="P500" s="148">
        <f>O500*H500</f>
        <v>0</v>
      </c>
      <c r="Q500" s="148">
        <v>0</v>
      </c>
      <c r="R500" s="148">
        <f>Q500*H500</f>
        <v>0</v>
      </c>
      <c r="S500" s="148">
        <v>0</v>
      </c>
      <c r="T500" s="149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50" t="s">
        <v>238</v>
      </c>
      <c r="AT500" s="150" t="s">
        <v>140</v>
      </c>
      <c r="AU500" s="150" t="s">
        <v>82</v>
      </c>
      <c r="AY500" s="18" t="s">
        <v>138</v>
      </c>
      <c r="BE500" s="151">
        <f>IF(N500="základní",J500,0)</f>
        <v>0</v>
      </c>
      <c r="BF500" s="151">
        <f>IF(N500="snížená",J500,0)</f>
        <v>0</v>
      </c>
      <c r="BG500" s="151">
        <f>IF(N500="zákl. přenesená",J500,0)</f>
        <v>0</v>
      </c>
      <c r="BH500" s="151">
        <f>IF(N500="sníž. přenesená",J500,0)</f>
        <v>0</v>
      </c>
      <c r="BI500" s="151">
        <f>IF(N500="nulová",J500,0)</f>
        <v>0</v>
      </c>
      <c r="BJ500" s="18" t="s">
        <v>80</v>
      </c>
      <c r="BK500" s="151">
        <f>ROUND(I500*H500,2)</f>
        <v>0</v>
      </c>
      <c r="BL500" s="18" t="s">
        <v>238</v>
      </c>
      <c r="BM500" s="150" t="s">
        <v>867</v>
      </c>
    </row>
    <row r="501" spans="1:65" s="13" customFormat="1" ht="11.25">
      <c r="B501" s="157"/>
      <c r="D501" s="158" t="s">
        <v>149</v>
      </c>
      <c r="E501" s="159" t="s">
        <v>3</v>
      </c>
      <c r="F501" s="160" t="s">
        <v>868</v>
      </c>
      <c r="H501" s="161">
        <v>1.84</v>
      </c>
      <c r="I501" s="162"/>
      <c r="L501" s="157"/>
      <c r="M501" s="163"/>
      <c r="N501" s="164"/>
      <c r="O501" s="164"/>
      <c r="P501" s="164"/>
      <c r="Q501" s="164"/>
      <c r="R501" s="164"/>
      <c r="S501" s="164"/>
      <c r="T501" s="165"/>
      <c r="AT501" s="159" t="s">
        <v>149</v>
      </c>
      <c r="AU501" s="159" t="s">
        <v>82</v>
      </c>
      <c r="AV501" s="13" t="s">
        <v>82</v>
      </c>
      <c r="AW501" s="13" t="s">
        <v>33</v>
      </c>
      <c r="AX501" s="13" t="s">
        <v>72</v>
      </c>
      <c r="AY501" s="159" t="s">
        <v>138</v>
      </c>
    </row>
    <row r="502" spans="1:65" s="13" customFormat="1" ht="11.25">
      <c r="B502" s="157"/>
      <c r="D502" s="158" t="s">
        <v>149</v>
      </c>
      <c r="E502" s="159" t="s">
        <v>3</v>
      </c>
      <c r="F502" s="160" t="s">
        <v>863</v>
      </c>
      <c r="H502" s="161">
        <v>2.1</v>
      </c>
      <c r="I502" s="162"/>
      <c r="L502" s="157"/>
      <c r="M502" s="163"/>
      <c r="N502" s="164"/>
      <c r="O502" s="164"/>
      <c r="P502" s="164"/>
      <c r="Q502" s="164"/>
      <c r="R502" s="164"/>
      <c r="S502" s="164"/>
      <c r="T502" s="165"/>
      <c r="AT502" s="159" t="s">
        <v>149</v>
      </c>
      <c r="AU502" s="159" t="s">
        <v>82</v>
      </c>
      <c r="AV502" s="13" t="s">
        <v>82</v>
      </c>
      <c r="AW502" s="13" t="s">
        <v>33</v>
      </c>
      <c r="AX502" s="13" t="s">
        <v>72</v>
      </c>
      <c r="AY502" s="159" t="s">
        <v>138</v>
      </c>
    </row>
    <row r="503" spans="1:65" s="14" customFormat="1" ht="11.25">
      <c r="B503" s="166"/>
      <c r="D503" s="158" t="s">
        <v>149</v>
      </c>
      <c r="E503" s="167" t="s">
        <v>3</v>
      </c>
      <c r="F503" s="168" t="s">
        <v>153</v>
      </c>
      <c r="H503" s="169">
        <v>3.9400000000000004</v>
      </c>
      <c r="I503" s="170"/>
      <c r="L503" s="166"/>
      <c r="M503" s="171"/>
      <c r="N503" s="172"/>
      <c r="O503" s="172"/>
      <c r="P503" s="172"/>
      <c r="Q503" s="172"/>
      <c r="R503" s="172"/>
      <c r="S503" s="172"/>
      <c r="T503" s="173"/>
      <c r="AT503" s="167" t="s">
        <v>149</v>
      </c>
      <c r="AU503" s="167" t="s">
        <v>82</v>
      </c>
      <c r="AV503" s="14" t="s">
        <v>145</v>
      </c>
      <c r="AW503" s="14" t="s">
        <v>33</v>
      </c>
      <c r="AX503" s="14" t="s">
        <v>80</v>
      </c>
      <c r="AY503" s="167" t="s">
        <v>138</v>
      </c>
    </row>
    <row r="504" spans="1:65" s="2" customFormat="1" ht="22.15" customHeight="1">
      <c r="A504" s="33"/>
      <c r="B504" s="138"/>
      <c r="C504" s="139" t="s">
        <v>869</v>
      </c>
      <c r="D504" s="139" t="s">
        <v>140</v>
      </c>
      <c r="E504" s="140" t="s">
        <v>870</v>
      </c>
      <c r="F504" s="141" t="s">
        <v>871</v>
      </c>
      <c r="G504" s="142" t="s">
        <v>528</v>
      </c>
      <c r="H504" s="191"/>
      <c r="I504" s="144"/>
      <c r="J504" s="145">
        <f>ROUND(I504*H504,2)</f>
        <v>0</v>
      </c>
      <c r="K504" s="141" t="s">
        <v>144</v>
      </c>
      <c r="L504" s="34"/>
      <c r="M504" s="146" t="s">
        <v>3</v>
      </c>
      <c r="N504" s="147" t="s">
        <v>43</v>
      </c>
      <c r="O504" s="54"/>
      <c r="P504" s="148">
        <f>O504*H504</f>
        <v>0</v>
      </c>
      <c r="Q504" s="148">
        <v>0</v>
      </c>
      <c r="R504" s="148">
        <f>Q504*H504</f>
        <v>0</v>
      </c>
      <c r="S504" s="148">
        <v>0</v>
      </c>
      <c r="T504" s="149">
        <f>S504*H504</f>
        <v>0</v>
      </c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R504" s="150" t="s">
        <v>238</v>
      </c>
      <c r="AT504" s="150" t="s">
        <v>140</v>
      </c>
      <c r="AU504" s="150" t="s">
        <v>82</v>
      </c>
      <c r="AY504" s="18" t="s">
        <v>138</v>
      </c>
      <c r="BE504" s="151">
        <f>IF(N504="základní",J504,0)</f>
        <v>0</v>
      </c>
      <c r="BF504" s="151">
        <f>IF(N504="snížená",J504,0)</f>
        <v>0</v>
      </c>
      <c r="BG504" s="151">
        <f>IF(N504="zákl. přenesená",J504,0)</f>
        <v>0</v>
      </c>
      <c r="BH504" s="151">
        <f>IF(N504="sníž. přenesená",J504,0)</f>
        <v>0</v>
      </c>
      <c r="BI504" s="151">
        <f>IF(N504="nulová",J504,0)</f>
        <v>0</v>
      </c>
      <c r="BJ504" s="18" t="s">
        <v>80</v>
      </c>
      <c r="BK504" s="151">
        <f>ROUND(I504*H504,2)</f>
        <v>0</v>
      </c>
      <c r="BL504" s="18" t="s">
        <v>238</v>
      </c>
      <c r="BM504" s="150" t="s">
        <v>872</v>
      </c>
    </row>
    <row r="505" spans="1:65" s="2" customFormat="1" ht="11.25">
      <c r="A505" s="33"/>
      <c r="B505" s="34"/>
      <c r="C505" s="33"/>
      <c r="D505" s="152" t="s">
        <v>147</v>
      </c>
      <c r="E505" s="33"/>
      <c r="F505" s="153" t="s">
        <v>873</v>
      </c>
      <c r="G505" s="33"/>
      <c r="H505" s="33"/>
      <c r="I505" s="154"/>
      <c r="J505" s="33"/>
      <c r="K505" s="33"/>
      <c r="L505" s="34"/>
      <c r="M505" s="155"/>
      <c r="N505" s="156"/>
      <c r="O505" s="54"/>
      <c r="P505" s="54"/>
      <c r="Q505" s="54"/>
      <c r="R505" s="54"/>
      <c r="S505" s="54"/>
      <c r="T505" s="55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T505" s="18" t="s">
        <v>147</v>
      </c>
      <c r="AU505" s="18" t="s">
        <v>82</v>
      </c>
    </row>
    <row r="506" spans="1:65" s="12" customFormat="1" ht="22.9" customHeight="1">
      <c r="B506" s="125"/>
      <c r="D506" s="126" t="s">
        <v>71</v>
      </c>
      <c r="E506" s="136" t="s">
        <v>874</v>
      </c>
      <c r="F506" s="136" t="s">
        <v>875</v>
      </c>
      <c r="I506" s="128"/>
      <c r="J506" s="137">
        <f>BK506</f>
        <v>0</v>
      </c>
      <c r="L506" s="125"/>
      <c r="M506" s="130"/>
      <c r="N506" s="131"/>
      <c r="O506" s="131"/>
      <c r="P506" s="132">
        <f>SUM(P507:P524)</f>
        <v>0</v>
      </c>
      <c r="Q506" s="131"/>
      <c r="R506" s="132">
        <f>SUM(R507:R524)</f>
        <v>1.458601</v>
      </c>
      <c r="S506" s="131"/>
      <c r="T506" s="133">
        <f>SUM(T507:T524)</f>
        <v>0</v>
      </c>
      <c r="AR506" s="126" t="s">
        <v>82</v>
      </c>
      <c r="AT506" s="134" t="s">
        <v>71</v>
      </c>
      <c r="AU506" s="134" t="s">
        <v>80</v>
      </c>
      <c r="AY506" s="126" t="s">
        <v>138</v>
      </c>
      <c r="BK506" s="135">
        <f>SUM(BK507:BK524)</f>
        <v>0</v>
      </c>
    </row>
    <row r="507" spans="1:65" s="2" customFormat="1" ht="14.45" customHeight="1">
      <c r="A507" s="33"/>
      <c r="B507" s="138"/>
      <c r="C507" s="139" t="s">
        <v>876</v>
      </c>
      <c r="D507" s="139" t="s">
        <v>140</v>
      </c>
      <c r="E507" s="140" t="s">
        <v>877</v>
      </c>
      <c r="F507" s="141" t="s">
        <v>878</v>
      </c>
      <c r="G507" s="142" t="s">
        <v>185</v>
      </c>
      <c r="H507" s="143">
        <v>48.2</v>
      </c>
      <c r="I507" s="144"/>
      <c r="J507" s="145">
        <f>ROUND(I507*H507,2)</f>
        <v>0</v>
      </c>
      <c r="K507" s="141" t="s">
        <v>144</v>
      </c>
      <c r="L507" s="34"/>
      <c r="M507" s="146" t="s">
        <v>3</v>
      </c>
      <c r="N507" s="147" t="s">
        <v>43</v>
      </c>
      <c r="O507" s="54"/>
      <c r="P507" s="148">
        <f>O507*H507</f>
        <v>0</v>
      </c>
      <c r="Q507" s="148">
        <v>2.9999999999999997E-4</v>
      </c>
      <c r="R507" s="148">
        <f>Q507*H507</f>
        <v>1.4459999999999999E-2</v>
      </c>
      <c r="S507" s="148">
        <v>0</v>
      </c>
      <c r="T507" s="149">
        <f>S507*H507</f>
        <v>0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50" t="s">
        <v>238</v>
      </c>
      <c r="AT507" s="150" t="s">
        <v>140</v>
      </c>
      <c r="AU507" s="150" t="s">
        <v>82</v>
      </c>
      <c r="AY507" s="18" t="s">
        <v>138</v>
      </c>
      <c r="BE507" s="151">
        <f>IF(N507="základní",J507,0)</f>
        <v>0</v>
      </c>
      <c r="BF507" s="151">
        <f>IF(N507="snížená",J507,0)</f>
        <v>0</v>
      </c>
      <c r="BG507" s="151">
        <f>IF(N507="zákl. přenesená",J507,0)</f>
        <v>0</v>
      </c>
      <c r="BH507" s="151">
        <f>IF(N507="sníž. přenesená",J507,0)</f>
        <v>0</v>
      </c>
      <c r="BI507" s="151">
        <f>IF(N507="nulová",J507,0)</f>
        <v>0</v>
      </c>
      <c r="BJ507" s="18" t="s">
        <v>80</v>
      </c>
      <c r="BK507" s="151">
        <f>ROUND(I507*H507,2)</f>
        <v>0</v>
      </c>
      <c r="BL507" s="18" t="s">
        <v>238</v>
      </c>
      <c r="BM507" s="150" t="s">
        <v>879</v>
      </c>
    </row>
    <row r="508" spans="1:65" s="2" customFormat="1" ht="11.25">
      <c r="A508" s="33"/>
      <c r="B508" s="34"/>
      <c r="C508" s="33"/>
      <c r="D508" s="152" t="s">
        <v>147</v>
      </c>
      <c r="E508" s="33"/>
      <c r="F508" s="153" t="s">
        <v>880</v>
      </c>
      <c r="G508" s="33"/>
      <c r="H508" s="33"/>
      <c r="I508" s="154"/>
      <c r="J508" s="33"/>
      <c r="K508" s="33"/>
      <c r="L508" s="34"/>
      <c r="M508" s="155"/>
      <c r="N508" s="156"/>
      <c r="O508" s="54"/>
      <c r="P508" s="54"/>
      <c r="Q508" s="54"/>
      <c r="R508" s="54"/>
      <c r="S508" s="54"/>
      <c r="T508" s="55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T508" s="18" t="s">
        <v>147</v>
      </c>
      <c r="AU508" s="18" t="s">
        <v>82</v>
      </c>
    </row>
    <row r="509" spans="1:65" s="13" customFormat="1" ht="11.25">
      <c r="B509" s="157"/>
      <c r="D509" s="158" t="s">
        <v>149</v>
      </c>
      <c r="E509" s="159" t="s">
        <v>3</v>
      </c>
      <c r="F509" s="160" t="s">
        <v>881</v>
      </c>
      <c r="H509" s="161">
        <v>48.2</v>
      </c>
      <c r="I509" s="162"/>
      <c r="L509" s="157"/>
      <c r="M509" s="163"/>
      <c r="N509" s="164"/>
      <c r="O509" s="164"/>
      <c r="P509" s="164"/>
      <c r="Q509" s="164"/>
      <c r="R509" s="164"/>
      <c r="S509" s="164"/>
      <c r="T509" s="165"/>
      <c r="AT509" s="159" t="s">
        <v>149</v>
      </c>
      <c r="AU509" s="159" t="s">
        <v>82</v>
      </c>
      <c r="AV509" s="13" t="s">
        <v>82</v>
      </c>
      <c r="AW509" s="13" t="s">
        <v>33</v>
      </c>
      <c r="AX509" s="13" t="s">
        <v>80</v>
      </c>
      <c r="AY509" s="159" t="s">
        <v>138</v>
      </c>
    </row>
    <row r="510" spans="1:65" s="2" customFormat="1" ht="19.899999999999999" customHeight="1">
      <c r="A510" s="33"/>
      <c r="B510" s="138"/>
      <c r="C510" s="139" t="s">
        <v>882</v>
      </c>
      <c r="D510" s="139" t="s">
        <v>140</v>
      </c>
      <c r="E510" s="140" t="s">
        <v>883</v>
      </c>
      <c r="F510" s="141" t="s">
        <v>884</v>
      </c>
      <c r="G510" s="142" t="s">
        <v>297</v>
      </c>
      <c r="H510" s="143">
        <v>10.8</v>
      </c>
      <c r="I510" s="144"/>
      <c r="J510" s="145">
        <f>ROUND(I510*H510,2)</f>
        <v>0</v>
      </c>
      <c r="K510" s="141" t="s">
        <v>144</v>
      </c>
      <c r="L510" s="34"/>
      <c r="M510" s="146" t="s">
        <v>3</v>
      </c>
      <c r="N510" s="147" t="s">
        <v>43</v>
      </c>
      <c r="O510" s="54"/>
      <c r="P510" s="148">
        <f>O510*H510</f>
        <v>0</v>
      </c>
      <c r="Q510" s="148">
        <v>4.2999999999999999E-4</v>
      </c>
      <c r="R510" s="148">
        <f>Q510*H510</f>
        <v>4.6440000000000006E-3</v>
      </c>
      <c r="S510" s="148">
        <v>0</v>
      </c>
      <c r="T510" s="149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50" t="s">
        <v>238</v>
      </c>
      <c r="AT510" s="150" t="s">
        <v>140</v>
      </c>
      <c r="AU510" s="150" t="s">
        <v>82</v>
      </c>
      <c r="AY510" s="18" t="s">
        <v>138</v>
      </c>
      <c r="BE510" s="151">
        <f>IF(N510="základní",J510,0)</f>
        <v>0</v>
      </c>
      <c r="BF510" s="151">
        <f>IF(N510="snížená",J510,0)</f>
        <v>0</v>
      </c>
      <c r="BG510" s="151">
        <f>IF(N510="zákl. přenesená",J510,0)</f>
        <v>0</v>
      </c>
      <c r="BH510" s="151">
        <f>IF(N510="sníž. přenesená",J510,0)</f>
        <v>0</v>
      </c>
      <c r="BI510" s="151">
        <f>IF(N510="nulová",J510,0)</f>
        <v>0</v>
      </c>
      <c r="BJ510" s="18" t="s">
        <v>80</v>
      </c>
      <c r="BK510" s="151">
        <f>ROUND(I510*H510,2)</f>
        <v>0</v>
      </c>
      <c r="BL510" s="18" t="s">
        <v>238</v>
      </c>
      <c r="BM510" s="150" t="s">
        <v>885</v>
      </c>
    </row>
    <row r="511" spans="1:65" s="2" customFormat="1" ht="11.25">
      <c r="A511" s="33"/>
      <c r="B511" s="34"/>
      <c r="C511" s="33"/>
      <c r="D511" s="152" t="s">
        <v>147</v>
      </c>
      <c r="E511" s="33"/>
      <c r="F511" s="153" t="s">
        <v>886</v>
      </c>
      <c r="G511" s="33"/>
      <c r="H511" s="33"/>
      <c r="I511" s="154"/>
      <c r="J511" s="33"/>
      <c r="K511" s="33"/>
      <c r="L511" s="34"/>
      <c r="M511" s="155"/>
      <c r="N511" s="156"/>
      <c r="O511" s="54"/>
      <c r="P511" s="54"/>
      <c r="Q511" s="54"/>
      <c r="R511" s="54"/>
      <c r="S511" s="54"/>
      <c r="T511" s="55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T511" s="18" t="s">
        <v>147</v>
      </c>
      <c r="AU511" s="18" t="s">
        <v>82</v>
      </c>
    </row>
    <row r="512" spans="1:65" s="13" customFormat="1" ht="11.25">
      <c r="B512" s="157"/>
      <c r="D512" s="158" t="s">
        <v>149</v>
      </c>
      <c r="E512" s="159" t="s">
        <v>3</v>
      </c>
      <c r="F512" s="160" t="s">
        <v>887</v>
      </c>
      <c r="H512" s="161">
        <v>8.4</v>
      </c>
      <c r="I512" s="162"/>
      <c r="L512" s="157"/>
      <c r="M512" s="163"/>
      <c r="N512" s="164"/>
      <c r="O512" s="164"/>
      <c r="P512" s="164"/>
      <c r="Q512" s="164"/>
      <c r="R512" s="164"/>
      <c r="S512" s="164"/>
      <c r="T512" s="165"/>
      <c r="AT512" s="159" t="s">
        <v>149</v>
      </c>
      <c r="AU512" s="159" t="s">
        <v>82</v>
      </c>
      <c r="AV512" s="13" t="s">
        <v>82</v>
      </c>
      <c r="AW512" s="13" t="s">
        <v>33</v>
      </c>
      <c r="AX512" s="13" t="s">
        <v>72</v>
      </c>
      <c r="AY512" s="159" t="s">
        <v>138</v>
      </c>
    </row>
    <row r="513" spans="1:65" s="13" customFormat="1" ht="11.25">
      <c r="B513" s="157"/>
      <c r="D513" s="158" t="s">
        <v>149</v>
      </c>
      <c r="E513" s="159" t="s">
        <v>3</v>
      </c>
      <c r="F513" s="160" t="s">
        <v>888</v>
      </c>
      <c r="H513" s="161">
        <v>2.4</v>
      </c>
      <c r="I513" s="162"/>
      <c r="L513" s="157"/>
      <c r="M513" s="163"/>
      <c r="N513" s="164"/>
      <c r="O513" s="164"/>
      <c r="P513" s="164"/>
      <c r="Q513" s="164"/>
      <c r="R513" s="164"/>
      <c r="S513" s="164"/>
      <c r="T513" s="165"/>
      <c r="AT513" s="159" t="s">
        <v>149</v>
      </c>
      <c r="AU513" s="159" t="s">
        <v>82</v>
      </c>
      <c r="AV513" s="13" t="s">
        <v>82</v>
      </c>
      <c r="AW513" s="13" t="s">
        <v>33</v>
      </c>
      <c r="AX513" s="13" t="s">
        <v>72</v>
      </c>
      <c r="AY513" s="159" t="s">
        <v>138</v>
      </c>
    </row>
    <row r="514" spans="1:65" s="14" customFormat="1" ht="11.25">
      <c r="B514" s="166"/>
      <c r="D514" s="158" t="s">
        <v>149</v>
      </c>
      <c r="E514" s="167" t="s">
        <v>3</v>
      </c>
      <c r="F514" s="168" t="s">
        <v>153</v>
      </c>
      <c r="H514" s="169">
        <v>10.8</v>
      </c>
      <c r="I514" s="170"/>
      <c r="L514" s="166"/>
      <c r="M514" s="171"/>
      <c r="N514" s="172"/>
      <c r="O514" s="172"/>
      <c r="P514" s="172"/>
      <c r="Q514" s="172"/>
      <c r="R514" s="172"/>
      <c r="S514" s="172"/>
      <c r="T514" s="173"/>
      <c r="AT514" s="167" t="s">
        <v>149</v>
      </c>
      <c r="AU514" s="167" t="s">
        <v>82</v>
      </c>
      <c r="AV514" s="14" t="s">
        <v>145</v>
      </c>
      <c r="AW514" s="14" t="s">
        <v>33</v>
      </c>
      <c r="AX514" s="14" t="s">
        <v>80</v>
      </c>
      <c r="AY514" s="167" t="s">
        <v>138</v>
      </c>
    </row>
    <row r="515" spans="1:65" s="2" customFormat="1" ht="19.899999999999999" customHeight="1">
      <c r="A515" s="33"/>
      <c r="B515" s="138"/>
      <c r="C515" s="139" t="s">
        <v>889</v>
      </c>
      <c r="D515" s="139" t="s">
        <v>140</v>
      </c>
      <c r="E515" s="140" t="s">
        <v>890</v>
      </c>
      <c r="F515" s="141" t="s">
        <v>891</v>
      </c>
      <c r="G515" s="142" t="s">
        <v>185</v>
      </c>
      <c r="H515" s="143">
        <v>48.2</v>
      </c>
      <c r="I515" s="144"/>
      <c r="J515" s="145">
        <f>ROUND(I515*H515,2)</f>
        <v>0</v>
      </c>
      <c r="K515" s="141" t="s">
        <v>144</v>
      </c>
      <c r="L515" s="34"/>
      <c r="M515" s="146" t="s">
        <v>3</v>
      </c>
      <c r="N515" s="147" t="s">
        <v>43</v>
      </c>
      <c r="O515" s="54"/>
      <c r="P515" s="148">
        <f>O515*H515</f>
        <v>0</v>
      </c>
      <c r="Q515" s="148">
        <v>6.3499999999999997E-3</v>
      </c>
      <c r="R515" s="148">
        <f>Q515*H515</f>
        <v>0.30607000000000001</v>
      </c>
      <c r="S515" s="148">
        <v>0</v>
      </c>
      <c r="T515" s="149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50" t="s">
        <v>238</v>
      </c>
      <c r="AT515" s="150" t="s">
        <v>140</v>
      </c>
      <c r="AU515" s="150" t="s">
        <v>82</v>
      </c>
      <c r="AY515" s="18" t="s">
        <v>138</v>
      </c>
      <c r="BE515" s="151">
        <f>IF(N515="základní",J515,0)</f>
        <v>0</v>
      </c>
      <c r="BF515" s="151">
        <f>IF(N515="snížená",J515,0)</f>
        <v>0</v>
      </c>
      <c r="BG515" s="151">
        <f>IF(N515="zákl. přenesená",J515,0)</f>
        <v>0</v>
      </c>
      <c r="BH515" s="151">
        <f>IF(N515="sníž. přenesená",J515,0)</f>
        <v>0</v>
      </c>
      <c r="BI515" s="151">
        <f>IF(N515="nulová",J515,0)</f>
        <v>0</v>
      </c>
      <c r="BJ515" s="18" t="s">
        <v>80</v>
      </c>
      <c r="BK515" s="151">
        <f>ROUND(I515*H515,2)</f>
        <v>0</v>
      </c>
      <c r="BL515" s="18" t="s">
        <v>238</v>
      </c>
      <c r="BM515" s="150" t="s">
        <v>892</v>
      </c>
    </row>
    <row r="516" spans="1:65" s="2" customFormat="1" ht="11.25">
      <c r="A516" s="33"/>
      <c r="B516" s="34"/>
      <c r="C516" s="33"/>
      <c r="D516" s="152" t="s">
        <v>147</v>
      </c>
      <c r="E516" s="33"/>
      <c r="F516" s="153" t="s">
        <v>893</v>
      </c>
      <c r="G516" s="33"/>
      <c r="H516" s="33"/>
      <c r="I516" s="154"/>
      <c r="J516" s="33"/>
      <c r="K516" s="33"/>
      <c r="L516" s="34"/>
      <c r="M516" s="155"/>
      <c r="N516" s="156"/>
      <c r="O516" s="54"/>
      <c r="P516" s="54"/>
      <c r="Q516" s="54"/>
      <c r="R516" s="54"/>
      <c r="S516" s="54"/>
      <c r="T516" s="55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T516" s="18" t="s">
        <v>147</v>
      </c>
      <c r="AU516" s="18" t="s">
        <v>82</v>
      </c>
    </row>
    <row r="517" spans="1:65" s="13" customFormat="1" ht="11.25">
      <c r="B517" s="157"/>
      <c r="D517" s="158" t="s">
        <v>149</v>
      </c>
      <c r="E517" s="159" t="s">
        <v>3</v>
      </c>
      <c r="F517" s="160" t="s">
        <v>894</v>
      </c>
      <c r="H517" s="161">
        <v>48.2</v>
      </c>
      <c r="I517" s="162"/>
      <c r="L517" s="157"/>
      <c r="M517" s="163"/>
      <c r="N517" s="164"/>
      <c r="O517" s="164"/>
      <c r="P517" s="164"/>
      <c r="Q517" s="164"/>
      <c r="R517" s="164"/>
      <c r="S517" s="164"/>
      <c r="T517" s="165"/>
      <c r="AT517" s="159" t="s">
        <v>149</v>
      </c>
      <c r="AU517" s="159" t="s">
        <v>82</v>
      </c>
      <c r="AV517" s="13" t="s">
        <v>82</v>
      </c>
      <c r="AW517" s="13" t="s">
        <v>33</v>
      </c>
      <c r="AX517" s="13" t="s">
        <v>80</v>
      </c>
      <c r="AY517" s="159" t="s">
        <v>138</v>
      </c>
    </row>
    <row r="518" spans="1:65" s="2" customFormat="1" ht="14.45" customHeight="1">
      <c r="A518" s="33"/>
      <c r="B518" s="138"/>
      <c r="C518" s="181" t="s">
        <v>895</v>
      </c>
      <c r="D518" s="181" t="s">
        <v>261</v>
      </c>
      <c r="E518" s="182" t="s">
        <v>896</v>
      </c>
      <c r="F518" s="183" t="s">
        <v>897</v>
      </c>
      <c r="G518" s="184" t="s">
        <v>185</v>
      </c>
      <c r="H518" s="185">
        <v>53.911000000000001</v>
      </c>
      <c r="I518" s="186"/>
      <c r="J518" s="187">
        <f>ROUND(I518*H518,2)</f>
        <v>0</v>
      </c>
      <c r="K518" s="183" t="s">
        <v>144</v>
      </c>
      <c r="L518" s="188"/>
      <c r="M518" s="189" t="s">
        <v>3</v>
      </c>
      <c r="N518" s="190" t="s">
        <v>43</v>
      </c>
      <c r="O518" s="54"/>
      <c r="P518" s="148">
        <f>O518*H518</f>
        <v>0</v>
      </c>
      <c r="Q518" s="148">
        <v>2.1000000000000001E-2</v>
      </c>
      <c r="R518" s="148">
        <f>Q518*H518</f>
        <v>1.132131</v>
      </c>
      <c r="S518" s="148">
        <v>0</v>
      </c>
      <c r="T518" s="149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50" t="s">
        <v>362</v>
      </c>
      <c r="AT518" s="150" t="s">
        <v>261</v>
      </c>
      <c r="AU518" s="150" t="s">
        <v>82</v>
      </c>
      <c r="AY518" s="18" t="s">
        <v>138</v>
      </c>
      <c r="BE518" s="151">
        <f>IF(N518="základní",J518,0)</f>
        <v>0</v>
      </c>
      <c r="BF518" s="151">
        <f>IF(N518="snížená",J518,0)</f>
        <v>0</v>
      </c>
      <c r="BG518" s="151">
        <f>IF(N518="zákl. přenesená",J518,0)</f>
        <v>0</v>
      </c>
      <c r="BH518" s="151">
        <f>IF(N518="sníž. přenesená",J518,0)</f>
        <v>0</v>
      </c>
      <c r="BI518" s="151">
        <f>IF(N518="nulová",J518,0)</f>
        <v>0</v>
      </c>
      <c r="BJ518" s="18" t="s">
        <v>80</v>
      </c>
      <c r="BK518" s="151">
        <f>ROUND(I518*H518,2)</f>
        <v>0</v>
      </c>
      <c r="BL518" s="18" t="s">
        <v>238</v>
      </c>
      <c r="BM518" s="150" t="s">
        <v>898</v>
      </c>
    </row>
    <row r="519" spans="1:65" s="13" customFormat="1" ht="11.25">
      <c r="B519" s="157"/>
      <c r="D519" s="158" t="s">
        <v>149</v>
      </c>
      <c r="E519" s="159" t="s">
        <v>3</v>
      </c>
      <c r="F519" s="160" t="s">
        <v>899</v>
      </c>
      <c r="H519" s="161">
        <v>49.01</v>
      </c>
      <c r="I519" s="162"/>
      <c r="L519" s="157"/>
      <c r="M519" s="163"/>
      <c r="N519" s="164"/>
      <c r="O519" s="164"/>
      <c r="P519" s="164"/>
      <c r="Q519" s="164"/>
      <c r="R519" s="164"/>
      <c r="S519" s="164"/>
      <c r="T519" s="165"/>
      <c r="AT519" s="159" t="s">
        <v>149</v>
      </c>
      <c r="AU519" s="159" t="s">
        <v>82</v>
      </c>
      <c r="AV519" s="13" t="s">
        <v>82</v>
      </c>
      <c r="AW519" s="13" t="s">
        <v>33</v>
      </c>
      <c r="AX519" s="13" t="s">
        <v>80</v>
      </c>
      <c r="AY519" s="159" t="s">
        <v>138</v>
      </c>
    </row>
    <row r="520" spans="1:65" s="13" customFormat="1" ht="11.25">
      <c r="B520" s="157"/>
      <c r="D520" s="158" t="s">
        <v>149</v>
      </c>
      <c r="F520" s="160" t="s">
        <v>900</v>
      </c>
      <c r="H520" s="161">
        <v>53.911000000000001</v>
      </c>
      <c r="I520" s="162"/>
      <c r="L520" s="157"/>
      <c r="M520" s="163"/>
      <c r="N520" s="164"/>
      <c r="O520" s="164"/>
      <c r="P520" s="164"/>
      <c r="Q520" s="164"/>
      <c r="R520" s="164"/>
      <c r="S520" s="164"/>
      <c r="T520" s="165"/>
      <c r="AT520" s="159" t="s">
        <v>149</v>
      </c>
      <c r="AU520" s="159" t="s">
        <v>82</v>
      </c>
      <c r="AV520" s="13" t="s">
        <v>82</v>
      </c>
      <c r="AW520" s="13" t="s">
        <v>4</v>
      </c>
      <c r="AX520" s="13" t="s">
        <v>80</v>
      </c>
      <c r="AY520" s="159" t="s">
        <v>138</v>
      </c>
    </row>
    <row r="521" spans="1:65" s="2" customFormat="1" ht="14.45" customHeight="1">
      <c r="A521" s="33"/>
      <c r="B521" s="138"/>
      <c r="C521" s="139" t="s">
        <v>901</v>
      </c>
      <c r="D521" s="139" t="s">
        <v>140</v>
      </c>
      <c r="E521" s="140" t="s">
        <v>902</v>
      </c>
      <c r="F521" s="141" t="s">
        <v>903</v>
      </c>
      <c r="G521" s="142" t="s">
        <v>297</v>
      </c>
      <c r="H521" s="143">
        <v>10.8</v>
      </c>
      <c r="I521" s="144"/>
      <c r="J521" s="145">
        <f>ROUND(I521*H521,2)</f>
        <v>0</v>
      </c>
      <c r="K521" s="141" t="s">
        <v>144</v>
      </c>
      <c r="L521" s="34"/>
      <c r="M521" s="146" t="s">
        <v>3</v>
      </c>
      <c r="N521" s="147" t="s">
        <v>43</v>
      </c>
      <c r="O521" s="54"/>
      <c r="P521" s="148">
        <f>O521*H521</f>
        <v>0</v>
      </c>
      <c r="Q521" s="148">
        <v>1.2E-4</v>
      </c>
      <c r="R521" s="148">
        <f>Q521*H521</f>
        <v>1.2960000000000001E-3</v>
      </c>
      <c r="S521" s="148">
        <v>0</v>
      </c>
      <c r="T521" s="149">
        <f>S521*H521</f>
        <v>0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50" t="s">
        <v>238</v>
      </c>
      <c r="AT521" s="150" t="s">
        <v>140</v>
      </c>
      <c r="AU521" s="150" t="s">
        <v>82</v>
      </c>
      <c r="AY521" s="18" t="s">
        <v>138</v>
      </c>
      <c r="BE521" s="151">
        <f>IF(N521="základní",J521,0)</f>
        <v>0</v>
      </c>
      <c r="BF521" s="151">
        <f>IF(N521="snížená",J521,0)</f>
        <v>0</v>
      </c>
      <c r="BG521" s="151">
        <f>IF(N521="zákl. přenesená",J521,0)</f>
        <v>0</v>
      </c>
      <c r="BH521" s="151">
        <f>IF(N521="sníž. přenesená",J521,0)</f>
        <v>0</v>
      </c>
      <c r="BI521" s="151">
        <f>IF(N521="nulová",J521,0)</f>
        <v>0</v>
      </c>
      <c r="BJ521" s="18" t="s">
        <v>80</v>
      </c>
      <c r="BK521" s="151">
        <f>ROUND(I521*H521,2)</f>
        <v>0</v>
      </c>
      <c r="BL521" s="18" t="s">
        <v>238</v>
      </c>
      <c r="BM521" s="150" t="s">
        <v>904</v>
      </c>
    </row>
    <row r="522" spans="1:65" s="2" customFormat="1" ht="11.25">
      <c r="A522" s="33"/>
      <c r="B522" s="34"/>
      <c r="C522" s="33"/>
      <c r="D522" s="152" t="s">
        <v>147</v>
      </c>
      <c r="E522" s="33"/>
      <c r="F522" s="153" t="s">
        <v>905</v>
      </c>
      <c r="G522" s="33"/>
      <c r="H522" s="33"/>
      <c r="I522" s="154"/>
      <c r="J522" s="33"/>
      <c r="K522" s="33"/>
      <c r="L522" s="34"/>
      <c r="M522" s="155"/>
      <c r="N522" s="156"/>
      <c r="O522" s="54"/>
      <c r="P522" s="54"/>
      <c r="Q522" s="54"/>
      <c r="R522" s="54"/>
      <c r="S522" s="54"/>
      <c r="T522" s="55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T522" s="18" t="s">
        <v>147</v>
      </c>
      <c r="AU522" s="18" t="s">
        <v>82</v>
      </c>
    </row>
    <row r="523" spans="1:65" s="2" customFormat="1" ht="22.15" customHeight="1">
      <c r="A523" s="33"/>
      <c r="B523" s="138"/>
      <c r="C523" s="139" t="s">
        <v>906</v>
      </c>
      <c r="D523" s="139" t="s">
        <v>140</v>
      </c>
      <c r="E523" s="140" t="s">
        <v>907</v>
      </c>
      <c r="F523" s="141" t="s">
        <v>908</v>
      </c>
      <c r="G523" s="142" t="s">
        <v>528</v>
      </c>
      <c r="H523" s="191"/>
      <c r="I523" s="144"/>
      <c r="J523" s="145">
        <f>ROUND(I523*H523,2)</f>
        <v>0</v>
      </c>
      <c r="K523" s="141" t="s">
        <v>144</v>
      </c>
      <c r="L523" s="34"/>
      <c r="M523" s="146" t="s">
        <v>3</v>
      </c>
      <c r="N523" s="147" t="s">
        <v>43</v>
      </c>
      <c r="O523" s="54"/>
      <c r="P523" s="148">
        <f>O523*H523</f>
        <v>0</v>
      </c>
      <c r="Q523" s="148">
        <v>0</v>
      </c>
      <c r="R523" s="148">
        <f>Q523*H523</f>
        <v>0</v>
      </c>
      <c r="S523" s="148">
        <v>0</v>
      </c>
      <c r="T523" s="149">
        <f>S523*H523</f>
        <v>0</v>
      </c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R523" s="150" t="s">
        <v>238</v>
      </c>
      <c r="AT523" s="150" t="s">
        <v>140</v>
      </c>
      <c r="AU523" s="150" t="s">
        <v>82</v>
      </c>
      <c r="AY523" s="18" t="s">
        <v>138</v>
      </c>
      <c r="BE523" s="151">
        <f>IF(N523="základní",J523,0)</f>
        <v>0</v>
      </c>
      <c r="BF523" s="151">
        <f>IF(N523="snížená",J523,0)</f>
        <v>0</v>
      </c>
      <c r="BG523" s="151">
        <f>IF(N523="zákl. přenesená",J523,0)</f>
        <v>0</v>
      </c>
      <c r="BH523" s="151">
        <f>IF(N523="sníž. přenesená",J523,0)</f>
        <v>0</v>
      </c>
      <c r="BI523" s="151">
        <f>IF(N523="nulová",J523,0)</f>
        <v>0</v>
      </c>
      <c r="BJ523" s="18" t="s">
        <v>80</v>
      </c>
      <c r="BK523" s="151">
        <f>ROUND(I523*H523,2)</f>
        <v>0</v>
      </c>
      <c r="BL523" s="18" t="s">
        <v>238</v>
      </c>
      <c r="BM523" s="150" t="s">
        <v>909</v>
      </c>
    </row>
    <row r="524" spans="1:65" s="2" customFormat="1" ht="11.25">
      <c r="A524" s="33"/>
      <c r="B524" s="34"/>
      <c r="C524" s="33"/>
      <c r="D524" s="152" t="s">
        <v>147</v>
      </c>
      <c r="E524" s="33"/>
      <c r="F524" s="153" t="s">
        <v>910</v>
      </c>
      <c r="G524" s="33"/>
      <c r="H524" s="33"/>
      <c r="I524" s="154"/>
      <c r="J524" s="33"/>
      <c r="K524" s="33"/>
      <c r="L524" s="34"/>
      <c r="M524" s="155"/>
      <c r="N524" s="156"/>
      <c r="O524" s="54"/>
      <c r="P524" s="54"/>
      <c r="Q524" s="54"/>
      <c r="R524" s="54"/>
      <c r="S524" s="54"/>
      <c r="T524" s="55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T524" s="18" t="s">
        <v>147</v>
      </c>
      <c r="AU524" s="18" t="s">
        <v>82</v>
      </c>
    </row>
    <row r="525" spans="1:65" s="12" customFormat="1" ht="22.9" customHeight="1">
      <c r="B525" s="125"/>
      <c r="D525" s="126" t="s">
        <v>71</v>
      </c>
      <c r="E525" s="136" t="s">
        <v>911</v>
      </c>
      <c r="F525" s="136" t="s">
        <v>912</v>
      </c>
      <c r="I525" s="128"/>
      <c r="J525" s="137">
        <f>BK525</f>
        <v>0</v>
      </c>
      <c r="L525" s="125"/>
      <c r="M525" s="130"/>
      <c r="N525" s="131"/>
      <c r="O525" s="131"/>
      <c r="P525" s="132">
        <f>SUM(P526:P544)</f>
        <v>0</v>
      </c>
      <c r="Q525" s="131"/>
      <c r="R525" s="132">
        <f>SUM(R526:R544)</f>
        <v>0.90323620000000004</v>
      </c>
      <c r="S525" s="131"/>
      <c r="T525" s="133">
        <f>SUM(T526:T544)</f>
        <v>0</v>
      </c>
      <c r="AR525" s="126" t="s">
        <v>82</v>
      </c>
      <c r="AT525" s="134" t="s">
        <v>71</v>
      </c>
      <c r="AU525" s="134" t="s">
        <v>80</v>
      </c>
      <c r="AY525" s="126" t="s">
        <v>138</v>
      </c>
      <c r="BK525" s="135">
        <f>SUM(BK526:BK544)</f>
        <v>0</v>
      </c>
    </row>
    <row r="526" spans="1:65" s="2" customFormat="1" ht="14.45" customHeight="1">
      <c r="A526" s="33"/>
      <c r="B526" s="138"/>
      <c r="C526" s="139" t="s">
        <v>913</v>
      </c>
      <c r="D526" s="139" t="s">
        <v>140</v>
      </c>
      <c r="E526" s="140" t="s">
        <v>914</v>
      </c>
      <c r="F526" s="141" t="s">
        <v>915</v>
      </c>
      <c r="G526" s="142" t="s">
        <v>185</v>
      </c>
      <c r="H526" s="143">
        <v>42.78</v>
      </c>
      <c r="I526" s="144"/>
      <c r="J526" s="145">
        <f>ROUND(I526*H526,2)</f>
        <v>0</v>
      </c>
      <c r="K526" s="141" t="s">
        <v>144</v>
      </c>
      <c r="L526" s="34"/>
      <c r="M526" s="146" t="s">
        <v>3</v>
      </c>
      <c r="N526" s="147" t="s">
        <v>43</v>
      </c>
      <c r="O526" s="54"/>
      <c r="P526" s="148">
        <f>O526*H526</f>
        <v>0</v>
      </c>
      <c r="Q526" s="148">
        <v>2.9999999999999997E-4</v>
      </c>
      <c r="R526" s="148">
        <f>Q526*H526</f>
        <v>1.2834E-2</v>
      </c>
      <c r="S526" s="148">
        <v>0</v>
      </c>
      <c r="T526" s="149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50" t="s">
        <v>238</v>
      </c>
      <c r="AT526" s="150" t="s">
        <v>140</v>
      </c>
      <c r="AU526" s="150" t="s">
        <v>82</v>
      </c>
      <c r="AY526" s="18" t="s">
        <v>138</v>
      </c>
      <c r="BE526" s="151">
        <f>IF(N526="základní",J526,0)</f>
        <v>0</v>
      </c>
      <c r="BF526" s="151">
        <f>IF(N526="snížená",J526,0)</f>
        <v>0</v>
      </c>
      <c r="BG526" s="151">
        <f>IF(N526="zákl. přenesená",J526,0)</f>
        <v>0</v>
      </c>
      <c r="BH526" s="151">
        <f>IF(N526="sníž. přenesená",J526,0)</f>
        <v>0</v>
      </c>
      <c r="BI526" s="151">
        <f>IF(N526="nulová",J526,0)</f>
        <v>0</v>
      </c>
      <c r="BJ526" s="18" t="s">
        <v>80</v>
      </c>
      <c r="BK526" s="151">
        <f>ROUND(I526*H526,2)</f>
        <v>0</v>
      </c>
      <c r="BL526" s="18" t="s">
        <v>238</v>
      </c>
      <c r="BM526" s="150" t="s">
        <v>916</v>
      </c>
    </row>
    <row r="527" spans="1:65" s="2" customFormat="1" ht="11.25">
      <c r="A527" s="33"/>
      <c r="B527" s="34"/>
      <c r="C527" s="33"/>
      <c r="D527" s="152" t="s">
        <v>147</v>
      </c>
      <c r="E527" s="33"/>
      <c r="F527" s="153" t="s">
        <v>917</v>
      </c>
      <c r="G527" s="33"/>
      <c r="H527" s="33"/>
      <c r="I527" s="154"/>
      <c r="J527" s="33"/>
      <c r="K527" s="33"/>
      <c r="L527" s="34"/>
      <c r="M527" s="155"/>
      <c r="N527" s="156"/>
      <c r="O527" s="54"/>
      <c r="P527" s="54"/>
      <c r="Q527" s="54"/>
      <c r="R527" s="54"/>
      <c r="S527" s="54"/>
      <c r="T527" s="55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T527" s="18" t="s">
        <v>147</v>
      </c>
      <c r="AU527" s="18" t="s">
        <v>82</v>
      </c>
    </row>
    <row r="528" spans="1:65" s="2" customFormat="1" ht="22.15" customHeight="1">
      <c r="A528" s="33"/>
      <c r="B528" s="138"/>
      <c r="C528" s="139" t="s">
        <v>918</v>
      </c>
      <c r="D528" s="139" t="s">
        <v>140</v>
      </c>
      <c r="E528" s="140" t="s">
        <v>919</v>
      </c>
      <c r="F528" s="141" t="s">
        <v>920</v>
      </c>
      <c r="G528" s="142" t="s">
        <v>185</v>
      </c>
      <c r="H528" s="143">
        <v>42.78</v>
      </c>
      <c r="I528" s="144"/>
      <c r="J528" s="145">
        <f>ROUND(I528*H528,2)</f>
        <v>0</v>
      </c>
      <c r="K528" s="141" t="s">
        <v>144</v>
      </c>
      <c r="L528" s="34"/>
      <c r="M528" s="146" t="s">
        <v>3</v>
      </c>
      <c r="N528" s="147" t="s">
        <v>43</v>
      </c>
      <c r="O528" s="54"/>
      <c r="P528" s="148">
        <f>O528*H528</f>
        <v>0</v>
      </c>
      <c r="Q528" s="148">
        <v>6.0499999999999998E-3</v>
      </c>
      <c r="R528" s="148">
        <f>Q528*H528</f>
        <v>0.25881900000000002</v>
      </c>
      <c r="S528" s="148">
        <v>0</v>
      </c>
      <c r="T528" s="149">
        <f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50" t="s">
        <v>238</v>
      </c>
      <c r="AT528" s="150" t="s">
        <v>140</v>
      </c>
      <c r="AU528" s="150" t="s">
        <v>82</v>
      </c>
      <c r="AY528" s="18" t="s">
        <v>138</v>
      </c>
      <c r="BE528" s="151">
        <f>IF(N528="základní",J528,0)</f>
        <v>0</v>
      </c>
      <c r="BF528" s="151">
        <f>IF(N528="snížená",J528,0)</f>
        <v>0</v>
      </c>
      <c r="BG528" s="151">
        <f>IF(N528="zákl. přenesená",J528,0)</f>
        <v>0</v>
      </c>
      <c r="BH528" s="151">
        <f>IF(N528="sníž. přenesená",J528,0)</f>
        <v>0</v>
      </c>
      <c r="BI528" s="151">
        <f>IF(N528="nulová",J528,0)</f>
        <v>0</v>
      </c>
      <c r="BJ528" s="18" t="s">
        <v>80</v>
      </c>
      <c r="BK528" s="151">
        <f>ROUND(I528*H528,2)</f>
        <v>0</v>
      </c>
      <c r="BL528" s="18" t="s">
        <v>238</v>
      </c>
      <c r="BM528" s="150" t="s">
        <v>921</v>
      </c>
    </row>
    <row r="529" spans="1:65" s="2" customFormat="1" ht="11.25">
      <c r="A529" s="33"/>
      <c r="B529" s="34"/>
      <c r="C529" s="33"/>
      <c r="D529" s="152" t="s">
        <v>147</v>
      </c>
      <c r="E529" s="33"/>
      <c r="F529" s="153" t="s">
        <v>922</v>
      </c>
      <c r="G529" s="33"/>
      <c r="H529" s="33"/>
      <c r="I529" s="154"/>
      <c r="J529" s="33"/>
      <c r="K529" s="33"/>
      <c r="L529" s="34"/>
      <c r="M529" s="155"/>
      <c r="N529" s="156"/>
      <c r="O529" s="54"/>
      <c r="P529" s="54"/>
      <c r="Q529" s="54"/>
      <c r="R529" s="54"/>
      <c r="S529" s="54"/>
      <c r="T529" s="55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T529" s="18" t="s">
        <v>147</v>
      </c>
      <c r="AU529" s="18" t="s">
        <v>82</v>
      </c>
    </row>
    <row r="530" spans="1:65" s="13" customFormat="1" ht="11.25">
      <c r="B530" s="157"/>
      <c r="D530" s="158" t="s">
        <v>149</v>
      </c>
      <c r="E530" s="159" t="s">
        <v>3</v>
      </c>
      <c r="F530" s="160" t="s">
        <v>923</v>
      </c>
      <c r="H530" s="161">
        <v>21.15</v>
      </c>
      <c r="I530" s="162"/>
      <c r="L530" s="157"/>
      <c r="M530" s="163"/>
      <c r="N530" s="164"/>
      <c r="O530" s="164"/>
      <c r="P530" s="164"/>
      <c r="Q530" s="164"/>
      <c r="R530" s="164"/>
      <c r="S530" s="164"/>
      <c r="T530" s="165"/>
      <c r="AT530" s="159" t="s">
        <v>149</v>
      </c>
      <c r="AU530" s="159" t="s">
        <v>82</v>
      </c>
      <c r="AV530" s="13" t="s">
        <v>82</v>
      </c>
      <c r="AW530" s="13" t="s">
        <v>33</v>
      </c>
      <c r="AX530" s="13" t="s">
        <v>72</v>
      </c>
      <c r="AY530" s="159" t="s">
        <v>138</v>
      </c>
    </row>
    <row r="531" spans="1:65" s="13" customFormat="1" ht="11.25">
      <c r="B531" s="157"/>
      <c r="D531" s="158" t="s">
        <v>149</v>
      </c>
      <c r="E531" s="159" t="s">
        <v>3</v>
      </c>
      <c r="F531" s="160" t="s">
        <v>924</v>
      </c>
      <c r="H531" s="161">
        <v>7.05</v>
      </c>
      <c r="I531" s="162"/>
      <c r="L531" s="157"/>
      <c r="M531" s="163"/>
      <c r="N531" s="164"/>
      <c r="O531" s="164"/>
      <c r="P531" s="164"/>
      <c r="Q531" s="164"/>
      <c r="R531" s="164"/>
      <c r="S531" s="164"/>
      <c r="T531" s="165"/>
      <c r="AT531" s="159" t="s">
        <v>149</v>
      </c>
      <c r="AU531" s="159" t="s">
        <v>82</v>
      </c>
      <c r="AV531" s="13" t="s">
        <v>82</v>
      </c>
      <c r="AW531" s="13" t="s">
        <v>33</v>
      </c>
      <c r="AX531" s="13" t="s">
        <v>72</v>
      </c>
      <c r="AY531" s="159" t="s">
        <v>138</v>
      </c>
    </row>
    <row r="532" spans="1:65" s="13" customFormat="1" ht="11.25">
      <c r="B532" s="157"/>
      <c r="D532" s="158" t="s">
        <v>149</v>
      </c>
      <c r="E532" s="159" t="s">
        <v>3</v>
      </c>
      <c r="F532" s="160" t="s">
        <v>925</v>
      </c>
      <c r="H532" s="161">
        <v>14.58</v>
      </c>
      <c r="I532" s="162"/>
      <c r="L532" s="157"/>
      <c r="M532" s="163"/>
      <c r="N532" s="164"/>
      <c r="O532" s="164"/>
      <c r="P532" s="164"/>
      <c r="Q532" s="164"/>
      <c r="R532" s="164"/>
      <c r="S532" s="164"/>
      <c r="T532" s="165"/>
      <c r="AT532" s="159" t="s">
        <v>149</v>
      </c>
      <c r="AU532" s="159" t="s">
        <v>82</v>
      </c>
      <c r="AV532" s="13" t="s">
        <v>82</v>
      </c>
      <c r="AW532" s="13" t="s">
        <v>33</v>
      </c>
      <c r="AX532" s="13" t="s">
        <v>72</v>
      </c>
      <c r="AY532" s="159" t="s">
        <v>138</v>
      </c>
    </row>
    <row r="533" spans="1:65" s="14" customFormat="1" ht="11.25">
      <c r="B533" s="166"/>
      <c r="D533" s="158" t="s">
        <v>149</v>
      </c>
      <c r="E533" s="167" t="s">
        <v>3</v>
      </c>
      <c r="F533" s="168" t="s">
        <v>153</v>
      </c>
      <c r="H533" s="169">
        <v>42.78</v>
      </c>
      <c r="I533" s="170"/>
      <c r="L533" s="166"/>
      <c r="M533" s="171"/>
      <c r="N533" s="172"/>
      <c r="O533" s="172"/>
      <c r="P533" s="172"/>
      <c r="Q533" s="172"/>
      <c r="R533" s="172"/>
      <c r="S533" s="172"/>
      <c r="T533" s="173"/>
      <c r="AT533" s="167" t="s">
        <v>149</v>
      </c>
      <c r="AU533" s="167" t="s">
        <v>82</v>
      </c>
      <c r="AV533" s="14" t="s">
        <v>145</v>
      </c>
      <c r="AW533" s="14" t="s">
        <v>33</v>
      </c>
      <c r="AX533" s="14" t="s">
        <v>80</v>
      </c>
      <c r="AY533" s="167" t="s">
        <v>138</v>
      </c>
    </row>
    <row r="534" spans="1:65" s="2" customFormat="1" ht="14.45" customHeight="1">
      <c r="A534" s="33"/>
      <c r="B534" s="138"/>
      <c r="C534" s="181" t="s">
        <v>926</v>
      </c>
      <c r="D534" s="181" t="s">
        <v>261</v>
      </c>
      <c r="E534" s="182" t="s">
        <v>927</v>
      </c>
      <c r="F534" s="183" t="s">
        <v>928</v>
      </c>
      <c r="G534" s="184" t="s">
        <v>185</v>
      </c>
      <c r="H534" s="185">
        <v>47.058</v>
      </c>
      <c r="I534" s="186"/>
      <c r="J534" s="187">
        <f>ROUND(I534*H534,2)</f>
        <v>0</v>
      </c>
      <c r="K534" s="183" t="s">
        <v>144</v>
      </c>
      <c r="L534" s="188"/>
      <c r="M534" s="189" t="s">
        <v>3</v>
      </c>
      <c r="N534" s="190" t="s">
        <v>43</v>
      </c>
      <c r="O534" s="54"/>
      <c r="P534" s="148">
        <f>O534*H534</f>
        <v>0</v>
      </c>
      <c r="Q534" s="148">
        <v>1.29E-2</v>
      </c>
      <c r="R534" s="148">
        <f>Q534*H534</f>
        <v>0.60704820000000004</v>
      </c>
      <c r="S534" s="148">
        <v>0</v>
      </c>
      <c r="T534" s="149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50" t="s">
        <v>362</v>
      </c>
      <c r="AT534" s="150" t="s">
        <v>261</v>
      </c>
      <c r="AU534" s="150" t="s">
        <v>82</v>
      </c>
      <c r="AY534" s="18" t="s">
        <v>138</v>
      </c>
      <c r="BE534" s="151">
        <f>IF(N534="základní",J534,0)</f>
        <v>0</v>
      </c>
      <c r="BF534" s="151">
        <f>IF(N534="snížená",J534,0)</f>
        <v>0</v>
      </c>
      <c r="BG534" s="151">
        <f>IF(N534="zákl. přenesená",J534,0)</f>
        <v>0</v>
      </c>
      <c r="BH534" s="151">
        <f>IF(N534="sníž. přenesená",J534,0)</f>
        <v>0</v>
      </c>
      <c r="BI534" s="151">
        <f>IF(N534="nulová",J534,0)</f>
        <v>0</v>
      </c>
      <c r="BJ534" s="18" t="s">
        <v>80</v>
      </c>
      <c r="BK534" s="151">
        <f>ROUND(I534*H534,2)</f>
        <v>0</v>
      </c>
      <c r="BL534" s="18" t="s">
        <v>238</v>
      </c>
      <c r="BM534" s="150" t="s">
        <v>929</v>
      </c>
    </row>
    <row r="535" spans="1:65" s="13" customFormat="1" ht="11.25">
      <c r="B535" s="157"/>
      <c r="D535" s="158" t="s">
        <v>149</v>
      </c>
      <c r="F535" s="160" t="s">
        <v>930</v>
      </c>
      <c r="H535" s="161">
        <v>47.058</v>
      </c>
      <c r="I535" s="162"/>
      <c r="L535" s="157"/>
      <c r="M535" s="163"/>
      <c r="N535" s="164"/>
      <c r="O535" s="164"/>
      <c r="P535" s="164"/>
      <c r="Q535" s="164"/>
      <c r="R535" s="164"/>
      <c r="S535" s="164"/>
      <c r="T535" s="165"/>
      <c r="AT535" s="159" t="s">
        <v>149</v>
      </c>
      <c r="AU535" s="159" t="s">
        <v>82</v>
      </c>
      <c r="AV535" s="13" t="s">
        <v>82</v>
      </c>
      <c r="AW535" s="13" t="s">
        <v>4</v>
      </c>
      <c r="AX535" s="13" t="s">
        <v>80</v>
      </c>
      <c r="AY535" s="159" t="s">
        <v>138</v>
      </c>
    </row>
    <row r="536" spans="1:65" s="2" customFormat="1" ht="14.45" customHeight="1">
      <c r="A536" s="33"/>
      <c r="B536" s="138"/>
      <c r="C536" s="139" t="s">
        <v>931</v>
      </c>
      <c r="D536" s="139" t="s">
        <v>140</v>
      </c>
      <c r="E536" s="140" t="s">
        <v>932</v>
      </c>
      <c r="F536" s="141" t="s">
        <v>933</v>
      </c>
      <c r="G536" s="142" t="s">
        <v>297</v>
      </c>
      <c r="H536" s="143">
        <v>21</v>
      </c>
      <c r="I536" s="144"/>
      <c r="J536" s="145">
        <f>ROUND(I536*H536,2)</f>
        <v>0</v>
      </c>
      <c r="K536" s="141" t="s">
        <v>144</v>
      </c>
      <c r="L536" s="34"/>
      <c r="M536" s="146" t="s">
        <v>3</v>
      </c>
      <c r="N536" s="147" t="s">
        <v>43</v>
      </c>
      <c r="O536" s="54"/>
      <c r="P536" s="148">
        <f>O536*H536</f>
        <v>0</v>
      </c>
      <c r="Q536" s="148">
        <v>5.5000000000000003E-4</v>
      </c>
      <c r="R536" s="148">
        <f>Q536*H536</f>
        <v>1.1550000000000001E-2</v>
      </c>
      <c r="S536" s="148">
        <v>0</v>
      </c>
      <c r="T536" s="149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50" t="s">
        <v>238</v>
      </c>
      <c r="AT536" s="150" t="s">
        <v>140</v>
      </c>
      <c r="AU536" s="150" t="s">
        <v>82</v>
      </c>
      <c r="AY536" s="18" t="s">
        <v>138</v>
      </c>
      <c r="BE536" s="151">
        <f>IF(N536="základní",J536,0)</f>
        <v>0</v>
      </c>
      <c r="BF536" s="151">
        <f>IF(N536="snížená",J536,0)</f>
        <v>0</v>
      </c>
      <c r="BG536" s="151">
        <f>IF(N536="zákl. přenesená",J536,0)</f>
        <v>0</v>
      </c>
      <c r="BH536" s="151">
        <f>IF(N536="sníž. přenesená",J536,0)</f>
        <v>0</v>
      </c>
      <c r="BI536" s="151">
        <f>IF(N536="nulová",J536,0)</f>
        <v>0</v>
      </c>
      <c r="BJ536" s="18" t="s">
        <v>80</v>
      </c>
      <c r="BK536" s="151">
        <f>ROUND(I536*H536,2)</f>
        <v>0</v>
      </c>
      <c r="BL536" s="18" t="s">
        <v>238</v>
      </c>
      <c r="BM536" s="150" t="s">
        <v>934</v>
      </c>
    </row>
    <row r="537" spans="1:65" s="2" customFormat="1" ht="11.25">
      <c r="A537" s="33"/>
      <c r="B537" s="34"/>
      <c r="C537" s="33"/>
      <c r="D537" s="152" t="s">
        <v>147</v>
      </c>
      <c r="E537" s="33"/>
      <c r="F537" s="153" t="s">
        <v>935</v>
      </c>
      <c r="G537" s="33"/>
      <c r="H537" s="33"/>
      <c r="I537" s="154"/>
      <c r="J537" s="33"/>
      <c r="K537" s="33"/>
      <c r="L537" s="34"/>
      <c r="M537" s="155"/>
      <c r="N537" s="156"/>
      <c r="O537" s="54"/>
      <c r="P537" s="54"/>
      <c r="Q537" s="54"/>
      <c r="R537" s="54"/>
      <c r="S537" s="54"/>
      <c r="T537" s="55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T537" s="18" t="s">
        <v>147</v>
      </c>
      <c r="AU537" s="18" t="s">
        <v>82</v>
      </c>
    </row>
    <row r="538" spans="1:65" s="13" customFormat="1" ht="11.25">
      <c r="B538" s="157"/>
      <c r="D538" s="158" t="s">
        <v>149</v>
      </c>
      <c r="E538" s="159" t="s">
        <v>3</v>
      </c>
      <c r="F538" s="160" t="s">
        <v>936</v>
      </c>
      <c r="H538" s="161">
        <v>21</v>
      </c>
      <c r="I538" s="162"/>
      <c r="L538" s="157"/>
      <c r="M538" s="163"/>
      <c r="N538" s="164"/>
      <c r="O538" s="164"/>
      <c r="P538" s="164"/>
      <c r="Q538" s="164"/>
      <c r="R538" s="164"/>
      <c r="S538" s="164"/>
      <c r="T538" s="165"/>
      <c r="AT538" s="159" t="s">
        <v>149</v>
      </c>
      <c r="AU538" s="159" t="s">
        <v>82</v>
      </c>
      <c r="AV538" s="13" t="s">
        <v>82</v>
      </c>
      <c r="AW538" s="13" t="s">
        <v>33</v>
      </c>
      <c r="AX538" s="13" t="s">
        <v>80</v>
      </c>
      <c r="AY538" s="159" t="s">
        <v>138</v>
      </c>
    </row>
    <row r="539" spans="1:65" s="2" customFormat="1" ht="14.45" customHeight="1">
      <c r="A539" s="33"/>
      <c r="B539" s="138"/>
      <c r="C539" s="139" t="s">
        <v>937</v>
      </c>
      <c r="D539" s="139" t="s">
        <v>140</v>
      </c>
      <c r="E539" s="140" t="s">
        <v>938</v>
      </c>
      <c r="F539" s="141" t="s">
        <v>939</v>
      </c>
      <c r="G539" s="142" t="s">
        <v>297</v>
      </c>
      <c r="H539" s="143">
        <v>24.5</v>
      </c>
      <c r="I539" s="144"/>
      <c r="J539" s="145">
        <f>ROUND(I539*H539,2)</f>
        <v>0</v>
      </c>
      <c r="K539" s="141" t="s">
        <v>144</v>
      </c>
      <c r="L539" s="34"/>
      <c r="M539" s="146" t="s">
        <v>3</v>
      </c>
      <c r="N539" s="147" t="s">
        <v>43</v>
      </c>
      <c r="O539" s="54"/>
      <c r="P539" s="148">
        <f>O539*H539</f>
        <v>0</v>
      </c>
      <c r="Q539" s="148">
        <v>5.0000000000000001E-4</v>
      </c>
      <c r="R539" s="148">
        <f>Q539*H539</f>
        <v>1.225E-2</v>
      </c>
      <c r="S539" s="148">
        <v>0</v>
      </c>
      <c r="T539" s="149">
        <f>S539*H539</f>
        <v>0</v>
      </c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R539" s="150" t="s">
        <v>238</v>
      </c>
      <c r="AT539" s="150" t="s">
        <v>140</v>
      </c>
      <c r="AU539" s="150" t="s">
        <v>82</v>
      </c>
      <c r="AY539" s="18" t="s">
        <v>138</v>
      </c>
      <c r="BE539" s="151">
        <f>IF(N539="základní",J539,0)</f>
        <v>0</v>
      </c>
      <c r="BF539" s="151">
        <f>IF(N539="snížená",J539,0)</f>
        <v>0</v>
      </c>
      <c r="BG539" s="151">
        <f>IF(N539="zákl. přenesená",J539,0)</f>
        <v>0</v>
      </c>
      <c r="BH539" s="151">
        <f>IF(N539="sníž. přenesená",J539,0)</f>
        <v>0</v>
      </c>
      <c r="BI539" s="151">
        <f>IF(N539="nulová",J539,0)</f>
        <v>0</v>
      </c>
      <c r="BJ539" s="18" t="s">
        <v>80</v>
      </c>
      <c r="BK539" s="151">
        <f>ROUND(I539*H539,2)</f>
        <v>0</v>
      </c>
      <c r="BL539" s="18" t="s">
        <v>238</v>
      </c>
      <c r="BM539" s="150" t="s">
        <v>940</v>
      </c>
    </row>
    <row r="540" spans="1:65" s="2" customFormat="1" ht="11.25">
      <c r="A540" s="33"/>
      <c r="B540" s="34"/>
      <c r="C540" s="33"/>
      <c r="D540" s="152" t="s">
        <v>147</v>
      </c>
      <c r="E540" s="33"/>
      <c r="F540" s="153" t="s">
        <v>941</v>
      </c>
      <c r="G540" s="33"/>
      <c r="H540" s="33"/>
      <c r="I540" s="154"/>
      <c r="J540" s="33"/>
      <c r="K540" s="33"/>
      <c r="L540" s="34"/>
      <c r="M540" s="155"/>
      <c r="N540" s="156"/>
      <c r="O540" s="54"/>
      <c r="P540" s="54"/>
      <c r="Q540" s="54"/>
      <c r="R540" s="54"/>
      <c r="S540" s="54"/>
      <c r="T540" s="55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T540" s="18" t="s">
        <v>147</v>
      </c>
      <c r="AU540" s="18" t="s">
        <v>82</v>
      </c>
    </row>
    <row r="541" spans="1:65" s="2" customFormat="1" ht="14.45" customHeight="1">
      <c r="A541" s="33"/>
      <c r="B541" s="138"/>
      <c r="C541" s="139" t="s">
        <v>942</v>
      </c>
      <c r="D541" s="139" t="s">
        <v>140</v>
      </c>
      <c r="E541" s="140" t="s">
        <v>943</v>
      </c>
      <c r="F541" s="141" t="s">
        <v>944</v>
      </c>
      <c r="G541" s="142" t="s">
        <v>297</v>
      </c>
      <c r="H541" s="143">
        <v>24.5</v>
      </c>
      <c r="I541" s="144"/>
      <c r="J541" s="145">
        <f>ROUND(I541*H541,2)</f>
        <v>0</v>
      </c>
      <c r="K541" s="141" t="s">
        <v>144</v>
      </c>
      <c r="L541" s="34"/>
      <c r="M541" s="146" t="s">
        <v>3</v>
      </c>
      <c r="N541" s="147" t="s">
        <v>43</v>
      </c>
      <c r="O541" s="54"/>
      <c r="P541" s="148">
        <f>O541*H541</f>
        <v>0</v>
      </c>
      <c r="Q541" s="148">
        <v>3.0000000000000001E-5</v>
      </c>
      <c r="R541" s="148">
        <f>Q541*H541</f>
        <v>7.3499999999999998E-4</v>
      </c>
      <c r="S541" s="148">
        <v>0</v>
      </c>
      <c r="T541" s="149">
        <f>S541*H541</f>
        <v>0</v>
      </c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R541" s="150" t="s">
        <v>238</v>
      </c>
      <c r="AT541" s="150" t="s">
        <v>140</v>
      </c>
      <c r="AU541" s="150" t="s">
        <v>82</v>
      </c>
      <c r="AY541" s="18" t="s">
        <v>138</v>
      </c>
      <c r="BE541" s="151">
        <f>IF(N541="základní",J541,0)</f>
        <v>0</v>
      </c>
      <c r="BF541" s="151">
        <f>IF(N541="snížená",J541,0)</f>
        <v>0</v>
      </c>
      <c r="BG541" s="151">
        <f>IF(N541="zákl. přenesená",J541,0)</f>
        <v>0</v>
      </c>
      <c r="BH541" s="151">
        <f>IF(N541="sníž. přenesená",J541,0)</f>
        <v>0</v>
      </c>
      <c r="BI541" s="151">
        <f>IF(N541="nulová",J541,0)</f>
        <v>0</v>
      </c>
      <c r="BJ541" s="18" t="s">
        <v>80</v>
      </c>
      <c r="BK541" s="151">
        <f>ROUND(I541*H541,2)</f>
        <v>0</v>
      </c>
      <c r="BL541" s="18" t="s">
        <v>238</v>
      </c>
      <c r="BM541" s="150" t="s">
        <v>945</v>
      </c>
    </row>
    <row r="542" spans="1:65" s="2" customFormat="1" ht="11.25">
      <c r="A542" s="33"/>
      <c r="B542" s="34"/>
      <c r="C542" s="33"/>
      <c r="D542" s="152" t="s">
        <v>147</v>
      </c>
      <c r="E542" s="33"/>
      <c r="F542" s="153" t="s">
        <v>946</v>
      </c>
      <c r="G542" s="33"/>
      <c r="H542" s="33"/>
      <c r="I542" s="154"/>
      <c r="J542" s="33"/>
      <c r="K542" s="33"/>
      <c r="L542" s="34"/>
      <c r="M542" s="155"/>
      <c r="N542" s="156"/>
      <c r="O542" s="54"/>
      <c r="P542" s="54"/>
      <c r="Q542" s="54"/>
      <c r="R542" s="54"/>
      <c r="S542" s="54"/>
      <c r="T542" s="55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T542" s="18" t="s">
        <v>147</v>
      </c>
      <c r="AU542" s="18" t="s">
        <v>82</v>
      </c>
    </row>
    <row r="543" spans="1:65" s="2" customFormat="1" ht="22.15" customHeight="1">
      <c r="A543" s="33"/>
      <c r="B543" s="138"/>
      <c r="C543" s="139" t="s">
        <v>947</v>
      </c>
      <c r="D543" s="139" t="s">
        <v>140</v>
      </c>
      <c r="E543" s="140" t="s">
        <v>948</v>
      </c>
      <c r="F543" s="141" t="s">
        <v>949</v>
      </c>
      <c r="G543" s="142" t="s">
        <v>528</v>
      </c>
      <c r="H543" s="191"/>
      <c r="I543" s="144"/>
      <c r="J543" s="145">
        <f>ROUND(I543*H543,2)</f>
        <v>0</v>
      </c>
      <c r="K543" s="141" t="s">
        <v>144</v>
      </c>
      <c r="L543" s="34"/>
      <c r="M543" s="146" t="s">
        <v>3</v>
      </c>
      <c r="N543" s="147" t="s">
        <v>43</v>
      </c>
      <c r="O543" s="54"/>
      <c r="P543" s="148">
        <f>O543*H543</f>
        <v>0</v>
      </c>
      <c r="Q543" s="148">
        <v>0</v>
      </c>
      <c r="R543" s="148">
        <f>Q543*H543</f>
        <v>0</v>
      </c>
      <c r="S543" s="148">
        <v>0</v>
      </c>
      <c r="T543" s="149">
        <f>S543*H543</f>
        <v>0</v>
      </c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R543" s="150" t="s">
        <v>238</v>
      </c>
      <c r="AT543" s="150" t="s">
        <v>140</v>
      </c>
      <c r="AU543" s="150" t="s">
        <v>82</v>
      </c>
      <c r="AY543" s="18" t="s">
        <v>138</v>
      </c>
      <c r="BE543" s="151">
        <f>IF(N543="základní",J543,0)</f>
        <v>0</v>
      </c>
      <c r="BF543" s="151">
        <f>IF(N543="snížená",J543,0)</f>
        <v>0</v>
      </c>
      <c r="BG543" s="151">
        <f>IF(N543="zákl. přenesená",J543,0)</f>
        <v>0</v>
      </c>
      <c r="BH543" s="151">
        <f>IF(N543="sníž. přenesená",J543,0)</f>
        <v>0</v>
      </c>
      <c r="BI543" s="151">
        <f>IF(N543="nulová",J543,0)</f>
        <v>0</v>
      </c>
      <c r="BJ543" s="18" t="s">
        <v>80</v>
      </c>
      <c r="BK543" s="151">
        <f>ROUND(I543*H543,2)</f>
        <v>0</v>
      </c>
      <c r="BL543" s="18" t="s">
        <v>238</v>
      </c>
      <c r="BM543" s="150" t="s">
        <v>950</v>
      </c>
    </row>
    <row r="544" spans="1:65" s="2" customFormat="1" ht="11.25">
      <c r="A544" s="33"/>
      <c r="B544" s="34"/>
      <c r="C544" s="33"/>
      <c r="D544" s="152" t="s">
        <v>147</v>
      </c>
      <c r="E544" s="33"/>
      <c r="F544" s="153" t="s">
        <v>951</v>
      </c>
      <c r="G544" s="33"/>
      <c r="H544" s="33"/>
      <c r="I544" s="154"/>
      <c r="J544" s="33"/>
      <c r="K544" s="33"/>
      <c r="L544" s="34"/>
      <c r="M544" s="155"/>
      <c r="N544" s="156"/>
      <c r="O544" s="54"/>
      <c r="P544" s="54"/>
      <c r="Q544" s="54"/>
      <c r="R544" s="54"/>
      <c r="S544" s="54"/>
      <c r="T544" s="55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T544" s="18" t="s">
        <v>147</v>
      </c>
      <c r="AU544" s="18" t="s">
        <v>82</v>
      </c>
    </row>
    <row r="545" spans="1:65" s="12" customFormat="1" ht="22.9" customHeight="1">
      <c r="B545" s="125"/>
      <c r="D545" s="126" t="s">
        <v>71</v>
      </c>
      <c r="E545" s="136" t="s">
        <v>952</v>
      </c>
      <c r="F545" s="136" t="s">
        <v>953</v>
      </c>
      <c r="I545" s="128"/>
      <c r="J545" s="137">
        <f>BK545</f>
        <v>0</v>
      </c>
      <c r="L545" s="125"/>
      <c r="M545" s="130"/>
      <c r="N545" s="131"/>
      <c r="O545" s="131"/>
      <c r="P545" s="132">
        <f>SUM(P546:P563)</f>
        <v>0</v>
      </c>
      <c r="Q545" s="131"/>
      <c r="R545" s="132">
        <f>SUM(R546:R563)</f>
        <v>2.2386980000000001E-2</v>
      </c>
      <c r="S545" s="131"/>
      <c r="T545" s="133">
        <f>SUM(T546:T563)</f>
        <v>0</v>
      </c>
      <c r="AR545" s="126" t="s">
        <v>82</v>
      </c>
      <c r="AT545" s="134" t="s">
        <v>71</v>
      </c>
      <c r="AU545" s="134" t="s">
        <v>80</v>
      </c>
      <c r="AY545" s="126" t="s">
        <v>138</v>
      </c>
      <c r="BK545" s="135">
        <f>SUM(BK546:BK563)</f>
        <v>0</v>
      </c>
    </row>
    <row r="546" spans="1:65" s="2" customFormat="1" ht="14.45" customHeight="1">
      <c r="A546" s="33"/>
      <c r="B546" s="138"/>
      <c r="C546" s="139" t="s">
        <v>954</v>
      </c>
      <c r="D546" s="139" t="s">
        <v>140</v>
      </c>
      <c r="E546" s="140" t="s">
        <v>955</v>
      </c>
      <c r="F546" s="141" t="s">
        <v>956</v>
      </c>
      <c r="G546" s="142" t="s">
        <v>185</v>
      </c>
      <c r="H546" s="143">
        <v>14.25</v>
      </c>
      <c r="I546" s="144"/>
      <c r="J546" s="145">
        <f>ROUND(I546*H546,2)</f>
        <v>0</v>
      </c>
      <c r="K546" s="141" t="s">
        <v>144</v>
      </c>
      <c r="L546" s="34"/>
      <c r="M546" s="146" t="s">
        <v>3</v>
      </c>
      <c r="N546" s="147" t="s">
        <v>43</v>
      </c>
      <c r="O546" s="54"/>
      <c r="P546" s="148">
        <f>O546*H546</f>
        <v>0</v>
      </c>
      <c r="Q546" s="148">
        <v>0</v>
      </c>
      <c r="R546" s="148">
        <f>Q546*H546</f>
        <v>0</v>
      </c>
      <c r="S546" s="148">
        <v>0</v>
      </c>
      <c r="T546" s="149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50" t="s">
        <v>238</v>
      </c>
      <c r="AT546" s="150" t="s">
        <v>140</v>
      </c>
      <c r="AU546" s="150" t="s">
        <v>82</v>
      </c>
      <c r="AY546" s="18" t="s">
        <v>138</v>
      </c>
      <c r="BE546" s="151">
        <f>IF(N546="základní",J546,0)</f>
        <v>0</v>
      </c>
      <c r="BF546" s="151">
        <f>IF(N546="snížená",J546,0)</f>
        <v>0</v>
      </c>
      <c r="BG546" s="151">
        <f>IF(N546="zákl. přenesená",J546,0)</f>
        <v>0</v>
      </c>
      <c r="BH546" s="151">
        <f>IF(N546="sníž. přenesená",J546,0)</f>
        <v>0</v>
      </c>
      <c r="BI546" s="151">
        <f>IF(N546="nulová",J546,0)</f>
        <v>0</v>
      </c>
      <c r="BJ546" s="18" t="s">
        <v>80</v>
      </c>
      <c r="BK546" s="151">
        <f>ROUND(I546*H546,2)</f>
        <v>0</v>
      </c>
      <c r="BL546" s="18" t="s">
        <v>238</v>
      </c>
      <c r="BM546" s="150" t="s">
        <v>957</v>
      </c>
    </row>
    <row r="547" spans="1:65" s="2" customFormat="1" ht="11.25">
      <c r="A547" s="33"/>
      <c r="B547" s="34"/>
      <c r="C547" s="33"/>
      <c r="D547" s="152" t="s">
        <v>147</v>
      </c>
      <c r="E547" s="33"/>
      <c r="F547" s="153" t="s">
        <v>958</v>
      </c>
      <c r="G547" s="33"/>
      <c r="H547" s="33"/>
      <c r="I547" s="154"/>
      <c r="J547" s="33"/>
      <c r="K547" s="33"/>
      <c r="L547" s="34"/>
      <c r="M547" s="155"/>
      <c r="N547" s="156"/>
      <c r="O547" s="54"/>
      <c r="P547" s="54"/>
      <c r="Q547" s="54"/>
      <c r="R547" s="54"/>
      <c r="S547" s="54"/>
      <c r="T547" s="55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T547" s="18" t="s">
        <v>147</v>
      </c>
      <c r="AU547" s="18" t="s">
        <v>82</v>
      </c>
    </row>
    <row r="548" spans="1:65" s="13" customFormat="1" ht="11.25">
      <c r="B548" s="157"/>
      <c r="D548" s="158" t="s">
        <v>149</v>
      </c>
      <c r="E548" s="159" t="s">
        <v>3</v>
      </c>
      <c r="F548" s="160" t="s">
        <v>959</v>
      </c>
      <c r="H548" s="161">
        <v>14.25</v>
      </c>
      <c r="I548" s="162"/>
      <c r="L548" s="157"/>
      <c r="M548" s="163"/>
      <c r="N548" s="164"/>
      <c r="O548" s="164"/>
      <c r="P548" s="164"/>
      <c r="Q548" s="164"/>
      <c r="R548" s="164"/>
      <c r="S548" s="164"/>
      <c r="T548" s="165"/>
      <c r="AT548" s="159" t="s">
        <v>149</v>
      </c>
      <c r="AU548" s="159" t="s">
        <v>82</v>
      </c>
      <c r="AV548" s="13" t="s">
        <v>82</v>
      </c>
      <c r="AW548" s="13" t="s">
        <v>33</v>
      </c>
      <c r="AX548" s="13" t="s">
        <v>80</v>
      </c>
      <c r="AY548" s="159" t="s">
        <v>138</v>
      </c>
    </row>
    <row r="549" spans="1:65" s="2" customFormat="1" ht="14.45" customHeight="1">
      <c r="A549" s="33"/>
      <c r="B549" s="138"/>
      <c r="C549" s="139" t="s">
        <v>960</v>
      </c>
      <c r="D549" s="139" t="s">
        <v>140</v>
      </c>
      <c r="E549" s="140" t="s">
        <v>961</v>
      </c>
      <c r="F549" s="141" t="s">
        <v>962</v>
      </c>
      <c r="G549" s="142" t="s">
        <v>185</v>
      </c>
      <c r="H549" s="143">
        <v>64.650000000000006</v>
      </c>
      <c r="I549" s="144"/>
      <c r="J549" s="145">
        <f>ROUND(I549*H549,2)</f>
        <v>0</v>
      </c>
      <c r="K549" s="141" t="s">
        <v>144</v>
      </c>
      <c r="L549" s="34"/>
      <c r="M549" s="146" t="s">
        <v>3</v>
      </c>
      <c r="N549" s="147" t="s">
        <v>43</v>
      </c>
      <c r="O549" s="54"/>
      <c r="P549" s="148">
        <f>O549*H549</f>
        <v>0</v>
      </c>
      <c r="Q549" s="148">
        <v>2.9E-4</v>
      </c>
      <c r="R549" s="148">
        <f>Q549*H549</f>
        <v>1.8748500000000001E-2</v>
      </c>
      <c r="S549" s="148">
        <v>0</v>
      </c>
      <c r="T549" s="149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50" t="s">
        <v>238</v>
      </c>
      <c r="AT549" s="150" t="s">
        <v>140</v>
      </c>
      <c r="AU549" s="150" t="s">
        <v>82</v>
      </c>
      <c r="AY549" s="18" t="s">
        <v>138</v>
      </c>
      <c r="BE549" s="151">
        <f>IF(N549="základní",J549,0)</f>
        <v>0</v>
      </c>
      <c r="BF549" s="151">
        <f>IF(N549="snížená",J549,0)</f>
        <v>0</v>
      </c>
      <c r="BG549" s="151">
        <f>IF(N549="zákl. přenesená",J549,0)</f>
        <v>0</v>
      </c>
      <c r="BH549" s="151">
        <f>IF(N549="sníž. přenesená",J549,0)</f>
        <v>0</v>
      </c>
      <c r="BI549" s="151">
        <f>IF(N549="nulová",J549,0)</f>
        <v>0</v>
      </c>
      <c r="BJ549" s="18" t="s">
        <v>80</v>
      </c>
      <c r="BK549" s="151">
        <f>ROUND(I549*H549,2)</f>
        <v>0</v>
      </c>
      <c r="BL549" s="18" t="s">
        <v>238</v>
      </c>
      <c r="BM549" s="150" t="s">
        <v>963</v>
      </c>
    </row>
    <row r="550" spans="1:65" s="2" customFormat="1" ht="11.25">
      <c r="A550" s="33"/>
      <c r="B550" s="34"/>
      <c r="C550" s="33"/>
      <c r="D550" s="152" t="s">
        <v>147</v>
      </c>
      <c r="E550" s="33"/>
      <c r="F550" s="153" t="s">
        <v>964</v>
      </c>
      <c r="G550" s="33"/>
      <c r="H550" s="33"/>
      <c r="I550" s="154"/>
      <c r="J550" s="33"/>
      <c r="K550" s="33"/>
      <c r="L550" s="34"/>
      <c r="M550" s="155"/>
      <c r="N550" s="156"/>
      <c r="O550" s="54"/>
      <c r="P550" s="54"/>
      <c r="Q550" s="54"/>
      <c r="R550" s="54"/>
      <c r="S550" s="54"/>
      <c r="T550" s="55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T550" s="18" t="s">
        <v>147</v>
      </c>
      <c r="AU550" s="18" t="s">
        <v>82</v>
      </c>
    </row>
    <row r="551" spans="1:65" s="13" customFormat="1" ht="11.25">
      <c r="B551" s="157"/>
      <c r="D551" s="158" t="s">
        <v>149</v>
      </c>
      <c r="E551" s="159" t="s">
        <v>3</v>
      </c>
      <c r="F551" s="160" t="s">
        <v>965</v>
      </c>
      <c r="H551" s="161">
        <v>48.2</v>
      </c>
      <c r="I551" s="162"/>
      <c r="L551" s="157"/>
      <c r="M551" s="163"/>
      <c r="N551" s="164"/>
      <c r="O551" s="164"/>
      <c r="P551" s="164"/>
      <c r="Q551" s="164"/>
      <c r="R551" s="164"/>
      <c r="S551" s="164"/>
      <c r="T551" s="165"/>
      <c r="AT551" s="159" t="s">
        <v>149</v>
      </c>
      <c r="AU551" s="159" t="s">
        <v>82</v>
      </c>
      <c r="AV551" s="13" t="s">
        <v>82</v>
      </c>
      <c r="AW551" s="13" t="s">
        <v>33</v>
      </c>
      <c r="AX551" s="13" t="s">
        <v>72</v>
      </c>
      <c r="AY551" s="159" t="s">
        <v>138</v>
      </c>
    </row>
    <row r="552" spans="1:65" s="13" customFormat="1" ht="11.25">
      <c r="B552" s="157"/>
      <c r="D552" s="158" t="s">
        <v>149</v>
      </c>
      <c r="E552" s="159" t="s">
        <v>3</v>
      </c>
      <c r="F552" s="160" t="s">
        <v>966</v>
      </c>
      <c r="H552" s="161">
        <v>2.2000000000000002</v>
      </c>
      <c r="I552" s="162"/>
      <c r="L552" s="157"/>
      <c r="M552" s="163"/>
      <c r="N552" s="164"/>
      <c r="O552" s="164"/>
      <c r="P552" s="164"/>
      <c r="Q552" s="164"/>
      <c r="R552" s="164"/>
      <c r="S552" s="164"/>
      <c r="T552" s="165"/>
      <c r="AT552" s="159" t="s">
        <v>149</v>
      </c>
      <c r="AU552" s="159" t="s">
        <v>82</v>
      </c>
      <c r="AV552" s="13" t="s">
        <v>82</v>
      </c>
      <c r="AW552" s="13" t="s">
        <v>33</v>
      </c>
      <c r="AX552" s="13" t="s">
        <v>72</v>
      </c>
      <c r="AY552" s="159" t="s">
        <v>138</v>
      </c>
    </row>
    <row r="553" spans="1:65" s="13" customFormat="1" ht="11.25">
      <c r="B553" s="157"/>
      <c r="D553" s="158" t="s">
        <v>149</v>
      </c>
      <c r="E553" s="159" t="s">
        <v>3</v>
      </c>
      <c r="F553" s="160" t="s">
        <v>959</v>
      </c>
      <c r="H553" s="161">
        <v>14.25</v>
      </c>
      <c r="I553" s="162"/>
      <c r="L553" s="157"/>
      <c r="M553" s="163"/>
      <c r="N553" s="164"/>
      <c r="O553" s="164"/>
      <c r="P553" s="164"/>
      <c r="Q553" s="164"/>
      <c r="R553" s="164"/>
      <c r="S553" s="164"/>
      <c r="T553" s="165"/>
      <c r="AT553" s="159" t="s">
        <v>149</v>
      </c>
      <c r="AU553" s="159" t="s">
        <v>82</v>
      </c>
      <c r="AV553" s="13" t="s">
        <v>82</v>
      </c>
      <c r="AW553" s="13" t="s">
        <v>33</v>
      </c>
      <c r="AX553" s="13" t="s">
        <v>72</v>
      </c>
      <c r="AY553" s="159" t="s">
        <v>138</v>
      </c>
    </row>
    <row r="554" spans="1:65" s="14" customFormat="1" ht="11.25">
      <c r="B554" s="166"/>
      <c r="D554" s="158" t="s">
        <v>149</v>
      </c>
      <c r="E554" s="167" t="s">
        <v>3</v>
      </c>
      <c r="F554" s="168" t="s">
        <v>153</v>
      </c>
      <c r="H554" s="169">
        <v>64.650000000000006</v>
      </c>
      <c r="I554" s="170"/>
      <c r="L554" s="166"/>
      <c r="M554" s="171"/>
      <c r="N554" s="172"/>
      <c r="O554" s="172"/>
      <c r="P554" s="172"/>
      <c r="Q554" s="172"/>
      <c r="R554" s="172"/>
      <c r="S554" s="172"/>
      <c r="T554" s="173"/>
      <c r="AT554" s="167" t="s">
        <v>149</v>
      </c>
      <c r="AU554" s="167" t="s">
        <v>82</v>
      </c>
      <c r="AV554" s="14" t="s">
        <v>145</v>
      </c>
      <c r="AW554" s="14" t="s">
        <v>33</v>
      </c>
      <c r="AX554" s="14" t="s">
        <v>80</v>
      </c>
      <c r="AY554" s="167" t="s">
        <v>138</v>
      </c>
    </row>
    <row r="555" spans="1:65" s="2" customFormat="1" ht="19.899999999999999" customHeight="1">
      <c r="A555" s="33"/>
      <c r="B555" s="138"/>
      <c r="C555" s="139" t="s">
        <v>967</v>
      </c>
      <c r="D555" s="139" t="s">
        <v>140</v>
      </c>
      <c r="E555" s="140" t="s">
        <v>968</v>
      </c>
      <c r="F555" s="141" t="s">
        <v>969</v>
      </c>
      <c r="G555" s="142" t="s">
        <v>185</v>
      </c>
      <c r="H555" s="143">
        <v>7.88</v>
      </c>
      <c r="I555" s="144"/>
      <c r="J555" s="145">
        <f>ROUND(I555*H555,2)</f>
        <v>0</v>
      </c>
      <c r="K555" s="141" t="s">
        <v>144</v>
      </c>
      <c r="L555" s="34"/>
      <c r="M555" s="146" t="s">
        <v>3</v>
      </c>
      <c r="N555" s="147" t="s">
        <v>43</v>
      </c>
      <c r="O555" s="54"/>
      <c r="P555" s="148">
        <f>O555*H555</f>
        <v>0</v>
      </c>
      <c r="Q555" s="148">
        <v>6.9999999999999994E-5</v>
      </c>
      <c r="R555" s="148">
        <f>Q555*H555</f>
        <v>5.5159999999999996E-4</v>
      </c>
      <c r="S555" s="148">
        <v>0</v>
      </c>
      <c r="T555" s="149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50" t="s">
        <v>238</v>
      </c>
      <c r="AT555" s="150" t="s">
        <v>140</v>
      </c>
      <c r="AU555" s="150" t="s">
        <v>82</v>
      </c>
      <c r="AY555" s="18" t="s">
        <v>138</v>
      </c>
      <c r="BE555" s="151">
        <f>IF(N555="základní",J555,0)</f>
        <v>0</v>
      </c>
      <c r="BF555" s="151">
        <f>IF(N555="snížená",J555,0)</f>
        <v>0</v>
      </c>
      <c r="BG555" s="151">
        <f>IF(N555="zákl. přenesená",J555,0)</f>
        <v>0</v>
      </c>
      <c r="BH555" s="151">
        <f>IF(N555="sníž. přenesená",J555,0)</f>
        <v>0</v>
      </c>
      <c r="BI555" s="151">
        <f>IF(N555="nulová",J555,0)</f>
        <v>0</v>
      </c>
      <c r="BJ555" s="18" t="s">
        <v>80</v>
      </c>
      <c r="BK555" s="151">
        <f>ROUND(I555*H555,2)</f>
        <v>0</v>
      </c>
      <c r="BL555" s="18" t="s">
        <v>238</v>
      </c>
      <c r="BM555" s="150" t="s">
        <v>970</v>
      </c>
    </row>
    <row r="556" spans="1:65" s="2" customFormat="1" ht="11.25">
      <c r="A556" s="33"/>
      <c r="B556" s="34"/>
      <c r="C556" s="33"/>
      <c r="D556" s="152" t="s">
        <v>147</v>
      </c>
      <c r="E556" s="33"/>
      <c r="F556" s="153" t="s">
        <v>971</v>
      </c>
      <c r="G556" s="33"/>
      <c r="H556" s="33"/>
      <c r="I556" s="154"/>
      <c r="J556" s="33"/>
      <c r="K556" s="33"/>
      <c r="L556" s="34"/>
      <c r="M556" s="155"/>
      <c r="N556" s="156"/>
      <c r="O556" s="54"/>
      <c r="P556" s="54"/>
      <c r="Q556" s="54"/>
      <c r="R556" s="54"/>
      <c r="S556" s="54"/>
      <c r="T556" s="55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T556" s="18" t="s">
        <v>147</v>
      </c>
      <c r="AU556" s="18" t="s">
        <v>82</v>
      </c>
    </row>
    <row r="557" spans="1:65" s="13" customFormat="1" ht="11.25">
      <c r="B557" s="157"/>
      <c r="D557" s="158" t="s">
        <v>149</v>
      </c>
      <c r="E557" s="159" t="s">
        <v>3</v>
      </c>
      <c r="F557" s="160" t="s">
        <v>972</v>
      </c>
      <c r="H557" s="161">
        <v>7.88</v>
      </c>
      <c r="I557" s="162"/>
      <c r="L557" s="157"/>
      <c r="M557" s="163"/>
      <c r="N557" s="164"/>
      <c r="O557" s="164"/>
      <c r="P557" s="164"/>
      <c r="Q557" s="164"/>
      <c r="R557" s="164"/>
      <c r="S557" s="164"/>
      <c r="T557" s="165"/>
      <c r="AT557" s="159" t="s">
        <v>149</v>
      </c>
      <c r="AU557" s="159" t="s">
        <v>82</v>
      </c>
      <c r="AV557" s="13" t="s">
        <v>82</v>
      </c>
      <c r="AW557" s="13" t="s">
        <v>33</v>
      </c>
      <c r="AX557" s="13" t="s">
        <v>80</v>
      </c>
      <c r="AY557" s="159" t="s">
        <v>138</v>
      </c>
    </row>
    <row r="558" spans="1:65" s="2" customFormat="1" ht="14.45" customHeight="1">
      <c r="A558" s="33"/>
      <c r="B558" s="138"/>
      <c r="C558" s="139" t="s">
        <v>973</v>
      </c>
      <c r="D558" s="139" t="s">
        <v>140</v>
      </c>
      <c r="E558" s="140" t="s">
        <v>974</v>
      </c>
      <c r="F558" s="141" t="s">
        <v>975</v>
      </c>
      <c r="G558" s="142" t="s">
        <v>185</v>
      </c>
      <c r="H558" s="143">
        <v>25.724</v>
      </c>
      <c r="I558" s="144"/>
      <c r="J558" s="145">
        <f>ROUND(I558*H558,2)</f>
        <v>0</v>
      </c>
      <c r="K558" s="141" t="s">
        <v>144</v>
      </c>
      <c r="L558" s="34"/>
      <c r="M558" s="146" t="s">
        <v>3</v>
      </c>
      <c r="N558" s="147" t="s">
        <v>43</v>
      </c>
      <c r="O558" s="54"/>
      <c r="P558" s="148">
        <f>O558*H558</f>
        <v>0</v>
      </c>
      <c r="Q558" s="148">
        <v>1.2E-4</v>
      </c>
      <c r="R558" s="148">
        <f>Q558*H558</f>
        <v>3.0868800000000002E-3</v>
      </c>
      <c r="S558" s="148">
        <v>0</v>
      </c>
      <c r="T558" s="149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50" t="s">
        <v>238</v>
      </c>
      <c r="AT558" s="150" t="s">
        <v>140</v>
      </c>
      <c r="AU558" s="150" t="s">
        <v>82</v>
      </c>
      <c r="AY558" s="18" t="s">
        <v>138</v>
      </c>
      <c r="BE558" s="151">
        <f>IF(N558="základní",J558,0)</f>
        <v>0</v>
      </c>
      <c r="BF558" s="151">
        <f>IF(N558="snížená",J558,0)</f>
        <v>0</v>
      </c>
      <c r="BG558" s="151">
        <f>IF(N558="zákl. přenesená",J558,0)</f>
        <v>0</v>
      </c>
      <c r="BH558" s="151">
        <f>IF(N558="sníž. přenesená",J558,0)</f>
        <v>0</v>
      </c>
      <c r="BI558" s="151">
        <f>IF(N558="nulová",J558,0)</f>
        <v>0</v>
      </c>
      <c r="BJ558" s="18" t="s">
        <v>80</v>
      </c>
      <c r="BK558" s="151">
        <f>ROUND(I558*H558,2)</f>
        <v>0</v>
      </c>
      <c r="BL558" s="18" t="s">
        <v>238</v>
      </c>
      <c r="BM558" s="150" t="s">
        <v>976</v>
      </c>
    </row>
    <row r="559" spans="1:65" s="2" customFormat="1" ht="11.25">
      <c r="A559" s="33"/>
      <c r="B559" s="34"/>
      <c r="C559" s="33"/>
      <c r="D559" s="152" t="s">
        <v>147</v>
      </c>
      <c r="E559" s="33"/>
      <c r="F559" s="153" t="s">
        <v>977</v>
      </c>
      <c r="G559" s="33"/>
      <c r="H559" s="33"/>
      <c r="I559" s="154"/>
      <c r="J559" s="33"/>
      <c r="K559" s="33"/>
      <c r="L559" s="34"/>
      <c r="M559" s="155"/>
      <c r="N559" s="156"/>
      <c r="O559" s="54"/>
      <c r="P559" s="54"/>
      <c r="Q559" s="54"/>
      <c r="R559" s="54"/>
      <c r="S559" s="54"/>
      <c r="T559" s="55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T559" s="18" t="s">
        <v>147</v>
      </c>
      <c r="AU559" s="18" t="s">
        <v>82</v>
      </c>
    </row>
    <row r="560" spans="1:65" s="13" customFormat="1" ht="11.25">
      <c r="B560" s="157"/>
      <c r="D560" s="158" t="s">
        <v>149</v>
      </c>
      <c r="E560" s="159" t="s">
        <v>3</v>
      </c>
      <c r="F560" s="160" t="s">
        <v>978</v>
      </c>
      <c r="H560" s="161">
        <v>9.4</v>
      </c>
      <c r="I560" s="162"/>
      <c r="L560" s="157"/>
      <c r="M560" s="163"/>
      <c r="N560" s="164"/>
      <c r="O560" s="164"/>
      <c r="P560" s="164"/>
      <c r="Q560" s="164"/>
      <c r="R560" s="164"/>
      <c r="S560" s="164"/>
      <c r="T560" s="165"/>
      <c r="AT560" s="159" t="s">
        <v>149</v>
      </c>
      <c r="AU560" s="159" t="s">
        <v>82</v>
      </c>
      <c r="AV560" s="13" t="s">
        <v>82</v>
      </c>
      <c r="AW560" s="13" t="s">
        <v>33</v>
      </c>
      <c r="AX560" s="13" t="s">
        <v>72</v>
      </c>
      <c r="AY560" s="159" t="s">
        <v>138</v>
      </c>
    </row>
    <row r="561" spans="1:65" s="13" customFormat="1" ht="11.25">
      <c r="B561" s="157"/>
      <c r="D561" s="158" t="s">
        <v>149</v>
      </c>
      <c r="E561" s="159" t="s">
        <v>3</v>
      </c>
      <c r="F561" s="160" t="s">
        <v>979</v>
      </c>
      <c r="H561" s="161">
        <v>7.88</v>
      </c>
      <c r="I561" s="162"/>
      <c r="L561" s="157"/>
      <c r="M561" s="163"/>
      <c r="N561" s="164"/>
      <c r="O561" s="164"/>
      <c r="P561" s="164"/>
      <c r="Q561" s="164"/>
      <c r="R561" s="164"/>
      <c r="S561" s="164"/>
      <c r="T561" s="165"/>
      <c r="AT561" s="159" t="s">
        <v>149</v>
      </c>
      <c r="AU561" s="159" t="s">
        <v>82</v>
      </c>
      <c r="AV561" s="13" t="s">
        <v>82</v>
      </c>
      <c r="AW561" s="13" t="s">
        <v>33</v>
      </c>
      <c r="AX561" s="13" t="s">
        <v>72</v>
      </c>
      <c r="AY561" s="159" t="s">
        <v>138</v>
      </c>
    </row>
    <row r="562" spans="1:65" s="13" customFormat="1" ht="11.25">
      <c r="B562" s="157"/>
      <c r="D562" s="158" t="s">
        <v>149</v>
      </c>
      <c r="E562" s="159" t="s">
        <v>3</v>
      </c>
      <c r="F562" s="160" t="s">
        <v>980</v>
      </c>
      <c r="H562" s="161">
        <v>8.4440000000000008</v>
      </c>
      <c r="I562" s="162"/>
      <c r="L562" s="157"/>
      <c r="M562" s="163"/>
      <c r="N562" s="164"/>
      <c r="O562" s="164"/>
      <c r="P562" s="164"/>
      <c r="Q562" s="164"/>
      <c r="R562" s="164"/>
      <c r="S562" s="164"/>
      <c r="T562" s="165"/>
      <c r="AT562" s="159" t="s">
        <v>149</v>
      </c>
      <c r="AU562" s="159" t="s">
        <v>82</v>
      </c>
      <c r="AV562" s="13" t="s">
        <v>82</v>
      </c>
      <c r="AW562" s="13" t="s">
        <v>33</v>
      </c>
      <c r="AX562" s="13" t="s">
        <v>72</v>
      </c>
      <c r="AY562" s="159" t="s">
        <v>138</v>
      </c>
    </row>
    <row r="563" spans="1:65" s="14" customFormat="1" ht="11.25">
      <c r="B563" s="166"/>
      <c r="D563" s="158" t="s">
        <v>149</v>
      </c>
      <c r="E563" s="167" t="s">
        <v>3</v>
      </c>
      <c r="F563" s="168" t="s">
        <v>153</v>
      </c>
      <c r="H563" s="169">
        <v>25.724000000000004</v>
      </c>
      <c r="I563" s="170"/>
      <c r="L563" s="166"/>
      <c r="M563" s="171"/>
      <c r="N563" s="172"/>
      <c r="O563" s="172"/>
      <c r="P563" s="172"/>
      <c r="Q563" s="172"/>
      <c r="R563" s="172"/>
      <c r="S563" s="172"/>
      <c r="T563" s="173"/>
      <c r="AT563" s="167" t="s">
        <v>149</v>
      </c>
      <c r="AU563" s="167" t="s">
        <v>82</v>
      </c>
      <c r="AV563" s="14" t="s">
        <v>145</v>
      </c>
      <c r="AW563" s="14" t="s">
        <v>33</v>
      </c>
      <c r="AX563" s="14" t="s">
        <v>80</v>
      </c>
      <c r="AY563" s="167" t="s">
        <v>138</v>
      </c>
    </row>
    <row r="564" spans="1:65" s="12" customFormat="1" ht="22.9" customHeight="1">
      <c r="B564" s="125"/>
      <c r="D564" s="126" t="s">
        <v>71</v>
      </c>
      <c r="E564" s="136" t="s">
        <v>981</v>
      </c>
      <c r="F564" s="136" t="s">
        <v>982</v>
      </c>
      <c r="I564" s="128"/>
      <c r="J564" s="137">
        <f>BK564</f>
        <v>0</v>
      </c>
      <c r="L564" s="125"/>
      <c r="M564" s="130"/>
      <c r="N564" s="131"/>
      <c r="O564" s="131"/>
      <c r="P564" s="132">
        <f>SUM(P565:P573)</f>
        <v>0</v>
      </c>
      <c r="Q564" s="131"/>
      <c r="R564" s="132">
        <f>SUM(R565:R573)</f>
        <v>0.17516414</v>
      </c>
      <c r="S564" s="131"/>
      <c r="T564" s="133">
        <f>SUM(T565:T573)</f>
        <v>0</v>
      </c>
      <c r="AR564" s="126" t="s">
        <v>82</v>
      </c>
      <c r="AT564" s="134" t="s">
        <v>71</v>
      </c>
      <c r="AU564" s="134" t="s">
        <v>80</v>
      </c>
      <c r="AY564" s="126" t="s">
        <v>138</v>
      </c>
      <c r="BK564" s="135">
        <f>SUM(BK565:BK573)</f>
        <v>0</v>
      </c>
    </row>
    <row r="565" spans="1:65" s="2" customFormat="1" ht="14.45" customHeight="1">
      <c r="A565" s="33"/>
      <c r="B565" s="138"/>
      <c r="C565" s="139" t="s">
        <v>983</v>
      </c>
      <c r="D565" s="139" t="s">
        <v>140</v>
      </c>
      <c r="E565" s="140" t="s">
        <v>984</v>
      </c>
      <c r="F565" s="141" t="s">
        <v>985</v>
      </c>
      <c r="G565" s="142" t="s">
        <v>185</v>
      </c>
      <c r="H565" s="143">
        <v>101.729</v>
      </c>
      <c r="I565" s="144"/>
      <c r="J565" s="145">
        <f>ROUND(I565*H565,2)</f>
        <v>0</v>
      </c>
      <c r="K565" s="141" t="s">
        <v>144</v>
      </c>
      <c r="L565" s="34"/>
      <c r="M565" s="146" t="s">
        <v>3</v>
      </c>
      <c r="N565" s="147" t="s">
        <v>43</v>
      </c>
      <c r="O565" s="54"/>
      <c r="P565" s="148">
        <f>O565*H565</f>
        <v>0</v>
      </c>
      <c r="Q565" s="148">
        <v>2.0000000000000001E-4</v>
      </c>
      <c r="R565" s="148">
        <f>Q565*H565</f>
        <v>2.0345800000000001E-2</v>
      </c>
      <c r="S565" s="148">
        <v>0</v>
      </c>
      <c r="T565" s="149">
        <f>S565*H565</f>
        <v>0</v>
      </c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R565" s="150" t="s">
        <v>238</v>
      </c>
      <c r="AT565" s="150" t="s">
        <v>140</v>
      </c>
      <c r="AU565" s="150" t="s">
        <v>82</v>
      </c>
      <c r="AY565" s="18" t="s">
        <v>138</v>
      </c>
      <c r="BE565" s="151">
        <f>IF(N565="základní",J565,0)</f>
        <v>0</v>
      </c>
      <c r="BF565" s="151">
        <f>IF(N565="snížená",J565,0)</f>
        <v>0</v>
      </c>
      <c r="BG565" s="151">
        <f>IF(N565="zákl. přenesená",J565,0)</f>
        <v>0</v>
      </c>
      <c r="BH565" s="151">
        <f>IF(N565="sníž. přenesená",J565,0)</f>
        <v>0</v>
      </c>
      <c r="BI565" s="151">
        <f>IF(N565="nulová",J565,0)</f>
        <v>0</v>
      </c>
      <c r="BJ565" s="18" t="s">
        <v>80</v>
      </c>
      <c r="BK565" s="151">
        <f>ROUND(I565*H565,2)</f>
        <v>0</v>
      </c>
      <c r="BL565" s="18" t="s">
        <v>238</v>
      </c>
      <c r="BM565" s="150" t="s">
        <v>986</v>
      </c>
    </row>
    <row r="566" spans="1:65" s="2" customFormat="1" ht="11.25">
      <c r="A566" s="33"/>
      <c r="B566" s="34"/>
      <c r="C566" s="33"/>
      <c r="D566" s="152" t="s">
        <v>147</v>
      </c>
      <c r="E566" s="33"/>
      <c r="F566" s="153" t="s">
        <v>987</v>
      </c>
      <c r="G566" s="33"/>
      <c r="H566" s="33"/>
      <c r="I566" s="154"/>
      <c r="J566" s="33"/>
      <c r="K566" s="33"/>
      <c r="L566" s="34"/>
      <c r="M566" s="155"/>
      <c r="N566" s="156"/>
      <c r="O566" s="54"/>
      <c r="P566" s="54"/>
      <c r="Q566" s="54"/>
      <c r="R566" s="54"/>
      <c r="S566" s="54"/>
      <c r="T566" s="55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T566" s="18" t="s">
        <v>147</v>
      </c>
      <c r="AU566" s="18" t="s">
        <v>82</v>
      </c>
    </row>
    <row r="567" spans="1:65" s="13" customFormat="1" ht="11.25">
      <c r="B567" s="157"/>
      <c r="D567" s="158" t="s">
        <v>149</v>
      </c>
      <c r="E567" s="159" t="s">
        <v>3</v>
      </c>
      <c r="F567" s="160" t="s">
        <v>988</v>
      </c>
      <c r="H567" s="161">
        <v>101.729</v>
      </c>
      <c r="I567" s="162"/>
      <c r="L567" s="157"/>
      <c r="M567" s="163"/>
      <c r="N567" s="164"/>
      <c r="O567" s="164"/>
      <c r="P567" s="164"/>
      <c r="Q567" s="164"/>
      <c r="R567" s="164"/>
      <c r="S567" s="164"/>
      <c r="T567" s="165"/>
      <c r="AT567" s="159" t="s">
        <v>149</v>
      </c>
      <c r="AU567" s="159" t="s">
        <v>82</v>
      </c>
      <c r="AV567" s="13" t="s">
        <v>82</v>
      </c>
      <c r="AW567" s="13" t="s">
        <v>33</v>
      </c>
      <c r="AX567" s="13" t="s">
        <v>80</v>
      </c>
      <c r="AY567" s="159" t="s">
        <v>138</v>
      </c>
    </row>
    <row r="568" spans="1:65" s="2" customFormat="1" ht="22.15" customHeight="1">
      <c r="A568" s="33"/>
      <c r="B568" s="138"/>
      <c r="C568" s="139" t="s">
        <v>989</v>
      </c>
      <c r="D568" s="139" t="s">
        <v>140</v>
      </c>
      <c r="E568" s="140" t="s">
        <v>990</v>
      </c>
      <c r="F568" s="141" t="s">
        <v>991</v>
      </c>
      <c r="G568" s="142" t="s">
        <v>185</v>
      </c>
      <c r="H568" s="143">
        <v>86.608999999999995</v>
      </c>
      <c r="I568" s="144"/>
      <c r="J568" s="145">
        <f>ROUND(I568*H568,2)</f>
        <v>0</v>
      </c>
      <c r="K568" s="141" t="s">
        <v>144</v>
      </c>
      <c r="L568" s="34"/>
      <c r="M568" s="146" t="s">
        <v>3</v>
      </c>
      <c r="N568" s="147" t="s">
        <v>43</v>
      </c>
      <c r="O568" s="54"/>
      <c r="P568" s="148">
        <f>O568*H568</f>
        <v>0</v>
      </c>
      <c r="Q568" s="148">
        <v>2.5999999999999998E-4</v>
      </c>
      <c r="R568" s="148">
        <f>Q568*H568</f>
        <v>2.2518339999999998E-2</v>
      </c>
      <c r="S568" s="148">
        <v>0</v>
      </c>
      <c r="T568" s="149">
        <f>S568*H568</f>
        <v>0</v>
      </c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R568" s="150" t="s">
        <v>238</v>
      </c>
      <c r="AT568" s="150" t="s">
        <v>140</v>
      </c>
      <c r="AU568" s="150" t="s">
        <v>82</v>
      </c>
      <c r="AY568" s="18" t="s">
        <v>138</v>
      </c>
      <c r="BE568" s="151">
        <f>IF(N568="základní",J568,0)</f>
        <v>0</v>
      </c>
      <c r="BF568" s="151">
        <f>IF(N568="snížená",J568,0)</f>
        <v>0</v>
      </c>
      <c r="BG568" s="151">
        <f>IF(N568="zákl. přenesená",J568,0)</f>
        <v>0</v>
      </c>
      <c r="BH568" s="151">
        <f>IF(N568="sníž. přenesená",J568,0)</f>
        <v>0</v>
      </c>
      <c r="BI568" s="151">
        <f>IF(N568="nulová",J568,0)</f>
        <v>0</v>
      </c>
      <c r="BJ568" s="18" t="s">
        <v>80</v>
      </c>
      <c r="BK568" s="151">
        <f>ROUND(I568*H568,2)</f>
        <v>0</v>
      </c>
      <c r="BL568" s="18" t="s">
        <v>238</v>
      </c>
      <c r="BM568" s="150" t="s">
        <v>992</v>
      </c>
    </row>
    <row r="569" spans="1:65" s="2" customFormat="1" ht="11.25">
      <c r="A569" s="33"/>
      <c r="B569" s="34"/>
      <c r="C569" s="33"/>
      <c r="D569" s="152" t="s">
        <v>147</v>
      </c>
      <c r="E569" s="33"/>
      <c r="F569" s="153" t="s">
        <v>993</v>
      </c>
      <c r="G569" s="33"/>
      <c r="H569" s="33"/>
      <c r="I569" s="154"/>
      <c r="J569" s="33"/>
      <c r="K569" s="33"/>
      <c r="L569" s="34"/>
      <c r="M569" s="155"/>
      <c r="N569" s="156"/>
      <c r="O569" s="54"/>
      <c r="P569" s="54"/>
      <c r="Q569" s="54"/>
      <c r="R569" s="54"/>
      <c r="S569" s="54"/>
      <c r="T569" s="55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T569" s="18" t="s">
        <v>147</v>
      </c>
      <c r="AU569" s="18" t="s">
        <v>82</v>
      </c>
    </row>
    <row r="570" spans="1:65" s="13" customFormat="1" ht="11.25">
      <c r="B570" s="157"/>
      <c r="D570" s="158" t="s">
        <v>149</v>
      </c>
      <c r="E570" s="159" t="s">
        <v>3</v>
      </c>
      <c r="F570" s="160" t="s">
        <v>994</v>
      </c>
      <c r="H570" s="161">
        <v>86.608999999999995</v>
      </c>
      <c r="I570" s="162"/>
      <c r="L570" s="157"/>
      <c r="M570" s="163"/>
      <c r="N570" s="164"/>
      <c r="O570" s="164"/>
      <c r="P570" s="164"/>
      <c r="Q570" s="164"/>
      <c r="R570" s="164"/>
      <c r="S570" s="164"/>
      <c r="T570" s="165"/>
      <c r="AT570" s="159" t="s">
        <v>149</v>
      </c>
      <c r="AU570" s="159" t="s">
        <v>82</v>
      </c>
      <c r="AV570" s="13" t="s">
        <v>82</v>
      </c>
      <c r="AW570" s="13" t="s">
        <v>33</v>
      </c>
      <c r="AX570" s="13" t="s">
        <v>80</v>
      </c>
      <c r="AY570" s="159" t="s">
        <v>138</v>
      </c>
    </row>
    <row r="571" spans="1:65" s="2" customFormat="1" ht="14.45" customHeight="1">
      <c r="A571" s="33"/>
      <c r="B571" s="138"/>
      <c r="C571" s="139" t="s">
        <v>995</v>
      </c>
      <c r="D571" s="139" t="s">
        <v>140</v>
      </c>
      <c r="E571" s="140" t="s">
        <v>996</v>
      </c>
      <c r="F571" s="141" t="s">
        <v>997</v>
      </c>
      <c r="G571" s="142" t="s">
        <v>185</v>
      </c>
      <c r="H571" s="143">
        <v>15.12</v>
      </c>
      <c r="I571" s="144"/>
      <c r="J571" s="145">
        <f>ROUND(I571*H571,2)</f>
        <v>0</v>
      </c>
      <c r="K571" s="141" t="s">
        <v>144</v>
      </c>
      <c r="L571" s="34"/>
      <c r="M571" s="146" t="s">
        <v>3</v>
      </c>
      <c r="N571" s="147" t="s">
        <v>43</v>
      </c>
      <c r="O571" s="54"/>
      <c r="P571" s="148">
        <f>O571*H571</f>
        <v>0</v>
      </c>
      <c r="Q571" s="148">
        <v>8.7500000000000008E-3</v>
      </c>
      <c r="R571" s="148">
        <f>Q571*H571</f>
        <v>0.1323</v>
      </c>
      <c r="S571" s="148">
        <v>0</v>
      </c>
      <c r="T571" s="149">
        <f>S571*H571</f>
        <v>0</v>
      </c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R571" s="150" t="s">
        <v>238</v>
      </c>
      <c r="AT571" s="150" t="s">
        <v>140</v>
      </c>
      <c r="AU571" s="150" t="s">
        <v>82</v>
      </c>
      <c r="AY571" s="18" t="s">
        <v>138</v>
      </c>
      <c r="BE571" s="151">
        <f>IF(N571="základní",J571,0)</f>
        <v>0</v>
      </c>
      <c r="BF571" s="151">
        <f>IF(N571="snížená",J571,0)</f>
        <v>0</v>
      </c>
      <c r="BG571" s="151">
        <f>IF(N571="zákl. přenesená",J571,0)</f>
        <v>0</v>
      </c>
      <c r="BH571" s="151">
        <f>IF(N571="sníž. přenesená",J571,0)</f>
        <v>0</v>
      </c>
      <c r="BI571" s="151">
        <f>IF(N571="nulová",J571,0)</f>
        <v>0</v>
      </c>
      <c r="BJ571" s="18" t="s">
        <v>80</v>
      </c>
      <c r="BK571" s="151">
        <f>ROUND(I571*H571,2)</f>
        <v>0</v>
      </c>
      <c r="BL571" s="18" t="s">
        <v>238</v>
      </c>
      <c r="BM571" s="150" t="s">
        <v>998</v>
      </c>
    </row>
    <row r="572" spans="1:65" s="2" customFormat="1" ht="11.25">
      <c r="A572" s="33"/>
      <c r="B572" s="34"/>
      <c r="C572" s="33"/>
      <c r="D572" s="152" t="s">
        <v>147</v>
      </c>
      <c r="E572" s="33"/>
      <c r="F572" s="153" t="s">
        <v>999</v>
      </c>
      <c r="G572" s="33"/>
      <c r="H572" s="33"/>
      <c r="I572" s="154"/>
      <c r="J572" s="33"/>
      <c r="K572" s="33"/>
      <c r="L572" s="34"/>
      <c r="M572" s="155"/>
      <c r="N572" s="156"/>
      <c r="O572" s="54"/>
      <c r="P572" s="54"/>
      <c r="Q572" s="54"/>
      <c r="R572" s="54"/>
      <c r="S572" s="54"/>
      <c r="T572" s="55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T572" s="18" t="s">
        <v>147</v>
      </c>
      <c r="AU572" s="18" t="s">
        <v>82</v>
      </c>
    </row>
    <row r="573" spans="1:65" s="13" customFormat="1" ht="11.25">
      <c r="B573" s="157"/>
      <c r="D573" s="158" t="s">
        <v>149</v>
      </c>
      <c r="E573" s="159" t="s">
        <v>3</v>
      </c>
      <c r="F573" s="160" t="s">
        <v>1000</v>
      </c>
      <c r="H573" s="161">
        <v>15.12</v>
      </c>
      <c r="I573" s="162"/>
      <c r="L573" s="157"/>
      <c r="M573" s="192"/>
      <c r="N573" s="193"/>
      <c r="O573" s="193"/>
      <c r="P573" s="193"/>
      <c r="Q573" s="193"/>
      <c r="R573" s="193"/>
      <c r="S573" s="193"/>
      <c r="T573" s="194"/>
      <c r="AT573" s="159" t="s">
        <v>149</v>
      </c>
      <c r="AU573" s="159" t="s">
        <v>82</v>
      </c>
      <c r="AV573" s="13" t="s">
        <v>82</v>
      </c>
      <c r="AW573" s="13" t="s">
        <v>33</v>
      </c>
      <c r="AX573" s="13" t="s">
        <v>80</v>
      </c>
      <c r="AY573" s="159" t="s">
        <v>138</v>
      </c>
    </row>
    <row r="574" spans="1:65" s="2" customFormat="1" ht="6.95" customHeight="1">
      <c r="A574" s="33"/>
      <c r="B574" s="43"/>
      <c r="C574" s="44"/>
      <c r="D574" s="44"/>
      <c r="E574" s="44"/>
      <c r="F574" s="44"/>
      <c r="G574" s="44"/>
      <c r="H574" s="44"/>
      <c r="I574" s="44"/>
      <c r="J574" s="44"/>
      <c r="K574" s="44"/>
      <c r="L574" s="34"/>
      <c r="M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</row>
  </sheetData>
  <autoFilter ref="C99:K573"/>
  <mergeCells count="9">
    <mergeCell ref="E50:H50"/>
    <mergeCell ref="E90:H90"/>
    <mergeCell ref="E92:H92"/>
    <mergeCell ref="L2:V2"/>
    <mergeCell ref="E7:H7"/>
    <mergeCell ref="E9:H9"/>
    <mergeCell ref="E18:H18"/>
    <mergeCell ref="E27:H27"/>
    <mergeCell ref="E48:H48"/>
  </mergeCells>
  <hyperlinks>
    <hyperlink ref="F104" r:id="rId1"/>
    <hyperlink ref="F110" r:id="rId2"/>
    <hyperlink ref="F113" r:id="rId3"/>
    <hyperlink ref="F116" r:id="rId4"/>
    <hyperlink ref="F119" r:id="rId5"/>
    <hyperlink ref="F122" r:id="rId6"/>
    <hyperlink ref="F124" r:id="rId7"/>
    <hyperlink ref="F128" r:id="rId8"/>
    <hyperlink ref="F133" r:id="rId9"/>
    <hyperlink ref="F136" r:id="rId10"/>
    <hyperlink ref="F139" r:id="rId11"/>
    <hyperlink ref="F141" r:id="rId12"/>
    <hyperlink ref="F144" r:id="rId13"/>
    <hyperlink ref="F147" r:id="rId14"/>
    <hyperlink ref="F150" r:id="rId15"/>
    <hyperlink ref="F154" r:id="rId16"/>
    <hyperlink ref="F161" r:id="rId17"/>
    <hyperlink ref="F166" r:id="rId18"/>
    <hyperlink ref="F172" r:id="rId19"/>
    <hyperlink ref="F175" r:id="rId20"/>
    <hyperlink ref="F183" r:id="rId21"/>
    <hyperlink ref="F187" r:id="rId22"/>
    <hyperlink ref="F190" r:id="rId23"/>
    <hyperlink ref="F193" r:id="rId24"/>
    <hyperlink ref="F197" r:id="rId25"/>
    <hyperlink ref="F205" r:id="rId26"/>
    <hyperlink ref="F215" r:id="rId27"/>
    <hyperlink ref="F226" r:id="rId28"/>
    <hyperlink ref="F235" r:id="rId29"/>
    <hyperlink ref="F238" r:id="rId30"/>
    <hyperlink ref="F241" r:id="rId31"/>
    <hyperlink ref="F244" r:id="rId32"/>
    <hyperlink ref="F249" r:id="rId33"/>
    <hyperlink ref="F251" r:id="rId34"/>
    <hyperlink ref="F254" r:id="rId35"/>
    <hyperlink ref="F262" r:id="rId36"/>
    <hyperlink ref="F267" r:id="rId37"/>
    <hyperlink ref="F269" r:id="rId38"/>
    <hyperlink ref="F274" r:id="rId39"/>
    <hyperlink ref="F279" r:id="rId40"/>
    <hyperlink ref="F284" r:id="rId41"/>
    <hyperlink ref="F287" r:id="rId42"/>
    <hyperlink ref="F290" r:id="rId43"/>
    <hyperlink ref="F294" r:id="rId44"/>
    <hyperlink ref="F297" r:id="rId45"/>
    <hyperlink ref="F299" r:id="rId46"/>
    <hyperlink ref="F301" r:id="rId47"/>
    <hyperlink ref="F304" r:id="rId48"/>
    <hyperlink ref="F308" r:id="rId49"/>
    <hyperlink ref="F312" r:id="rId50"/>
    <hyperlink ref="F317" r:id="rId51"/>
    <hyperlink ref="F322" r:id="rId52"/>
    <hyperlink ref="F325" r:id="rId53"/>
    <hyperlink ref="F330" r:id="rId54"/>
    <hyperlink ref="F335" r:id="rId55"/>
    <hyperlink ref="F340" r:id="rId56"/>
    <hyperlink ref="F346" r:id="rId57"/>
    <hyperlink ref="F349" r:id="rId58"/>
    <hyperlink ref="F352" r:id="rId59"/>
    <hyperlink ref="F362" r:id="rId60"/>
    <hyperlink ref="F365" r:id="rId61"/>
    <hyperlink ref="F371" r:id="rId62"/>
    <hyperlink ref="F376" r:id="rId63"/>
    <hyperlink ref="F379" r:id="rId64"/>
    <hyperlink ref="F384" r:id="rId65"/>
    <hyperlink ref="F387" r:id="rId66"/>
    <hyperlink ref="F390" r:id="rId67"/>
    <hyperlink ref="F393" r:id="rId68"/>
    <hyperlink ref="F396" r:id="rId69"/>
    <hyperlink ref="F399" r:id="rId70"/>
    <hyperlink ref="F404" r:id="rId71"/>
    <hyperlink ref="F409" r:id="rId72"/>
    <hyperlink ref="F412" r:id="rId73"/>
    <hyperlink ref="F415" r:id="rId74"/>
    <hyperlink ref="F420" r:id="rId75"/>
    <hyperlink ref="F423" r:id="rId76"/>
    <hyperlink ref="F426" r:id="rId77"/>
    <hyperlink ref="F429" r:id="rId78"/>
    <hyperlink ref="F434" r:id="rId79"/>
    <hyperlink ref="F439" r:id="rId80"/>
    <hyperlink ref="F442" r:id="rId81"/>
    <hyperlink ref="F445" r:id="rId82"/>
    <hyperlink ref="F449" r:id="rId83"/>
    <hyperlink ref="F458" r:id="rId84"/>
    <hyperlink ref="F464" r:id="rId85"/>
    <hyperlink ref="F473" r:id="rId86"/>
    <hyperlink ref="F477" r:id="rId87"/>
    <hyperlink ref="F481" r:id="rId88"/>
    <hyperlink ref="F484" r:id="rId89"/>
    <hyperlink ref="F487" r:id="rId90"/>
    <hyperlink ref="F491" r:id="rId91"/>
    <hyperlink ref="F505" r:id="rId92"/>
    <hyperlink ref="F508" r:id="rId93"/>
    <hyperlink ref="F511" r:id="rId94"/>
    <hyperlink ref="F516" r:id="rId95"/>
    <hyperlink ref="F522" r:id="rId96"/>
    <hyperlink ref="F524" r:id="rId97"/>
    <hyperlink ref="F527" r:id="rId98"/>
    <hyperlink ref="F529" r:id="rId99"/>
    <hyperlink ref="F537" r:id="rId100"/>
    <hyperlink ref="F540" r:id="rId101"/>
    <hyperlink ref="F542" r:id="rId102"/>
    <hyperlink ref="F544" r:id="rId103"/>
    <hyperlink ref="F547" r:id="rId104"/>
    <hyperlink ref="F550" r:id="rId105"/>
    <hyperlink ref="F556" r:id="rId106"/>
    <hyperlink ref="F559" r:id="rId107"/>
    <hyperlink ref="F566" r:id="rId108"/>
    <hyperlink ref="F569" r:id="rId109"/>
    <hyperlink ref="F572" r:id="rId110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4"/>
  <sheetViews>
    <sheetView showGridLines="0" workbookViewId="0"/>
  </sheetViews>
  <sheetFormatPr defaultRowHeight="1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108" style="1" customWidth="1"/>
    <col min="7" max="7" width="8" style="1" customWidth="1"/>
    <col min="8" max="8" width="15" style="1" customWidth="1"/>
    <col min="9" max="9" width="16.83203125" style="1" customWidth="1"/>
    <col min="10" max="11" width="23.83203125" style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24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14.45" customHeight="1">
      <c r="B7" s="21"/>
      <c r="E7" s="325" t="str">
        <f>'Rekapitulace stavby'!K6</f>
        <v>Změna v užívání objektu šaten na st.p.č.95, k.ú.Horní Nivy na občerstvení (bez zastřešené terasy)</v>
      </c>
      <c r="F7" s="326"/>
      <c r="G7" s="326"/>
      <c r="H7" s="326"/>
      <c r="L7" s="21"/>
    </row>
    <row r="8" spans="1:46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4"/>
      <c r="C9" s="33"/>
      <c r="D9" s="33"/>
      <c r="E9" s="287" t="s">
        <v>1001</v>
      </c>
      <c r="F9" s="327"/>
      <c r="G9" s="327"/>
      <c r="H9" s="327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3. 3. 2022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8" t="str">
        <f>'Rekapitulace stavby'!E14</f>
        <v>Vyplň údaj</v>
      </c>
      <c r="F18" s="308"/>
      <c r="G18" s="308"/>
      <c r="H18" s="308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91"/>
      <c r="B27" s="92"/>
      <c r="C27" s="91"/>
      <c r="D27" s="91"/>
      <c r="E27" s="313" t="s">
        <v>3</v>
      </c>
      <c r="F27" s="313"/>
      <c r="G27" s="313"/>
      <c r="H27" s="3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ROUND(J91, 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ROUND((SUM(BE91:BE293)),  2)</f>
        <v>0</v>
      </c>
      <c r="G33" s="33"/>
      <c r="H33" s="33"/>
      <c r="I33" s="97">
        <v>0.21</v>
      </c>
      <c r="J33" s="96">
        <f>ROUND(((SUM(BE91:BE293))*I33),  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ROUND((SUM(BF91:BF293)),  2)</f>
        <v>0</v>
      </c>
      <c r="G34" s="33"/>
      <c r="H34" s="33"/>
      <c r="I34" s="97">
        <v>0.15</v>
      </c>
      <c r="J34" s="96">
        <f>ROUND(((SUM(BF91:BF293))*I34),  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45</v>
      </c>
      <c r="F35" s="96">
        <f>ROUND((SUM(BG91:BG293)),  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46</v>
      </c>
      <c r="F36" s="96">
        <f>ROUND((SUM(BH91:BH293)),  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47</v>
      </c>
      <c r="F37" s="96">
        <f>ROUND((SUM(BI91:BI293)),  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3"/>
      <c r="D48" s="33"/>
      <c r="E48" s="325" t="str">
        <f>E7</f>
        <v>Změna v užívání objektu šaten na st.p.č.95, k.ú.Horní Nivy na občerstvení (bez zastřešené terasy)</v>
      </c>
      <c r="F48" s="326"/>
      <c r="G48" s="326"/>
      <c r="H48" s="326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5.6" customHeight="1">
      <c r="A50" s="33"/>
      <c r="B50" s="34"/>
      <c r="C50" s="33"/>
      <c r="D50" s="33"/>
      <c r="E50" s="287" t="str">
        <f>E9</f>
        <v>002 - Zdravotechnika</v>
      </c>
      <c r="F50" s="327"/>
      <c r="G50" s="327"/>
      <c r="H50" s="327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3. 3. 2022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6.45" customHeight="1">
      <c r="A54" s="33"/>
      <c r="B54" s="34"/>
      <c r="C54" s="28" t="s">
        <v>25</v>
      </c>
      <c r="D54" s="33"/>
      <c r="E54" s="33"/>
      <c r="F54" s="26" t="str">
        <f>E15</f>
        <v>Správa majetku obce Dolní Nivy, s.r.o.</v>
      </c>
      <c r="G54" s="33"/>
      <c r="H54" s="33"/>
      <c r="I54" s="28" t="s">
        <v>31</v>
      </c>
      <c r="J54" s="31" t="str">
        <f>E21</f>
        <v>Bc.Jana Kožíšková, Boučí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6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Šimková Dita, K.Vary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04" t="s">
        <v>99</v>
      </c>
      <c r="D57" s="98"/>
      <c r="E57" s="98"/>
      <c r="F57" s="98"/>
      <c r="G57" s="98"/>
      <c r="H57" s="98"/>
      <c r="I57" s="98"/>
      <c r="J57" s="105" t="s">
        <v>100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101</v>
      </c>
    </row>
    <row r="60" spans="1:47" s="9" customFormat="1" ht="24.95" customHeight="1">
      <c r="B60" s="107"/>
      <c r="D60" s="108" t="s">
        <v>102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1:47" s="10" customFormat="1" ht="19.899999999999999" customHeight="1">
      <c r="B61" s="111"/>
      <c r="D61" s="112" t="s">
        <v>103</v>
      </c>
      <c r="E61" s="113"/>
      <c r="F61" s="113"/>
      <c r="G61" s="113"/>
      <c r="H61" s="113"/>
      <c r="I61" s="113"/>
      <c r="J61" s="114">
        <f>J93</f>
        <v>0</v>
      </c>
      <c r="L61" s="111"/>
    </row>
    <row r="62" spans="1:47" s="10" customFormat="1" ht="19.899999999999999" customHeight="1">
      <c r="B62" s="111"/>
      <c r="D62" s="112" t="s">
        <v>106</v>
      </c>
      <c r="E62" s="113"/>
      <c r="F62" s="113"/>
      <c r="G62" s="113"/>
      <c r="H62" s="113"/>
      <c r="I62" s="113"/>
      <c r="J62" s="114">
        <f>J138</f>
        <v>0</v>
      </c>
      <c r="L62" s="111"/>
    </row>
    <row r="63" spans="1:47" s="10" customFormat="1" ht="19.899999999999999" customHeight="1">
      <c r="B63" s="111"/>
      <c r="D63" s="112" t="s">
        <v>1002</v>
      </c>
      <c r="E63" s="113"/>
      <c r="F63" s="113"/>
      <c r="G63" s="113"/>
      <c r="H63" s="113"/>
      <c r="I63" s="113"/>
      <c r="J63" s="114">
        <f>J142</f>
        <v>0</v>
      </c>
      <c r="L63" s="111"/>
    </row>
    <row r="64" spans="1:47" s="10" customFormat="1" ht="19.899999999999999" customHeight="1">
      <c r="B64" s="111"/>
      <c r="D64" s="112" t="s">
        <v>108</v>
      </c>
      <c r="E64" s="113"/>
      <c r="F64" s="113"/>
      <c r="G64" s="113"/>
      <c r="H64" s="113"/>
      <c r="I64" s="113"/>
      <c r="J64" s="114">
        <f>J165</f>
        <v>0</v>
      </c>
      <c r="L64" s="111"/>
    </row>
    <row r="65" spans="1:31" s="10" customFormat="1" ht="19.899999999999999" customHeight="1">
      <c r="B65" s="111"/>
      <c r="D65" s="112" t="s">
        <v>109</v>
      </c>
      <c r="E65" s="113"/>
      <c r="F65" s="113"/>
      <c r="G65" s="113"/>
      <c r="H65" s="113"/>
      <c r="I65" s="113"/>
      <c r="J65" s="114">
        <f>J171</f>
        <v>0</v>
      </c>
      <c r="L65" s="111"/>
    </row>
    <row r="66" spans="1:31" s="10" customFormat="1" ht="19.899999999999999" customHeight="1">
      <c r="B66" s="111"/>
      <c r="D66" s="112" t="s">
        <v>110</v>
      </c>
      <c r="E66" s="113"/>
      <c r="F66" s="113"/>
      <c r="G66" s="113"/>
      <c r="H66" s="113"/>
      <c r="I66" s="113"/>
      <c r="J66" s="114">
        <f>J181</f>
        <v>0</v>
      </c>
      <c r="L66" s="111"/>
    </row>
    <row r="67" spans="1:31" s="9" customFormat="1" ht="24.95" customHeight="1">
      <c r="B67" s="107"/>
      <c r="D67" s="108" t="s">
        <v>111</v>
      </c>
      <c r="E67" s="109"/>
      <c r="F67" s="109"/>
      <c r="G67" s="109"/>
      <c r="H67" s="109"/>
      <c r="I67" s="109"/>
      <c r="J67" s="110">
        <f>J186</f>
        <v>0</v>
      </c>
      <c r="L67" s="107"/>
    </row>
    <row r="68" spans="1:31" s="10" customFormat="1" ht="19.899999999999999" customHeight="1">
      <c r="B68" s="111"/>
      <c r="D68" s="112" t="s">
        <v>1003</v>
      </c>
      <c r="E68" s="113"/>
      <c r="F68" s="113"/>
      <c r="G68" s="113"/>
      <c r="H68" s="113"/>
      <c r="I68" s="113"/>
      <c r="J68" s="114">
        <f>J187</f>
        <v>0</v>
      </c>
      <c r="L68" s="111"/>
    </row>
    <row r="69" spans="1:31" s="10" customFormat="1" ht="19.899999999999999" customHeight="1">
      <c r="B69" s="111"/>
      <c r="D69" s="112" t="s">
        <v>1004</v>
      </c>
      <c r="E69" s="113"/>
      <c r="F69" s="113"/>
      <c r="G69" s="113"/>
      <c r="H69" s="113"/>
      <c r="I69" s="113"/>
      <c r="J69" s="114">
        <f>J213</f>
        <v>0</v>
      </c>
      <c r="L69" s="111"/>
    </row>
    <row r="70" spans="1:31" s="10" customFormat="1" ht="19.899999999999999" customHeight="1">
      <c r="B70" s="111"/>
      <c r="D70" s="112" t="s">
        <v>1005</v>
      </c>
      <c r="E70" s="113"/>
      <c r="F70" s="113"/>
      <c r="G70" s="113"/>
      <c r="H70" s="113"/>
      <c r="I70" s="113"/>
      <c r="J70" s="114">
        <f>J252</f>
        <v>0</v>
      </c>
      <c r="L70" s="111"/>
    </row>
    <row r="71" spans="1:31" s="10" customFormat="1" ht="19.899999999999999" customHeight="1">
      <c r="B71" s="111"/>
      <c r="D71" s="112" t="s">
        <v>1006</v>
      </c>
      <c r="E71" s="113"/>
      <c r="F71" s="113"/>
      <c r="G71" s="113"/>
      <c r="H71" s="113"/>
      <c r="I71" s="113"/>
      <c r="J71" s="114">
        <f>J285</f>
        <v>0</v>
      </c>
      <c r="L71" s="111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123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4.45" customHeight="1">
      <c r="A81" s="33"/>
      <c r="B81" s="34"/>
      <c r="C81" s="33"/>
      <c r="D81" s="33"/>
      <c r="E81" s="325" t="str">
        <f>E7</f>
        <v>Změna v užívání objektu šaten na st.p.č.95, k.ú.Horní Nivy na občerstvení (bez zastřešené terasy)</v>
      </c>
      <c r="F81" s="326"/>
      <c r="G81" s="326"/>
      <c r="H81" s="326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2" customHeight="1">
      <c r="A82" s="33"/>
      <c r="B82" s="34"/>
      <c r="C82" s="28" t="s">
        <v>96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5.6" customHeight="1">
      <c r="A83" s="33"/>
      <c r="B83" s="34"/>
      <c r="C83" s="33"/>
      <c r="D83" s="33"/>
      <c r="E83" s="287" t="str">
        <f>E9</f>
        <v>002 - Zdravotechnika</v>
      </c>
      <c r="F83" s="327"/>
      <c r="G83" s="327"/>
      <c r="H83" s="327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2" customHeight="1">
      <c r="A85" s="33"/>
      <c r="B85" s="34"/>
      <c r="C85" s="28" t="s">
        <v>21</v>
      </c>
      <c r="D85" s="33"/>
      <c r="E85" s="33"/>
      <c r="F85" s="26" t="str">
        <f>F12</f>
        <v xml:space="preserve"> </v>
      </c>
      <c r="G85" s="33"/>
      <c r="H85" s="33"/>
      <c r="I85" s="28" t="s">
        <v>23</v>
      </c>
      <c r="J85" s="51" t="str">
        <f>IF(J12="","",J12)</f>
        <v>3. 3. 2022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2" customFormat="1" ht="26.45" customHeight="1">
      <c r="A87" s="33"/>
      <c r="B87" s="34"/>
      <c r="C87" s="28" t="s">
        <v>25</v>
      </c>
      <c r="D87" s="33"/>
      <c r="E87" s="33"/>
      <c r="F87" s="26" t="str">
        <f>E15</f>
        <v>Správa majetku obce Dolní Nivy, s.r.o.</v>
      </c>
      <c r="G87" s="33"/>
      <c r="H87" s="33"/>
      <c r="I87" s="28" t="s">
        <v>31</v>
      </c>
      <c r="J87" s="31" t="str">
        <f>E21</f>
        <v>Bc.Jana Kožíšková, Boučí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5" s="2" customFormat="1" ht="15.6" customHeight="1">
      <c r="A88" s="33"/>
      <c r="B88" s="34"/>
      <c r="C88" s="28" t="s">
        <v>29</v>
      </c>
      <c r="D88" s="33"/>
      <c r="E88" s="33"/>
      <c r="F88" s="26" t="str">
        <f>IF(E18="","",E18)</f>
        <v>Vyplň údaj</v>
      </c>
      <c r="G88" s="33"/>
      <c r="H88" s="33"/>
      <c r="I88" s="28" t="s">
        <v>34</v>
      </c>
      <c r="J88" s="31" t="str">
        <f>E24</f>
        <v>Šimková Dita, K.Vary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65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65" s="11" customFormat="1" ht="29.25" customHeight="1">
      <c r="A90" s="115"/>
      <c r="B90" s="116"/>
      <c r="C90" s="117" t="s">
        <v>124</v>
      </c>
      <c r="D90" s="118" t="s">
        <v>57</v>
      </c>
      <c r="E90" s="118" t="s">
        <v>53</v>
      </c>
      <c r="F90" s="118" t="s">
        <v>54</v>
      </c>
      <c r="G90" s="118" t="s">
        <v>125</v>
      </c>
      <c r="H90" s="118" t="s">
        <v>126</v>
      </c>
      <c r="I90" s="118" t="s">
        <v>127</v>
      </c>
      <c r="J90" s="118" t="s">
        <v>100</v>
      </c>
      <c r="K90" s="119" t="s">
        <v>128</v>
      </c>
      <c r="L90" s="120"/>
      <c r="M90" s="58" t="s">
        <v>3</v>
      </c>
      <c r="N90" s="59" t="s">
        <v>42</v>
      </c>
      <c r="O90" s="59" t="s">
        <v>129</v>
      </c>
      <c r="P90" s="59" t="s">
        <v>130</v>
      </c>
      <c r="Q90" s="59" t="s">
        <v>131</v>
      </c>
      <c r="R90" s="59" t="s">
        <v>132</v>
      </c>
      <c r="S90" s="59" t="s">
        <v>133</v>
      </c>
      <c r="T90" s="60" t="s">
        <v>134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5" s="2" customFormat="1" ht="22.9" customHeight="1">
      <c r="A91" s="33"/>
      <c r="B91" s="34"/>
      <c r="C91" s="65" t="s">
        <v>135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P92+P186</f>
        <v>0</v>
      </c>
      <c r="Q91" s="62"/>
      <c r="R91" s="122">
        <f>R92+R186</f>
        <v>18.097933599999998</v>
      </c>
      <c r="S91" s="62"/>
      <c r="T91" s="123">
        <f>T92+T186</f>
        <v>0.435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71</v>
      </c>
      <c r="AU91" s="18" t="s">
        <v>101</v>
      </c>
      <c r="BK91" s="124">
        <f>BK92+BK186</f>
        <v>0</v>
      </c>
    </row>
    <row r="92" spans="1:65" s="12" customFormat="1" ht="25.9" customHeight="1">
      <c r="B92" s="125"/>
      <c r="D92" s="126" t="s">
        <v>71</v>
      </c>
      <c r="E92" s="127" t="s">
        <v>136</v>
      </c>
      <c r="F92" s="127" t="s">
        <v>137</v>
      </c>
      <c r="I92" s="128"/>
      <c r="J92" s="129">
        <f>BK92</f>
        <v>0</v>
      </c>
      <c r="L92" s="125"/>
      <c r="M92" s="130"/>
      <c r="N92" s="131"/>
      <c r="O92" s="131"/>
      <c r="P92" s="132">
        <f>P93+P138+P142+P165+P171+P181</f>
        <v>0</v>
      </c>
      <c r="Q92" s="131"/>
      <c r="R92" s="132">
        <f>R93+R138+R142+R165+R171+R181</f>
        <v>17.280173599999998</v>
      </c>
      <c r="S92" s="131"/>
      <c r="T92" s="133">
        <f>T93+T138+T142+T165+T171+T181</f>
        <v>0.435</v>
      </c>
      <c r="AR92" s="126" t="s">
        <v>80</v>
      </c>
      <c r="AT92" s="134" t="s">
        <v>71</v>
      </c>
      <c r="AU92" s="134" t="s">
        <v>72</v>
      </c>
      <c r="AY92" s="126" t="s">
        <v>138</v>
      </c>
      <c r="BK92" s="135">
        <f>BK93+BK138+BK142+BK165+BK171+BK181</f>
        <v>0</v>
      </c>
    </row>
    <row r="93" spans="1:65" s="12" customFormat="1" ht="22.9" customHeight="1">
      <c r="B93" s="125"/>
      <c r="D93" s="126" t="s">
        <v>71</v>
      </c>
      <c r="E93" s="136" t="s">
        <v>80</v>
      </c>
      <c r="F93" s="136" t="s">
        <v>139</v>
      </c>
      <c r="I93" s="128"/>
      <c r="J93" s="137">
        <f>BK93</f>
        <v>0</v>
      </c>
      <c r="L93" s="125"/>
      <c r="M93" s="130"/>
      <c r="N93" s="131"/>
      <c r="O93" s="131"/>
      <c r="P93" s="132">
        <f>SUM(P94:P137)</f>
        <v>0</v>
      </c>
      <c r="Q93" s="131"/>
      <c r="R93" s="132">
        <f>SUM(R94:R137)</f>
        <v>16.365593599999997</v>
      </c>
      <c r="S93" s="131"/>
      <c r="T93" s="133">
        <f>SUM(T94:T137)</f>
        <v>0</v>
      </c>
      <c r="AR93" s="126" t="s">
        <v>80</v>
      </c>
      <c r="AT93" s="134" t="s">
        <v>71</v>
      </c>
      <c r="AU93" s="134" t="s">
        <v>80</v>
      </c>
      <c r="AY93" s="126" t="s">
        <v>138</v>
      </c>
      <c r="BK93" s="135">
        <f>SUM(BK94:BK137)</f>
        <v>0</v>
      </c>
    </row>
    <row r="94" spans="1:65" s="2" customFormat="1" ht="22.15" customHeight="1">
      <c r="A94" s="33"/>
      <c r="B94" s="138"/>
      <c r="C94" s="139" t="s">
        <v>80</v>
      </c>
      <c r="D94" s="139" t="s">
        <v>140</v>
      </c>
      <c r="E94" s="140" t="s">
        <v>1007</v>
      </c>
      <c r="F94" s="141" t="s">
        <v>1008</v>
      </c>
      <c r="G94" s="142" t="s">
        <v>143</v>
      </c>
      <c r="H94" s="143">
        <v>32.479999999999997</v>
      </c>
      <c r="I94" s="144"/>
      <c r="J94" s="145">
        <f>ROUND(I94*H94,2)</f>
        <v>0</v>
      </c>
      <c r="K94" s="141" t="s">
        <v>144</v>
      </c>
      <c r="L94" s="34"/>
      <c r="M94" s="146" t="s">
        <v>3</v>
      </c>
      <c r="N94" s="147" t="s">
        <v>43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145</v>
      </c>
      <c r="AT94" s="150" t="s">
        <v>140</v>
      </c>
      <c r="AU94" s="150" t="s">
        <v>82</v>
      </c>
      <c r="AY94" s="18" t="s">
        <v>138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80</v>
      </c>
      <c r="BK94" s="151">
        <f>ROUND(I94*H94,2)</f>
        <v>0</v>
      </c>
      <c r="BL94" s="18" t="s">
        <v>145</v>
      </c>
      <c r="BM94" s="150" t="s">
        <v>1009</v>
      </c>
    </row>
    <row r="95" spans="1:65" s="2" customFormat="1" ht="11.25">
      <c r="A95" s="33"/>
      <c r="B95" s="34"/>
      <c r="C95" s="33"/>
      <c r="D95" s="152" t="s">
        <v>147</v>
      </c>
      <c r="E95" s="33"/>
      <c r="F95" s="153" t="s">
        <v>1010</v>
      </c>
      <c r="G95" s="33"/>
      <c r="H95" s="33"/>
      <c r="I95" s="154"/>
      <c r="J95" s="33"/>
      <c r="K95" s="33"/>
      <c r="L95" s="34"/>
      <c r="M95" s="155"/>
      <c r="N95" s="156"/>
      <c r="O95" s="54"/>
      <c r="P95" s="54"/>
      <c r="Q95" s="54"/>
      <c r="R95" s="54"/>
      <c r="S95" s="54"/>
      <c r="T95" s="55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8" t="s">
        <v>147</v>
      </c>
      <c r="AU95" s="18" t="s">
        <v>82</v>
      </c>
    </row>
    <row r="96" spans="1:65" s="13" customFormat="1" ht="11.25">
      <c r="B96" s="157"/>
      <c r="D96" s="158" t="s">
        <v>149</v>
      </c>
      <c r="E96" s="159" t="s">
        <v>3</v>
      </c>
      <c r="F96" s="160" t="s">
        <v>1011</v>
      </c>
      <c r="H96" s="161">
        <v>32.479999999999997</v>
      </c>
      <c r="I96" s="162"/>
      <c r="L96" s="157"/>
      <c r="M96" s="163"/>
      <c r="N96" s="164"/>
      <c r="O96" s="164"/>
      <c r="P96" s="164"/>
      <c r="Q96" s="164"/>
      <c r="R96" s="164"/>
      <c r="S96" s="164"/>
      <c r="T96" s="165"/>
      <c r="AT96" s="159" t="s">
        <v>149</v>
      </c>
      <c r="AU96" s="159" t="s">
        <v>82</v>
      </c>
      <c r="AV96" s="13" t="s">
        <v>82</v>
      </c>
      <c r="AW96" s="13" t="s">
        <v>33</v>
      </c>
      <c r="AX96" s="13" t="s">
        <v>80</v>
      </c>
      <c r="AY96" s="159" t="s">
        <v>138</v>
      </c>
    </row>
    <row r="97" spans="1:65" s="2" customFormat="1" ht="14.45" customHeight="1">
      <c r="A97" s="33"/>
      <c r="B97" s="138"/>
      <c r="C97" s="139" t="s">
        <v>82</v>
      </c>
      <c r="D97" s="139" t="s">
        <v>140</v>
      </c>
      <c r="E97" s="140" t="s">
        <v>1012</v>
      </c>
      <c r="F97" s="141" t="s">
        <v>1013</v>
      </c>
      <c r="G97" s="142" t="s">
        <v>143</v>
      </c>
      <c r="H97" s="143">
        <v>9.6319999999999997</v>
      </c>
      <c r="I97" s="144"/>
      <c r="J97" s="145">
        <f>ROUND(I97*H97,2)</f>
        <v>0</v>
      </c>
      <c r="K97" s="141" t="s">
        <v>144</v>
      </c>
      <c r="L97" s="34"/>
      <c r="M97" s="146" t="s">
        <v>3</v>
      </c>
      <c r="N97" s="147" t="s">
        <v>43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145</v>
      </c>
      <c r="AT97" s="150" t="s">
        <v>140</v>
      </c>
      <c r="AU97" s="150" t="s">
        <v>82</v>
      </c>
      <c r="AY97" s="18" t="s">
        <v>138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80</v>
      </c>
      <c r="BK97" s="151">
        <f>ROUND(I97*H97,2)</f>
        <v>0</v>
      </c>
      <c r="BL97" s="18" t="s">
        <v>145</v>
      </c>
      <c r="BM97" s="150" t="s">
        <v>1014</v>
      </c>
    </row>
    <row r="98" spans="1:65" s="2" customFormat="1" ht="11.25">
      <c r="A98" s="33"/>
      <c r="B98" s="34"/>
      <c r="C98" s="33"/>
      <c r="D98" s="152" t="s">
        <v>147</v>
      </c>
      <c r="E98" s="33"/>
      <c r="F98" s="153" t="s">
        <v>1015</v>
      </c>
      <c r="G98" s="33"/>
      <c r="H98" s="33"/>
      <c r="I98" s="154"/>
      <c r="J98" s="33"/>
      <c r="K98" s="33"/>
      <c r="L98" s="34"/>
      <c r="M98" s="155"/>
      <c r="N98" s="156"/>
      <c r="O98" s="54"/>
      <c r="P98" s="54"/>
      <c r="Q98" s="54"/>
      <c r="R98" s="54"/>
      <c r="S98" s="54"/>
      <c r="T98" s="55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8" t="s">
        <v>147</v>
      </c>
      <c r="AU98" s="18" t="s">
        <v>82</v>
      </c>
    </row>
    <row r="99" spans="1:65" s="13" customFormat="1" ht="11.25">
      <c r="B99" s="157"/>
      <c r="D99" s="158" t="s">
        <v>149</v>
      </c>
      <c r="E99" s="159" t="s">
        <v>3</v>
      </c>
      <c r="F99" s="160" t="s">
        <v>1016</v>
      </c>
      <c r="H99" s="161">
        <v>1.44</v>
      </c>
      <c r="I99" s="162"/>
      <c r="L99" s="157"/>
      <c r="M99" s="163"/>
      <c r="N99" s="164"/>
      <c r="O99" s="164"/>
      <c r="P99" s="164"/>
      <c r="Q99" s="164"/>
      <c r="R99" s="164"/>
      <c r="S99" s="164"/>
      <c r="T99" s="165"/>
      <c r="AT99" s="159" t="s">
        <v>149</v>
      </c>
      <c r="AU99" s="159" t="s">
        <v>82</v>
      </c>
      <c r="AV99" s="13" t="s">
        <v>82</v>
      </c>
      <c r="AW99" s="13" t="s">
        <v>33</v>
      </c>
      <c r="AX99" s="13" t="s">
        <v>72</v>
      </c>
      <c r="AY99" s="159" t="s">
        <v>138</v>
      </c>
    </row>
    <row r="100" spans="1:65" s="13" customFormat="1" ht="11.25">
      <c r="B100" s="157"/>
      <c r="D100" s="158" t="s">
        <v>149</v>
      </c>
      <c r="E100" s="159" t="s">
        <v>3</v>
      </c>
      <c r="F100" s="160" t="s">
        <v>1017</v>
      </c>
      <c r="H100" s="161">
        <v>8.1920000000000002</v>
      </c>
      <c r="I100" s="162"/>
      <c r="L100" s="157"/>
      <c r="M100" s="163"/>
      <c r="N100" s="164"/>
      <c r="O100" s="164"/>
      <c r="P100" s="164"/>
      <c r="Q100" s="164"/>
      <c r="R100" s="164"/>
      <c r="S100" s="164"/>
      <c r="T100" s="165"/>
      <c r="AT100" s="159" t="s">
        <v>149</v>
      </c>
      <c r="AU100" s="159" t="s">
        <v>82</v>
      </c>
      <c r="AV100" s="13" t="s">
        <v>82</v>
      </c>
      <c r="AW100" s="13" t="s">
        <v>33</v>
      </c>
      <c r="AX100" s="13" t="s">
        <v>72</v>
      </c>
      <c r="AY100" s="159" t="s">
        <v>138</v>
      </c>
    </row>
    <row r="101" spans="1:65" s="14" customFormat="1" ht="11.25">
      <c r="B101" s="166"/>
      <c r="D101" s="158" t="s">
        <v>149</v>
      </c>
      <c r="E101" s="167" t="s">
        <v>3</v>
      </c>
      <c r="F101" s="168" t="s">
        <v>153</v>
      </c>
      <c r="H101" s="169">
        <v>9.6319999999999997</v>
      </c>
      <c r="I101" s="170"/>
      <c r="L101" s="166"/>
      <c r="M101" s="171"/>
      <c r="N101" s="172"/>
      <c r="O101" s="172"/>
      <c r="P101" s="172"/>
      <c r="Q101" s="172"/>
      <c r="R101" s="172"/>
      <c r="S101" s="172"/>
      <c r="T101" s="173"/>
      <c r="AT101" s="167" t="s">
        <v>149</v>
      </c>
      <c r="AU101" s="167" t="s">
        <v>82</v>
      </c>
      <c r="AV101" s="14" t="s">
        <v>145</v>
      </c>
      <c r="AW101" s="14" t="s">
        <v>33</v>
      </c>
      <c r="AX101" s="14" t="s">
        <v>80</v>
      </c>
      <c r="AY101" s="167" t="s">
        <v>138</v>
      </c>
    </row>
    <row r="102" spans="1:65" s="2" customFormat="1" ht="19.899999999999999" customHeight="1">
      <c r="A102" s="33"/>
      <c r="B102" s="138"/>
      <c r="C102" s="139" t="s">
        <v>159</v>
      </c>
      <c r="D102" s="139" t="s">
        <v>140</v>
      </c>
      <c r="E102" s="140" t="s">
        <v>1018</v>
      </c>
      <c r="F102" s="141" t="s">
        <v>1019</v>
      </c>
      <c r="G102" s="142" t="s">
        <v>185</v>
      </c>
      <c r="H102" s="143">
        <v>81.2</v>
      </c>
      <c r="I102" s="144"/>
      <c r="J102" s="145">
        <f>ROUND(I102*H102,2)</f>
        <v>0</v>
      </c>
      <c r="K102" s="141" t="s">
        <v>144</v>
      </c>
      <c r="L102" s="34"/>
      <c r="M102" s="146" t="s">
        <v>3</v>
      </c>
      <c r="N102" s="147" t="s">
        <v>43</v>
      </c>
      <c r="O102" s="54"/>
      <c r="P102" s="148">
        <f>O102*H102</f>
        <v>0</v>
      </c>
      <c r="Q102" s="148">
        <v>8.4000000000000003E-4</v>
      </c>
      <c r="R102" s="148">
        <f>Q102*H102</f>
        <v>6.8208000000000005E-2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145</v>
      </c>
      <c r="AT102" s="150" t="s">
        <v>140</v>
      </c>
      <c r="AU102" s="150" t="s">
        <v>82</v>
      </c>
      <c r="AY102" s="18" t="s">
        <v>138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80</v>
      </c>
      <c r="BK102" s="151">
        <f>ROUND(I102*H102,2)</f>
        <v>0</v>
      </c>
      <c r="BL102" s="18" t="s">
        <v>145</v>
      </c>
      <c r="BM102" s="150" t="s">
        <v>1020</v>
      </c>
    </row>
    <row r="103" spans="1:65" s="2" customFormat="1" ht="11.25">
      <c r="A103" s="33"/>
      <c r="B103" s="34"/>
      <c r="C103" s="33"/>
      <c r="D103" s="152" t="s">
        <v>147</v>
      </c>
      <c r="E103" s="33"/>
      <c r="F103" s="153" t="s">
        <v>1021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147</v>
      </c>
      <c r="AU103" s="18" t="s">
        <v>82</v>
      </c>
    </row>
    <row r="104" spans="1:65" s="13" customFormat="1" ht="11.25">
      <c r="B104" s="157"/>
      <c r="D104" s="158" t="s">
        <v>149</v>
      </c>
      <c r="E104" s="159" t="s">
        <v>3</v>
      </c>
      <c r="F104" s="160" t="s">
        <v>1022</v>
      </c>
      <c r="H104" s="161">
        <v>81.2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149</v>
      </c>
      <c r="AU104" s="159" t="s">
        <v>82</v>
      </c>
      <c r="AV104" s="13" t="s">
        <v>82</v>
      </c>
      <c r="AW104" s="13" t="s">
        <v>33</v>
      </c>
      <c r="AX104" s="13" t="s">
        <v>80</v>
      </c>
      <c r="AY104" s="159" t="s">
        <v>138</v>
      </c>
    </row>
    <row r="105" spans="1:65" s="2" customFormat="1" ht="22.15" customHeight="1">
      <c r="A105" s="33"/>
      <c r="B105" s="138"/>
      <c r="C105" s="139" t="s">
        <v>145</v>
      </c>
      <c r="D105" s="139" t="s">
        <v>140</v>
      </c>
      <c r="E105" s="140" t="s">
        <v>1023</v>
      </c>
      <c r="F105" s="141" t="s">
        <v>1024</v>
      </c>
      <c r="G105" s="142" t="s">
        <v>185</v>
      </c>
      <c r="H105" s="143">
        <v>81.2</v>
      </c>
      <c r="I105" s="144"/>
      <c r="J105" s="145">
        <f>ROUND(I105*H105,2)</f>
        <v>0</v>
      </c>
      <c r="K105" s="141" t="s">
        <v>144</v>
      </c>
      <c r="L105" s="34"/>
      <c r="M105" s="146" t="s">
        <v>3</v>
      </c>
      <c r="N105" s="147" t="s">
        <v>43</v>
      </c>
      <c r="O105" s="54"/>
      <c r="P105" s="148">
        <f>O105*H105</f>
        <v>0</v>
      </c>
      <c r="Q105" s="148">
        <v>0</v>
      </c>
      <c r="R105" s="148">
        <f>Q105*H105</f>
        <v>0</v>
      </c>
      <c r="S105" s="148">
        <v>0</v>
      </c>
      <c r="T105" s="149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50" t="s">
        <v>145</v>
      </c>
      <c r="AT105" s="150" t="s">
        <v>140</v>
      </c>
      <c r="AU105" s="150" t="s">
        <v>82</v>
      </c>
      <c r="AY105" s="18" t="s">
        <v>138</v>
      </c>
      <c r="BE105" s="151">
        <f>IF(N105="základní",J105,0)</f>
        <v>0</v>
      </c>
      <c r="BF105" s="151">
        <f>IF(N105="snížená",J105,0)</f>
        <v>0</v>
      </c>
      <c r="BG105" s="151">
        <f>IF(N105="zákl. přenesená",J105,0)</f>
        <v>0</v>
      </c>
      <c r="BH105" s="151">
        <f>IF(N105="sníž. přenesená",J105,0)</f>
        <v>0</v>
      </c>
      <c r="BI105" s="151">
        <f>IF(N105="nulová",J105,0)</f>
        <v>0</v>
      </c>
      <c r="BJ105" s="18" t="s">
        <v>80</v>
      </c>
      <c r="BK105" s="151">
        <f>ROUND(I105*H105,2)</f>
        <v>0</v>
      </c>
      <c r="BL105" s="18" t="s">
        <v>145</v>
      </c>
      <c r="BM105" s="150" t="s">
        <v>1025</v>
      </c>
    </row>
    <row r="106" spans="1:65" s="2" customFormat="1" ht="11.25">
      <c r="A106" s="33"/>
      <c r="B106" s="34"/>
      <c r="C106" s="33"/>
      <c r="D106" s="152" t="s">
        <v>147</v>
      </c>
      <c r="E106" s="33"/>
      <c r="F106" s="153" t="s">
        <v>1026</v>
      </c>
      <c r="G106" s="33"/>
      <c r="H106" s="33"/>
      <c r="I106" s="154"/>
      <c r="J106" s="33"/>
      <c r="K106" s="33"/>
      <c r="L106" s="34"/>
      <c r="M106" s="155"/>
      <c r="N106" s="156"/>
      <c r="O106" s="54"/>
      <c r="P106" s="54"/>
      <c r="Q106" s="54"/>
      <c r="R106" s="54"/>
      <c r="S106" s="54"/>
      <c r="T106" s="55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8" t="s">
        <v>147</v>
      </c>
      <c r="AU106" s="18" t="s">
        <v>82</v>
      </c>
    </row>
    <row r="107" spans="1:65" s="2" customFormat="1" ht="22.15" customHeight="1">
      <c r="A107" s="33"/>
      <c r="B107" s="138"/>
      <c r="C107" s="139" t="s">
        <v>170</v>
      </c>
      <c r="D107" s="139" t="s">
        <v>140</v>
      </c>
      <c r="E107" s="140" t="s">
        <v>1027</v>
      </c>
      <c r="F107" s="141" t="s">
        <v>1028</v>
      </c>
      <c r="G107" s="142" t="s">
        <v>185</v>
      </c>
      <c r="H107" s="143">
        <v>25.28</v>
      </c>
      <c r="I107" s="144"/>
      <c r="J107" s="145">
        <f>ROUND(I107*H107,2)</f>
        <v>0</v>
      </c>
      <c r="K107" s="141" t="s">
        <v>144</v>
      </c>
      <c r="L107" s="34"/>
      <c r="M107" s="146" t="s">
        <v>3</v>
      </c>
      <c r="N107" s="147" t="s">
        <v>43</v>
      </c>
      <c r="O107" s="54"/>
      <c r="P107" s="148">
        <f>O107*H107</f>
        <v>0</v>
      </c>
      <c r="Q107" s="148">
        <v>2.2699999999999999E-3</v>
      </c>
      <c r="R107" s="148">
        <f>Q107*H107</f>
        <v>5.7385600000000002E-2</v>
      </c>
      <c r="S107" s="148">
        <v>0</v>
      </c>
      <c r="T107" s="149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145</v>
      </c>
      <c r="AT107" s="150" t="s">
        <v>140</v>
      </c>
      <c r="AU107" s="150" t="s">
        <v>82</v>
      </c>
      <c r="AY107" s="18" t="s">
        <v>138</v>
      </c>
      <c r="BE107" s="151">
        <f>IF(N107="základní",J107,0)</f>
        <v>0</v>
      </c>
      <c r="BF107" s="151">
        <f>IF(N107="snížená",J107,0)</f>
        <v>0</v>
      </c>
      <c r="BG107" s="151">
        <f>IF(N107="zákl. přenesená",J107,0)</f>
        <v>0</v>
      </c>
      <c r="BH107" s="151">
        <f>IF(N107="sníž. přenesená",J107,0)</f>
        <v>0</v>
      </c>
      <c r="BI107" s="151">
        <f>IF(N107="nulová",J107,0)</f>
        <v>0</v>
      </c>
      <c r="BJ107" s="18" t="s">
        <v>80</v>
      </c>
      <c r="BK107" s="151">
        <f>ROUND(I107*H107,2)</f>
        <v>0</v>
      </c>
      <c r="BL107" s="18" t="s">
        <v>145</v>
      </c>
      <c r="BM107" s="150" t="s">
        <v>1029</v>
      </c>
    </row>
    <row r="108" spans="1:65" s="2" customFormat="1" ht="11.25">
      <c r="A108" s="33"/>
      <c r="B108" s="34"/>
      <c r="C108" s="33"/>
      <c r="D108" s="152" t="s">
        <v>147</v>
      </c>
      <c r="E108" s="33"/>
      <c r="F108" s="153" t="s">
        <v>1030</v>
      </c>
      <c r="G108" s="33"/>
      <c r="H108" s="33"/>
      <c r="I108" s="154"/>
      <c r="J108" s="33"/>
      <c r="K108" s="33"/>
      <c r="L108" s="34"/>
      <c r="M108" s="155"/>
      <c r="N108" s="156"/>
      <c r="O108" s="54"/>
      <c r="P108" s="54"/>
      <c r="Q108" s="54"/>
      <c r="R108" s="54"/>
      <c r="S108" s="54"/>
      <c r="T108" s="55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8" t="s">
        <v>147</v>
      </c>
      <c r="AU108" s="18" t="s">
        <v>82</v>
      </c>
    </row>
    <row r="109" spans="1:65" s="13" customFormat="1" ht="11.25">
      <c r="B109" s="157"/>
      <c r="D109" s="158" t="s">
        <v>149</v>
      </c>
      <c r="E109" s="159" t="s">
        <v>3</v>
      </c>
      <c r="F109" s="160" t="s">
        <v>1031</v>
      </c>
      <c r="H109" s="161">
        <v>4.8</v>
      </c>
      <c r="I109" s="162"/>
      <c r="L109" s="157"/>
      <c r="M109" s="163"/>
      <c r="N109" s="164"/>
      <c r="O109" s="164"/>
      <c r="P109" s="164"/>
      <c r="Q109" s="164"/>
      <c r="R109" s="164"/>
      <c r="S109" s="164"/>
      <c r="T109" s="165"/>
      <c r="AT109" s="159" t="s">
        <v>149</v>
      </c>
      <c r="AU109" s="159" t="s">
        <v>82</v>
      </c>
      <c r="AV109" s="13" t="s">
        <v>82</v>
      </c>
      <c r="AW109" s="13" t="s">
        <v>33</v>
      </c>
      <c r="AX109" s="13" t="s">
        <v>72</v>
      </c>
      <c r="AY109" s="159" t="s">
        <v>138</v>
      </c>
    </row>
    <row r="110" spans="1:65" s="13" customFormat="1" ht="11.25">
      <c r="B110" s="157"/>
      <c r="D110" s="158" t="s">
        <v>149</v>
      </c>
      <c r="E110" s="159" t="s">
        <v>3</v>
      </c>
      <c r="F110" s="160" t="s">
        <v>1032</v>
      </c>
      <c r="H110" s="161">
        <v>20.48</v>
      </c>
      <c r="I110" s="162"/>
      <c r="L110" s="157"/>
      <c r="M110" s="163"/>
      <c r="N110" s="164"/>
      <c r="O110" s="164"/>
      <c r="P110" s="164"/>
      <c r="Q110" s="164"/>
      <c r="R110" s="164"/>
      <c r="S110" s="164"/>
      <c r="T110" s="165"/>
      <c r="AT110" s="159" t="s">
        <v>149</v>
      </c>
      <c r="AU110" s="159" t="s">
        <v>82</v>
      </c>
      <c r="AV110" s="13" t="s">
        <v>82</v>
      </c>
      <c r="AW110" s="13" t="s">
        <v>33</v>
      </c>
      <c r="AX110" s="13" t="s">
        <v>72</v>
      </c>
      <c r="AY110" s="159" t="s">
        <v>138</v>
      </c>
    </row>
    <row r="111" spans="1:65" s="14" customFormat="1" ht="11.25">
      <c r="B111" s="166"/>
      <c r="D111" s="158" t="s">
        <v>149</v>
      </c>
      <c r="E111" s="167" t="s">
        <v>3</v>
      </c>
      <c r="F111" s="168" t="s">
        <v>153</v>
      </c>
      <c r="H111" s="169">
        <v>25.28</v>
      </c>
      <c r="I111" s="170"/>
      <c r="L111" s="166"/>
      <c r="M111" s="171"/>
      <c r="N111" s="172"/>
      <c r="O111" s="172"/>
      <c r="P111" s="172"/>
      <c r="Q111" s="172"/>
      <c r="R111" s="172"/>
      <c r="S111" s="172"/>
      <c r="T111" s="173"/>
      <c r="AT111" s="167" t="s">
        <v>149</v>
      </c>
      <c r="AU111" s="167" t="s">
        <v>82</v>
      </c>
      <c r="AV111" s="14" t="s">
        <v>145</v>
      </c>
      <c r="AW111" s="14" t="s">
        <v>33</v>
      </c>
      <c r="AX111" s="14" t="s">
        <v>80</v>
      </c>
      <c r="AY111" s="167" t="s">
        <v>138</v>
      </c>
    </row>
    <row r="112" spans="1:65" s="2" customFormat="1" ht="22.15" customHeight="1">
      <c r="A112" s="33"/>
      <c r="B112" s="138"/>
      <c r="C112" s="139" t="s">
        <v>177</v>
      </c>
      <c r="D112" s="139" t="s">
        <v>140</v>
      </c>
      <c r="E112" s="140" t="s">
        <v>1033</v>
      </c>
      <c r="F112" s="141" t="s">
        <v>1034</v>
      </c>
      <c r="G112" s="142" t="s">
        <v>185</v>
      </c>
      <c r="H112" s="143">
        <v>25.28</v>
      </c>
      <c r="I112" s="144"/>
      <c r="J112" s="145">
        <f>ROUND(I112*H112,2)</f>
        <v>0</v>
      </c>
      <c r="K112" s="141" t="s">
        <v>144</v>
      </c>
      <c r="L112" s="34"/>
      <c r="M112" s="146" t="s">
        <v>3</v>
      </c>
      <c r="N112" s="147" t="s">
        <v>43</v>
      </c>
      <c r="O112" s="54"/>
      <c r="P112" s="148">
        <f>O112*H112</f>
        <v>0</v>
      </c>
      <c r="Q112" s="148">
        <v>0</v>
      </c>
      <c r="R112" s="148">
        <f>Q112*H112</f>
        <v>0</v>
      </c>
      <c r="S112" s="148">
        <v>0</v>
      </c>
      <c r="T112" s="149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145</v>
      </c>
      <c r="AT112" s="150" t="s">
        <v>140</v>
      </c>
      <c r="AU112" s="150" t="s">
        <v>82</v>
      </c>
      <c r="AY112" s="18" t="s">
        <v>138</v>
      </c>
      <c r="BE112" s="151">
        <f>IF(N112="základní",J112,0)</f>
        <v>0</v>
      </c>
      <c r="BF112" s="151">
        <f>IF(N112="snížená",J112,0)</f>
        <v>0</v>
      </c>
      <c r="BG112" s="151">
        <f>IF(N112="zákl. přenesená",J112,0)</f>
        <v>0</v>
      </c>
      <c r="BH112" s="151">
        <f>IF(N112="sníž. přenesená",J112,0)</f>
        <v>0</v>
      </c>
      <c r="BI112" s="151">
        <f>IF(N112="nulová",J112,0)</f>
        <v>0</v>
      </c>
      <c r="BJ112" s="18" t="s">
        <v>80</v>
      </c>
      <c r="BK112" s="151">
        <f>ROUND(I112*H112,2)</f>
        <v>0</v>
      </c>
      <c r="BL112" s="18" t="s">
        <v>145</v>
      </c>
      <c r="BM112" s="150" t="s">
        <v>1035</v>
      </c>
    </row>
    <row r="113" spans="1:65" s="2" customFormat="1" ht="11.25">
      <c r="A113" s="33"/>
      <c r="B113" s="34"/>
      <c r="C113" s="33"/>
      <c r="D113" s="152" t="s">
        <v>147</v>
      </c>
      <c r="E113" s="33"/>
      <c r="F113" s="153" t="s">
        <v>1036</v>
      </c>
      <c r="G113" s="33"/>
      <c r="H113" s="33"/>
      <c r="I113" s="154"/>
      <c r="J113" s="33"/>
      <c r="K113" s="33"/>
      <c r="L113" s="34"/>
      <c r="M113" s="155"/>
      <c r="N113" s="156"/>
      <c r="O113" s="54"/>
      <c r="P113" s="54"/>
      <c r="Q113" s="54"/>
      <c r="R113" s="54"/>
      <c r="S113" s="54"/>
      <c r="T113" s="55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8" t="s">
        <v>147</v>
      </c>
      <c r="AU113" s="18" t="s">
        <v>82</v>
      </c>
    </row>
    <row r="114" spans="1:65" s="2" customFormat="1" ht="30" customHeight="1">
      <c r="A114" s="33"/>
      <c r="B114" s="138"/>
      <c r="C114" s="139" t="s">
        <v>182</v>
      </c>
      <c r="D114" s="139" t="s">
        <v>140</v>
      </c>
      <c r="E114" s="140" t="s">
        <v>1037</v>
      </c>
      <c r="F114" s="141" t="s">
        <v>1038</v>
      </c>
      <c r="G114" s="142" t="s">
        <v>143</v>
      </c>
      <c r="H114" s="143">
        <v>42.112000000000002</v>
      </c>
      <c r="I114" s="144"/>
      <c r="J114" s="145">
        <f>ROUND(I114*H114,2)</f>
        <v>0</v>
      </c>
      <c r="K114" s="141" t="s">
        <v>144</v>
      </c>
      <c r="L114" s="34"/>
      <c r="M114" s="146" t="s">
        <v>3</v>
      </c>
      <c r="N114" s="147" t="s">
        <v>43</v>
      </c>
      <c r="O114" s="54"/>
      <c r="P114" s="148">
        <f>O114*H114</f>
        <v>0</v>
      </c>
      <c r="Q114" s="148">
        <v>0</v>
      </c>
      <c r="R114" s="148">
        <f>Q114*H114</f>
        <v>0</v>
      </c>
      <c r="S114" s="148">
        <v>0</v>
      </c>
      <c r="T114" s="149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145</v>
      </c>
      <c r="AT114" s="150" t="s">
        <v>140</v>
      </c>
      <c r="AU114" s="150" t="s">
        <v>82</v>
      </c>
      <c r="AY114" s="18" t="s">
        <v>138</v>
      </c>
      <c r="BE114" s="151">
        <f>IF(N114="základní",J114,0)</f>
        <v>0</v>
      </c>
      <c r="BF114" s="151">
        <f>IF(N114="snížená",J114,0)</f>
        <v>0</v>
      </c>
      <c r="BG114" s="151">
        <f>IF(N114="zákl. přenesená",J114,0)</f>
        <v>0</v>
      </c>
      <c r="BH114" s="151">
        <f>IF(N114="sníž. přenesená",J114,0)</f>
        <v>0</v>
      </c>
      <c r="BI114" s="151">
        <f>IF(N114="nulová",J114,0)</f>
        <v>0</v>
      </c>
      <c r="BJ114" s="18" t="s">
        <v>80</v>
      </c>
      <c r="BK114" s="151">
        <f>ROUND(I114*H114,2)</f>
        <v>0</v>
      </c>
      <c r="BL114" s="18" t="s">
        <v>145</v>
      </c>
      <c r="BM114" s="150" t="s">
        <v>1039</v>
      </c>
    </row>
    <row r="115" spans="1:65" s="2" customFormat="1" ht="11.25">
      <c r="A115" s="33"/>
      <c r="B115" s="34"/>
      <c r="C115" s="33"/>
      <c r="D115" s="152" t="s">
        <v>147</v>
      </c>
      <c r="E115" s="33"/>
      <c r="F115" s="153" t="s">
        <v>1040</v>
      </c>
      <c r="G115" s="33"/>
      <c r="H115" s="33"/>
      <c r="I115" s="154"/>
      <c r="J115" s="33"/>
      <c r="K115" s="33"/>
      <c r="L115" s="34"/>
      <c r="M115" s="155"/>
      <c r="N115" s="156"/>
      <c r="O115" s="54"/>
      <c r="P115" s="54"/>
      <c r="Q115" s="54"/>
      <c r="R115" s="54"/>
      <c r="S115" s="54"/>
      <c r="T115" s="55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8" t="s">
        <v>147</v>
      </c>
      <c r="AU115" s="18" t="s">
        <v>82</v>
      </c>
    </row>
    <row r="116" spans="1:65" s="13" customFormat="1" ht="11.25">
      <c r="B116" s="157"/>
      <c r="D116" s="158" t="s">
        <v>149</v>
      </c>
      <c r="E116" s="159" t="s">
        <v>3</v>
      </c>
      <c r="F116" s="160" t="s">
        <v>1041</v>
      </c>
      <c r="H116" s="161">
        <v>42.112000000000002</v>
      </c>
      <c r="I116" s="162"/>
      <c r="L116" s="157"/>
      <c r="M116" s="163"/>
      <c r="N116" s="164"/>
      <c r="O116" s="164"/>
      <c r="P116" s="164"/>
      <c r="Q116" s="164"/>
      <c r="R116" s="164"/>
      <c r="S116" s="164"/>
      <c r="T116" s="165"/>
      <c r="AT116" s="159" t="s">
        <v>149</v>
      </c>
      <c r="AU116" s="159" t="s">
        <v>82</v>
      </c>
      <c r="AV116" s="13" t="s">
        <v>82</v>
      </c>
      <c r="AW116" s="13" t="s">
        <v>33</v>
      </c>
      <c r="AX116" s="13" t="s">
        <v>80</v>
      </c>
      <c r="AY116" s="159" t="s">
        <v>138</v>
      </c>
    </row>
    <row r="117" spans="1:65" s="2" customFormat="1" ht="30" customHeight="1">
      <c r="A117" s="33"/>
      <c r="B117" s="138"/>
      <c r="C117" s="139" t="s">
        <v>190</v>
      </c>
      <c r="D117" s="139" t="s">
        <v>140</v>
      </c>
      <c r="E117" s="140" t="s">
        <v>160</v>
      </c>
      <c r="F117" s="141" t="s">
        <v>161</v>
      </c>
      <c r="G117" s="142" t="s">
        <v>143</v>
      </c>
      <c r="H117" s="143">
        <v>14.949</v>
      </c>
      <c r="I117" s="144"/>
      <c r="J117" s="145">
        <f>ROUND(I117*H117,2)</f>
        <v>0</v>
      </c>
      <c r="K117" s="141" t="s">
        <v>144</v>
      </c>
      <c r="L117" s="34"/>
      <c r="M117" s="146" t="s">
        <v>3</v>
      </c>
      <c r="N117" s="147" t="s">
        <v>43</v>
      </c>
      <c r="O117" s="54"/>
      <c r="P117" s="148">
        <f>O117*H117</f>
        <v>0</v>
      </c>
      <c r="Q117" s="148">
        <v>0</v>
      </c>
      <c r="R117" s="148">
        <f>Q117*H117</f>
        <v>0</v>
      </c>
      <c r="S117" s="148">
        <v>0</v>
      </c>
      <c r="T117" s="149">
        <f>S117*H117</f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145</v>
      </c>
      <c r="AT117" s="150" t="s">
        <v>140</v>
      </c>
      <c r="AU117" s="150" t="s">
        <v>82</v>
      </c>
      <c r="AY117" s="18" t="s">
        <v>138</v>
      </c>
      <c r="BE117" s="151">
        <f>IF(N117="základní",J117,0)</f>
        <v>0</v>
      </c>
      <c r="BF117" s="151">
        <f>IF(N117="snížená",J117,0)</f>
        <v>0</v>
      </c>
      <c r="BG117" s="151">
        <f>IF(N117="zákl. přenesená",J117,0)</f>
        <v>0</v>
      </c>
      <c r="BH117" s="151">
        <f>IF(N117="sníž. přenesená",J117,0)</f>
        <v>0</v>
      </c>
      <c r="BI117" s="151">
        <f>IF(N117="nulová",J117,0)</f>
        <v>0</v>
      </c>
      <c r="BJ117" s="18" t="s">
        <v>80</v>
      </c>
      <c r="BK117" s="151">
        <f>ROUND(I117*H117,2)</f>
        <v>0</v>
      </c>
      <c r="BL117" s="18" t="s">
        <v>145</v>
      </c>
      <c r="BM117" s="150" t="s">
        <v>1042</v>
      </c>
    </row>
    <row r="118" spans="1:65" s="2" customFormat="1" ht="11.25">
      <c r="A118" s="33"/>
      <c r="B118" s="34"/>
      <c r="C118" s="33"/>
      <c r="D118" s="152" t="s">
        <v>147</v>
      </c>
      <c r="E118" s="33"/>
      <c r="F118" s="153" t="s">
        <v>163</v>
      </c>
      <c r="G118" s="33"/>
      <c r="H118" s="33"/>
      <c r="I118" s="154"/>
      <c r="J118" s="33"/>
      <c r="K118" s="33"/>
      <c r="L118" s="34"/>
      <c r="M118" s="155"/>
      <c r="N118" s="156"/>
      <c r="O118" s="54"/>
      <c r="P118" s="54"/>
      <c r="Q118" s="54"/>
      <c r="R118" s="54"/>
      <c r="S118" s="54"/>
      <c r="T118" s="55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T118" s="18" t="s">
        <v>147</v>
      </c>
      <c r="AU118" s="18" t="s">
        <v>82</v>
      </c>
    </row>
    <row r="119" spans="1:65" s="13" customFormat="1" ht="11.25">
      <c r="B119" s="157"/>
      <c r="D119" s="158" t="s">
        <v>149</v>
      </c>
      <c r="E119" s="159" t="s">
        <v>3</v>
      </c>
      <c r="F119" s="160" t="s">
        <v>1043</v>
      </c>
      <c r="H119" s="161">
        <v>14.949</v>
      </c>
      <c r="I119" s="162"/>
      <c r="L119" s="157"/>
      <c r="M119" s="163"/>
      <c r="N119" s="164"/>
      <c r="O119" s="164"/>
      <c r="P119" s="164"/>
      <c r="Q119" s="164"/>
      <c r="R119" s="164"/>
      <c r="S119" s="164"/>
      <c r="T119" s="165"/>
      <c r="AT119" s="159" t="s">
        <v>149</v>
      </c>
      <c r="AU119" s="159" t="s">
        <v>82</v>
      </c>
      <c r="AV119" s="13" t="s">
        <v>82</v>
      </c>
      <c r="AW119" s="13" t="s">
        <v>33</v>
      </c>
      <c r="AX119" s="13" t="s">
        <v>80</v>
      </c>
      <c r="AY119" s="159" t="s">
        <v>138</v>
      </c>
    </row>
    <row r="120" spans="1:65" s="2" customFormat="1" ht="34.9" customHeight="1">
      <c r="A120" s="33"/>
      <c r="B120" s="138"/>
      <c r="C120" s="139" t="s">
        <v>197</v>
      </c>
      <c r="D120" s="139" t="s">
        <v>140</v>
      </c>
      <c r="E120" s="140" t="s">
        <v>165</v>
      </c>
      <c r="F120" s="141" t="s">
        <v>166</v>
      </c>
      <c r="G120" s="142" t="s">
        <v>143</v>
      </c>
      <c r="H120" s="143">
        <v>149.49</v>
      </c>
      <c r="I120" s="144"/>
      <c r="J120" s="145">
        <f>ROUND(I120*H120,2)</f>
        <v>0</v>
      </c>
      <c r="K120" s="141" t="s">
        <v>144</v>
      </c>
      <c r="L120" s="34"/>
      <c r="M120" s="146" t="s">
        <v>3</v>
      </c>
      <c r="N120" s="147" t="s">
        <v>43</v>
      </c>
      <c r="O120" s="54"/>
      <c r="P120" s="148">
        <f>O120*H120</f>
        <v>0</v>
      </c>
      <c r="Q120" s="148">
        <v>0</v>
      </c>
      <c r="R120" s="148">
        <f>Q120*H120</f>
        <v>0</v>
      </c>
      <c r="S120" s="148">
        <v>0</v>
      </c>
      <c r="T120" s="149">
        <f>S120*H120</f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145</v>
      </c>
      <c r="AT120" s="150" t="s">
        <v>140</v>
      </c>
      <c r="AU120" s="150" t="s">
        <v>82</v>
      </c>
      <c r="AY120" s="18" t="s">
        <v>138</v>
      </c>
      <c r="BE120" s="151">
        <f>IF(N120="základní",J120,0)</f>
        <v>0</v>
      </c>
      <c r="BF120" s="151">
        <f>IF(N120="snížená",J120,0)</f>
        <v>0</v>
      </c>
      <c r="BG120" s="151">
        <f>IF(N120="zákl. přenesená",J120,0)</f>
        <v>0</v>
      </c>
      <c r="BH120" s="151">
        <f>IF(N120="sníž. přenesená",J120,0)</f>
        <v>0</v>
      </c>
      <c r="BI120" s="151">
        <f>IF(N120="nulová",J120,0)</f>
        <v>0</v>
      </c>
      <c r="BJ120" s="18" t="s">
        <v>80</v>
      </c>
      <c r="BK120" s="151">
        <f>ROUND(I120*H120,2)</f>
        <v>0</v>
      </c>
      <c r="BL120" s="18" t="s">
        <v>145</v>
      </c>
      <c r="BM120" s="150" t="s">
        <v>1044</v>
      </c>
    </row>
    <row r="121" spans="1:65" s="2" customFormat="1" ht="11.25">
      <c r="A121" s="33"/>
      <c r="B121" s="34"/>
      <c r="C121" s="33"/>
      <c r="D121" s="152" t="s">
        <v>147</v>
      </c>
      <c r="E121" s="33"/>
      <c r="F121" s="153" t="s">
        <v>168</v>
      </c>
      <c r="G121" s="33"/>
      <c r="H121" s="33"/>
      <c r="I121" s="154"/>
      <c r="J121" s="33"/>
      <c r="K121" s="33"/>
      <c r="L121" s="34"/>
      <c r="M121" s="155"/>
      <c r="N121" s="156"/>
      <c r="O121" s="54"/>
      <c r="P121" s="54"/>
      <c r="Q121" s="54"/>
      <c r="R121" s="54"/>
      <c r="S121" s="54"/>
      <c r="T121" s="55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147</v>
      </c>
      <c r="AU121" s="18" t="s">
        <v>82</v>
      </c>
    </row>
    <row r="122" spans="1:65" s="13" customFormat="1" ht="11.25">
      <c r="B122" s="157"/>
      <c r="D122" s="158" t="s">
        <v>149</v>
      </c>
      <c r="E122" s="159" t="s">
        <v>3</v>
      </c>
      <c r="F122" s="160" t="s">
        <v>1045</v>
      </c>
      <c r="H122" s="161">
        <v>149.49</v>
      </c>
      <c r="I122" s="162"/>
      <c r="L122" s="157"/>
      <c r="M122" s="163"/>
      <c r="N122" s="164"/>
      <c r="O122" s="164"/>
      <c r="P122" s="164"/>
      <c r="Q122" s="164"/>
      <c r="R122" s="164"/>
      <c r="S122" s="164"/>
      <c r="T122" s="165"/>
      <c r="AT122" s="159" t="s">
        <v>149</v>
      </c>
      <c r="AU122" s="159" t="s">
        <v>82</v>
      </c>
      <c r="AV122" s="13" t="s">
        <v>82</v>
      </c>
      <c r="AW122" s="13" t="s">
        <v>33</v>
      </c>
      <c r="AX122" s="13" t="s">
        <v>80</v>
      </c>
      <c r="AY122" s="159" t="s">
        <v>138</v>
      </c>
    </row>
    <row r="123" spans="1:65" s="2" customFormat="1" ht="22.15" customHeight="1">
      <c r="A123" s="33"/>
      <c r="B123" s="138"/>
      <c r="C123" s="139" t="s">
        <v>203</v>
      </c>
      <c r="D123" s="139" t="s">
        <v>140</v>
      </c>
      <c r="E123" s="140" t="s">
        <v>1046</v>
      </c>
      <c r="F123" s="141" t="s">
        <v>1047</v>
      </c>
      <c r="G123" s="142" t="s">
        <v>143</v>
      </c>
      <c r="H123" s="143">
        <v>14.949</v>
      </c>
      <c r="I123" s="144"/>
      <c r="J123" s="145">
        <f>ROUND(I123*H123,2)</f>
        <v>0</v>
      </c>
      <c r="K123" s="141" t="s">
        <v>144</v>
      </c>
      <c r="L123" s="34"/>
      <c r="M123" s="146" t="s">
        <v>3</v>
      </c>
      <c r="N123" s="147" t="s">
        <v>43</v>
      </c>
      <c r="O123" s="54"/>
      <c r="P123" s="148">
        <f>O123*H123</f>
        <v>0</v>
      </c>
      <c r="Q123" s="148">
        <v>0</v>
      </c>
      <c r="R123" s="148">
        <f>Q123*H123</f>
        <v>0</v>
      </c>
      <c r="S123" s="148">
        <v>0</v>
      </c>
      <c r="T123" s="149">
        <f>S123*H123</f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145</v>
      </c>
      <c r="AT123" s="150" t="s">
        <v>140</v>
      </c>
      <c r="AU123" s="150" t="s">
        <v>82</v>
      </c>
      <c r="AY123" s="18" t="s">
        <v>138</v>
      </c>
      <c r="BE123" s="151">
        <f>IF(N123="základní",J123,0)</f>
        <v>0</v>
      </c>
      <c r="BF123" s="151">
        <f>IF(N123="snížená",J123,0)</f>
        <v>0</v>
      </c>
      <c r="BG123" s="151">
        <f>IF(N123="zákl. přenesená",J123,0)</f>
        <v>0</v>
      </c>
      <c r="BH123" s="151">
        <f>IF(N123="sníž. přenesená",J123,0)</f>
        <v>0</v>
      </c>
      <c r="BI123" s="151">
        <f>IF(N123="nulová",J123,0)</f>
        <v>0</v>
      </c>
      <c r="BJ123" s="18" t="s">
        <v>80</v>
      </c>
      <c r="BK123" s="151">
        <f>ROUND(I123*H123,2)</f>
        <v>0</v>
      </c>
      <c r="BL123" s="18" t="s">
        <v>145</v>
      </c>
      <c r="BM123" s="150" t="s">
        <v>1048</v>
      </c>
    </row>
    <row r="124" spans="1:65" s="2" customFormat="1" ht="11.25">
      <c r="A124" s="33"/>
      <c r="B124" s="34"/>
      <c r="C124" s="33"/>
      <c r="D124" s="152" t="s">
        <v>147</v>
      </c>
      <c r="E124" s="33"/>
      <c r="F124" s="153" t="s">
        <v>1049</v>
      </c>
      <c r="G124" s="33"/>
      <c r="H124" s="33"/>
      <c r="I124" s="154"/>
      <c r="J124" s="33"/>
      <c r="K124" s="33"/>
      <c r="L124" s="34"/>
      <c r="M124" s="155"/>
      <c r="N124" s="156"/>
      <c r="O124" s="54"/>
      <c r="P124" s="54"/>
      <c r="Q124" s="54"/>
      <c r="R124" s="54"/>
      <c r="S124" s="54"/>
      <c r="T124" s="55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147</v>
      </c>
      <c r="AU124" s="18" t="s">
        <v>82</v>
      </c>
    </row>
    <row r="125" spans="1:65" s="2" customFormat="1" ht="22.15" customHeight="1">
      <c r="A125" s="33"/>
      <c r="B125" s="138"/>
      <c r="C125" s="139" t="s">
        <v>209</v>
      </c>
      <c r="D125" s="139" t="s">
        <v>140</v>
      </c>
      <c r="E125" s="140" t="s">
        <v>171</v>
      </c>
      <c r="F125" s="141" t="s">
        <v>172</v>
      </c>
      <c r="G125" s="142" t="s">
        <v>173</v>
      </c>
      <c r="H125" s="143">
        <v>26.908000000000001</v>
      </c>
      <c r="I125" s="144"/>
      <c r="J125" s="145">
        <f>ROUND(I125*H125,2)</f>
        <v>0</v>
      </c>
      <c r="K125" s="141" t="s">
        <v>144</v>
      </c>
      <c r="L125" s="34"/>
      <c r="M125" s="146" t="s">
        <v>3</v>
      </c>
      <c r="N125" s="147" t="s">
        <v>43</v>
      </c>
      <c r="O125" s="54"/>
      <c r="P125" s="148">
        <f>O125*H125</f>
        <v>0</v>
      </c>
      <c r="Q125" s="148">
        <v>0</v>
      </c>
      <c r="R125" s="148">
        <f>Q125*H125</f>
        <v>0</v>
      </c>
      <c r="S125" s="148">
        <v>0</v>
      </c>
      <c r="T125" s="149">
        <f>S125*H125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145</v>
      </c>
      <c r="AT125" s="150" t="s">
        <v>140</v>
      </c>
      <c r="AU125" s="150" t="s">
        <v>82</v>
      </c>
      <c r="AY125" s="18" t="s">
        <v>138</v>
      </c>
      <c r="BE125" s="151">
        <f>IF(N125="základní",J125,0)</f>
        <v>0</v>
      </c>
      <c r="BF125" s="151">
        <f>IF(N125="snížená",J125,0)</f>
        <v>0</v>
      </c>
      <c r="BG125" s="151">
        <f>IF(N125="zákl. přenesená",J125,0)</f>
        <v>0</v>
      </c>
      <c r="BH125" s="151">
        <f>IF(N125="sníž. přenesená",J125,0)</f>
        <v>0</v>
      </c>
      <c r="BI125" s="151">
        <f>IF(N125="nulová",J125,0)</f>
        <v>0</v>
      </c>
      <c r="BJ125" s="18" t="s">
        <v>80</v>
      </c>
      <c r="BK125" s="151">
        <f>ROUND(I125*H125,2)</f>
        <v>0</v>
      </c>
      <c r="BL125" s="18" t="s">
        <v>145</v>
      </c>
      <c r="BM125" s="150" t="s">
        <v>1050</v>
      </c>
    </row>
    <row r="126" spans="1:65" s="2" customFormat="1" ht="11.25">
      <c r="A126" s="33"/>
      <c r="B126" s="34"/>
      <c r="C126" s="33"/>
      <c r="D126" s="152" t="s">
        <v>147</v>
      </c>
      <c r="E126" s="33"/>
      <c r="F126" s="153" t="s">
        <v>175</v>
      </c>
      <c r="G126" s="33"/>
      <c r="H126" s="33"/>
      <c r="I126" s="154"/>
      <c r="J126" s="33"/>
      <c r="K126" s="33"/>
      <c r="L126" s="34"/>
      <c r="M126" s="155"/>
      <c r="N126" s="156"/>
      <c r="O126" s="54"/>
      <c r="P126" s="54"/>
      <c r="Q126" s="54"/>
      <c r="R126" s="54"/>
      <c r="S126" s="54"/>
      <c r="T126" s="55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147</v>
      </c>
      <c r="AU126" s="18" t="s">
        <v>82</v>
      </c>
    </row>
    <row r="127" spans="1:65" s="13" customFormat="1" ht="11.25">
      <c r="B127" s="157"/>
      <c r="D127" s="158" t="s">
        <v>149</v>
      </c>
      <c r="E127" s="159" t="s">
        <v>3</v>
      </c>
      <c r="F127" s="160" t="s">
        <v>1051</v>
      </c>
      <c r="H127" s="161">
        <v>26.908000000000001</v>
      </c>
      <c r="I127" s="162"/>
      <c r="L127" s="157"/>
      <c r="M127" s="163"/>
      <c r="N127" s="164"/>
      <c r="O127" s="164"/>
      <c r="P127" s="164"/>
      <c r="Q127" s="164"/>
      <c r="R127" s="164"/>
      <c r="S127" s="164"/>
      <c r="T127" s="165"/>
      <c r="AT127" s="159" t="s">
        <v>149</v>
      </c>
      <c r="AU127" s="159" t="s">
        <v>82</v>
      </c>
      <c r="AV127" s="13" t="s">
        <v>82</v>
      </c>
      <c r="AW127" s="13" t="s">
        <v>33</v>
      </c>
      <c r="AX127" s="13" t="s">
        <v>80</v>
      </c>
      <c r="AY127" s="159" t="s">
        <v>138</v>
      </c>
    </row>
    <row r="128" spans="1:65" s="2" customFormat="1" ht="19.899999999999999" customHeight="1">
      <c r="A128" s="33"/>
      <c r="B128" s="138"/>
      <c r="C128" s="139" t="s">
        <v>214</v>
      </c>
      <c r="D128" s="139" t="s">
        <v>140</v>
      </c>
      <c r="E128" s="140" t="s">
        <v>178</v>
      </c>
      <c r="F128" s="141" t="s">
        <v>179</v>
      </c>
      <c r="G128" s="142" t="s">
        <v>143</v>
      </c>
      <c r="H128" s="143">
        <v>14.949</v>
      </c>
      <c r="I128" s="144"/>
      <c r="J128" s="145">
        <f>ROUND(I128*H128,2)</f>
        <v>0</v>
      </c>
      <c r="K128" s="141" t="s">
        <v>144</v>
      </c>
      <c r="L128" s="34"/>
      <c r="M128" s="146" t="s">
        <v>3</v>
      </c>
      <c r="N128" s="147" t="s">
        <v>43</v>
      </c>
      <c r="O128" s="54"/>
      <c r="P128" s="148">
        <f>O128*H128</f>
        <v>0</v>
      </c>
      <c r="Q128" s="148">
        <v>0</v>
      </c>
      <c r="R128" s="148">
        <f>Q128*H128</f>
        <v>0</v>
      </c>
      <c r="S128" s="148">
        <v>0</v>
      </c>
      <c r="T128" s="149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145</v>
      </c>
      <c r="AT128" s="150" t="s">
        <v>140</v>
      </c>
      <c r="AU128" s="150" t="s">
        <v>82</v>
      </c>
      <c r="AY128" s="18" t="s">
        <v>138</v>
      </c>
      <c r="BE128" s="151">
        <f>IF(N128="základní",J128,0)</f>
        <v>0</v>
      </c>
      <c r="BF128" s="151">
        <f>IF(N128="snížená",J128,0)</f>
        <v>0</v>
      </c>
      <c r="BG128" s="151">
        <f>IF(N128="zákl. přenesená",J128,0)</f>
        <v>0</v>
      </c>
      <c r="BH128" s="151">
        <f>IF(N128="sníž. přenesená",J128,0)</f>
        <v>0</v>
      </c>
      <c r="BI128" s="151">
        <f>IF(N128="nulová",J128,0)</f>
        <v>0</v>
      </c>
      <c r="BJ128" s="18" t="s">
        <v>80</v>
      </c>
      <c r="BK128" s="151">
        <f>ROUND(I128*H128,2)</f>
        <v>0</v>
      </c>
      <c r="BL128" s="18" t="s">
        <v>145</v>
      </c>
      <c r="BM128" s="150" t="s">
        <v>1052</v>
      </c>
    </row>
    <row r="129" spans="1:65" s="2" customFormat="1" ht="11.25">
      <c r="A129" s="33"/>
      <c r="B129" s="34"/>
      <c r="C129" s="33"/>
      <c r="D129" s="152" t="s">
        <v>147</v>
      </c>
      <c r="E129" s="33"/>
      <c r="F129" s="153" t="s">
        <v>181</v>
      </c>
      <c r="G129" s="33"/>
      <c r="H129" s="33"/>
      <c r="I129" s="154"/>
      <c r="J129" s="33"/>
      <c r="K129" s="33"/>
      <c r="L129" s="34"/>
      <c r="M129" s="155"/>
      <c r="N129" s="156"/>
      <c r="O129" s="54"/>
      <c r="P129" s="54"/>
      <c r="Q129" s="54"/>
      <c r="R129" s="54"/>
      <c r="S129" s="54"/>
      <c r="T129" s="55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147</v>
      </c>
      <c r="AU129" s="18" t="s">
        <v>82</v>
      </c>
    </row>
    <row r="130" spans="1:65" s="2" customFormat="1" ht="30" customHeight="1">
      <c r="A130" s="33"/>
      <c r="B130" s="138"/>
      <c r="C130" s="139" t="s">
        <v>220</v>
      </c>
      <c r="D130" s="139" t="s">
        <v>140</v>
      </c>
      <c r="E130" s="140" t="s">
        <v>1053</v>
      </c>
      <c r="F130" s="141" t="s">
        <v>1054</v>
      </c>
      <c r="G130" s="142" t="s">
        <v>143</v>
      </c>
      <c r="H130" s="143">
        <v>23.454000000000001</v>
      </c>
      <c r="I130" s="144"/>
      <c r="J130" s="145">
        <f>ROUND(I130*H130,2)</f>
        <v>0</v>
      </c>
      <c r="K130" s="141" t="s">
        <v>144</v>
      </c>
      <c r="L130" s="34"/>
      <c r="M130" s="146" t="s">
        <v>3</v>
      </c>
      <c r="N130" s="147" t="s">
        <v>43</v>
      </c>
      <c r="O130" s="54"/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145</v>
      </c>
      <c r="AT130" s="150" t="s">
        <v>140</v>
      </c>
      <c r="AU130" s="150" t="s">
        <v>82</v>
      </c>
      <c r="AY130" s="18" t="s">
        <v>138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8" t="s">
        <v>80</v>
      </c>
      <c r="BK130" s="151">
        <f>ROUND(I130*H130,2)</f>
        <v>0</v>
      </c>
      <c r="BL130" s="18" t="s">
        <v>145</v>
      </c>
      <c r="BM130" s="150" t="s">
        <v>1055</v>
      </c>
    </row>
    <row r="131" spans="1:65" s="2" customFormat="1" ht="11.25">
      <c r="A131" s="33"/>
      <c r="B131" s="34"/>
      <c r="C131" s="33"/>
      <c r="D131" s="152" t="s">
        <v>147</v>
      </c>
      <c r="E131" s="33"/>
      <c r="F131" s="153" t="s">
        <v>1056</v>
      </c>
      <c r="G131" s="33"/>
      <c r="H131" s="33"/>
      <c r="I131" s="154"/>
      <c r="J131" s="33"/>
      <c r="K131" s="33"/>
      <c r="L131" s="34"/>
      <c r="M131" s="155"/>
      <c r="N131" s="156"/>
      <c r="O131" s="54"/>
      <c r="P131" s="54"/>
      <c r="Q131" s="54"/>
      <c r="R131" s="54"/>
      <c r="S131" s="54"/>
      <c r="T131" s="55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147</v>
      </c>
      <c r="AU131" s="18" t="s">
        <v>82</v>
      </c>
    </row>
    <row r="132" spans="1:65" s="13" customFormat="1" ht="11.25">
      <c r="B132" s="157"/>
      <c r="D132" s="158" t="s">
        <v>149</v>
      </c>
      <c r="E132" s="159" t="s">
        <v>3</v>
      </c>
      <c r="F132" s="160" t="s">
        <v>1057</v>
      </c>
      <c r="H132" s="161">
        <v>23.454000000000001</v>
      </c>
      <c r="I132" s="162"/>
      <c r="L132" s="157"/>
      <c r="M132" s="163"/>
      <c r="N132" s="164"/>
      <c r="O132" s="164"/>
      <c r="P132" s="164"/>
      <c r="Q132" s="164"/>
      <c r="R132" s="164"/>
      <c r="S132" s="164"/>
      <c r="T132" s="165"/>
      <c r="AT132" s="159" t="s">
        <v>149</v>
      </c>
      <c r="AU132" s="159" t="s">
        <v>82</v>
      </c>
      <c r="AV132" s="13" t="s">
        <v>82</v>
      </c>
      <c r="AW132" s="13" t="s">
        <v>33</v>
      </c>
      <c r="AX132" s="13" t="s">
        <v>80</v>
      </c>
      <c r="AY132" s="159" t="s">
        <v>138</v>
      </c>
    </row>
    <row r="133" spans="1:65" s="2" customFormat="1" ht="34.9" customHeight="1">
      <c r="A133" s="33"/>
      <c r="B133" s="138"/>
      <c r="C133" s="139" t="s">
        <v>226</v>
      </c>
      <c r="D133" s="139" t="s">
        <v>140</v>
      </c>
      <c r="E133" s="140" t="s">
        <v>1058</v>
      </c>
      <c r="F133" s="141" t="s">
        <v>1059</v>
      </c>
      <c r="G133" s="142" t="s">
        <v>143</v>
      </c>
      <c r="H133" s="143">
        <v>8.1199999999999992</v>
      </c>
      <c r="I133" s="144"/>
      <c r="J133" s="145">
        <f>ROUND(I133*H133,2)</f>
        <v>0</v>
      </c>
      <c r="K133" s="141" t="s">
        <v>144</v>
      </c>
      <c r="L133" s="34"/>
      <c r="M133" s="146" t="s">
        <v>3</v>
      </c>
      <c r="N133" s="147" t="s">
        <v>43</v>
      </c>
      <c r="O133" s="54"/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145</v>
      </c>
      <c r="AT133" s="150" t="s">
        <v>140</v>
      </c>
      <c r="AU133" s="150" t="s">
        <v>82</v>
      </c>
      <c r="AY133" s="18" t="s">
        <v>138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8" t="s">
        <v>80</v>
      </c>
      <c r="BK133" s="151">
        <f>ROUND(I133*H133,2)</f>
        <v>0</v>
      </c>
      <c r="BL133" s="18" t="s">
        <v>145</v>
      </c>
      <c r="BM133" s="150" t="s">
        <v>1060</v>
      </c>
    </row>
    <row r="134" spans="1:65" s="2" customFormat="1" ht="11.25">
      <c r="A134" s="33"/>
      <c r="B134" s="34"/>
      <c r="C134" s="33"/>
      <c r="D134" s="152" t="s">
        <v>147</v>
      </c>
      <c r="E134" s="33"/>
      <c r="F134" s="153" t="s">
        <v>1061</v>
      </c>
      <c r="G134" s="33"/>
      <c r="H134" s="33"/>
      <c r="I134" s="154"/>
      <c r="J134" s="33"/>
      <c r="K134" s="33"/>
      <c r="L134" s="34"/>
      <c r="M134" s="155"/>
      <c r="N134" s="156"/>
      <c r="O134" s="54"/>
      <c r="P134" s="54"/>
      <c r="Q134" s="54"/>
      <c r="R134" s="54"/>
      <c r="S134" s="54"/>
      <c r="T134" s="55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T134" s="18" t="s">
        <v>147</v>
      </c>
      <c r="AU134" s="18" t="s">
        <v>82</v>
      </c>
    </row>
    <row r="135" spans="1:65" s="13" customFormat="1" ht="11.25">
      <c r="B135" s="157"/>
      <c r="D135" s="158" t="s">
        <v>149</v>
      </c>
      <c r="E135" s="159" t="s">
        <v>3</v>
      </c>
      <c r="F135" s="160" t="s">
        <v>1062</v>
      </c>
      <c r="H135" s="161">
        <v>8.1199999999999992</v>
      </c>
      <c r="I135" s="162"/>
      <c r="L135" s="157"/>
      <c r="M135" s="163"/>
      <c r="N135" s="164"/>
      <c r="O135" s="164"/>
      <c r="P135" s="164"/>
      <c r="Q135" s="164"/>
      <c r="R135" s="164"/>
      <c r="S135" s="164"/>
      <c r="T135" s="165"/>
      <c r="AT135" s="159" t="s">
        <v>149</v>
      </c>
      <c r="AU135" s="159" t="s">
        <v>82</v>
      </c>
      <c r="AV135" s="13" t="s">
        <v>82</v>
      </c>
      <c r="AW135" s="13" t="s">
        <v>33</v>
      </c>
      <c r="AX135" s="13" t="s">
        <v>80</v>
      </c>
      <c r="AY135" s="159" t="s">
        <v>138</v>
      </c>
    </row>
    <row r="136" spans="1:65" s="2" customFormat="1" ht="14.45" customHeight="1">
      <c r="A136" s="33"/>
      <c r="B136" s="138"/>
      <c r="C136" s="181" t="s">
        <v>9</v>
      </c>
      <c r="D136" s="181" t="s">
        <v>261</v>
      </c>
      <c r="E136" s="182" t="s">
        <v>1063</v>
      </c>
      <c r="F136" s="183" t="s">
        <v>1064</v>
      </c>
      <c r="G136" s="184" t="s">
        <v>173</v>
      </c>
      <c r="H136" s="185">
        <v>16.239999999999998</v>
      </c>
      <c r="I136" s="186"/>
      <c r="J136" s="187">
        <f>ROUND(I136*H136,2)</f>
        <v>0</v>
      </c>
      <c r="K136" s="183" t="s">
        <v>144</v>
      </c>
      <c r="L136" s="188"/>
      <c r="M136" s="189" t="s">
        <v>3</v>
      </c>
      <c r="N136" s="190" t="s">
        <v>43</v>
      </c>
      <c r="O136" s="54"/>
      <c r="P136" s="148">
        <f>O136*H136</f>
        <v>0</v>
      </c>
      <c r="Q136" s="148">
        <v>1</v>
      </c>
      <c r="R136" s="148">
        <f>Q136*H136</f>
        <v>16.239999999999998</v>
      </c>
      <c r="S136" s="148">
        <v>0</v>
      </c>
      <c r="T136" s="149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190</v>
      </c>
      <c r="AT136" s="150" t="s">
        <v>261</v>
      </c>
      <c r="AU136" s="150" t="s">
        <v>82</v>
      </c>
      <c r="AY136" s="18" t="s">
        <v>138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8" t="s">
        <v>80</v>
      </c>
      <c r="BK136" s="151">
        <f>ROUND(I136*H136,2)</f>
        <v>0</v>
      </c>
      <c r="BL136" s="18" t="s">
        <v>145</v>
      </c>
      <c r="BM136" s="150" t="s">
        <v>1065</v>
      </c>
    </row>
    <row r="137" spans="1:65" s="13" customFormat="1" ht="11.25">
      <c r="B137" s="157"/>
      <c r="D137" s="158" t="s">
        <v>149</v>
      </c>
      <c r="F137" s="160" t="s">
        <v>1066</v>
      </c>
      <c r="H137" s="161">
        <v>16.239999999999998</v>
      </c>
      <c r="I137" s="162"/>
      <c r="L137" s="157"/>
      <c r="M137" s="163"/>
      <c r="N137" s="164"/>
      <c r="O137" s="164"/>
      <c r="P137" s="164"/>
      <c r="Q137" s="164"/>
      <c r="R137" s="164"/>
      <c r="S137" s="164"/>
      <c r="T137" s="165"/>
      <c r="AT137" s="159" t="s">
        <v>149</v>
      </c>
      <c r="AU137" s="159" t="s">
        <v>82</v>
      </c>
      <c r="AV137" s="13" t="s">
        <v>82</v>
      </c>
      <c r="AW137" s="13" t="s">
        <v>4</v>
      </c>
      <c r="AX137" s="13" t="s">
        <v>80</v>
      </c>
      <c r="AY137" s="159" t="s">
        <v>138</v>
      </c>
    </row>
    <row r="138" spans="1:65" s="12" customFormat="1" ht="22.9" customHeight="1">
      <c r="B138" s="125"/>
      <c r="D138" s="126" t="s">
        <v>71</v>
      </c>
      <c r="E138" s="136" t="s">
        <v>145</v>
      </c>
      <c r="F138" s="136" t="s">
        <v>287</v>
      </c>
      <c r="I138" s="128"/>
      <c r="J138" s="137">
        <f>BK138</f>
        <v>0</v>
      </c>
      <c r="L138" s="125"/>
      <c r="M138" s="130"/>
      <c r="N138" s="131"/>
      <c r="O138" s="131"/>
      <c r="P138" s="132">
        <f>SUM(P139:P141)</f>
        <v>0</v>
      </c>
      <c r="Q138" s="131"/>
      <c r="R138" s="132">
        <f>SUM(R139:R141)</f>
        <v>0</v>
      </c>
      <c r="S138" s="131"/>
      <c r="T138" s="133">
        <f>SUM(T139:T141)</f>
        <v>0</v>
      </c>
      <c r="AR138" s="126" t="s">
        <v>80</v>
      </c>
      <c r="AT138" s="134" t="s">
        <v>71</v>
      </c>
      <c r="AU138" s="134" t="s">
        <v>80</v>
      </c>
      <c r="AY138" s="126" t="s">
        <v>138</v>
      </c>
      <c r="BK138" s="135">
        <f>SUM(BK139:BK141)</f>
        <v>0</v>
      </c>
    </row>
    <row r="139" spans="1:65" s="2" customFormat="1" ht="19.899999999999999" customHeight="1">
      <c r="A139" s="33"/>
      <c r="B139" s="138"/>
      <c r="C139" s="139" t="s">
        <v>238</v>
      </c>
      <c r="D139" s="139" t="s">
        <v>140</v>
      </c>
      <c r="E139" s="140" t="s">
        <v>1067</v>
      </c>
      <c r="F139" s="141" t="s">
        <v>1068</v>
      </c>
      <c r="G139" s="142" t="s">
        <v>143</v>
      </c>
      <c r="H139" s="143">
        <v>3.12</v>
      </c>
      <c r="I139" s="144"/>
      <c r="J139" s="145">
        <f>ROUND(I139*H139,2)</f>
        <v>0</v>
      </c>
      <c r="K139" s="141" t="s">
        <v>144</v>
      </c>
      <c r="L139" s="34"/>
      <c r="M139" s="146" t="s">
        <v>3</v>
      </c>
      <c r="N139" s="147" t="s">
        <v>43</v>
      </c>
      <c r="O139" s="54"/>
      <c r="P139" s="148">
        <f>O139*H139</f>
        <v>0</v>
      </c>
      <c r="Q139" s="148">
        <v>0</v>
      </c>
      <c r="R139" s="148">
        <f>Q139*H139</f>
        <v>0</v>
      </c>
      <c r="S139" s="148">
        <v>0</v>
      </c>
      <c r="T139" s="149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145</v>
      </c>
      <c r="AT139" s="150" t="s">
        <v>140</v>
      </c>
      <c r="AU139" s="150" t="s">
        <v>82</v>
      </c>
      <c r="AY139" s="18" t="s">
        <v>138</v>
      </c>
      <c r="BE139" s="151">
        <f>IF(N139="základní",J139,0)</f>
        <v>0</v>
      </c>
      <c r="BF139" s="151">
        <f>IF(N139="snížená",J139,0)</f>
        <v>0</v>
      </c>
      <c r="BG139" s="151">
        <f>IF(N139="zákl. přenesená",J139,0)</f>
        <v>0</v>
      </c>
      <c r="BH139" s="151">
        <f>IF(N139="sníž. přenesená",J139,0)</f>
        <v>0</v>
      </c>
      <c r="BI139" s="151">
        <f>IF(N139="nulová",J139,0)</f>
        <v>0</v>
      </c>
      <c r="BJ139" s="18" t="s">
        <v>80</v>
      </c>
      <c r="BK139" s="151">
        <f>ROUND(I139*H139,2)</f>
        <v>0</v>
      </c>
      <c r="BL139" s="18" t="s">
        <v>145</v>
      </c>
      <c r="BM139" s="150" t="s">
        <v>1069</v>
      </c>
    </row>
    <row r="140" spans="1:65" s="2" customFormat="1" ht="11.25">
      <c r="A140" s="33"/>
      <c r="B140" s="34"/>
      <c r="C140" s="33"/>
      <c r="D140" s="152" t="s">
        <v>147</v>
      </c>
      <c r="E140" s="33"/>
      <c r="F140" s="153" t="s">
        <v>1070</v>
      </c>
      <c r="G140" s="33"/>
      <c r="H140" s="33"/>
      <c r="I140" s="154"/>
      <c r="J140" s="33"/>
      <c r="K140" s="33"/>
      <c r="L140" s="34"/>
      <c r="M140" s="155"/>
      <c r="N140" s="156"/>
      <c r="O140" s="54"/>
      <c r="P140" s="54"/>
      <c r="Q140" s="54"/>
      <c r="R140" s="54"/>
      <c r="S140" s="54"/>
      <c r="T140" s="55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147</v>
      </c>
      <c r="AU140" s="18" t="s">
        <v>82</v>
      </c>
    </row>
    <row r="141" spans="1:65" s="13" customFormat="1" ht="11.25">
      <c r="B141" s="157"/>
      <c r="D141" s="158" t="s">
        <v>149</v>
      </c>
      <c r="E141" s="159" t="s">
        <v>3</v>
      </c>
      <c r="F141" s="160" t="s">
        <v>1071</v>
      </c>
      <c r="H141" s="161">
        <v>3.12</v>
      </c>
      <c r="I141" s="162"/>
      <c r="L141" s="157"/>
      <c r="M141" s="163"/>
      <c r="N141" s="164"/>
      <c r="O141" s="164"/>
      <c r="P141" s="164"/>
      <c r="Q141" s="164"/>
      <c r="R141" s="164"/>
      <c r="S141" s="164"/>
      <c r="T141" s="165"/>
      <c r="AT141" s="159" t="s">
        <v>149</v>
      </c>
      <c r="AU141" s="159" t="s">
        <v>82</v>
      </c>
      <c r="AV141" s="13" t="s">
        <v>82</v>
      </c>
      <c r="AW141" s="13" t="s">
        <v>33</v>
      </c>
      <c r="AX141" s="13" t="s">
        <v>80</v>
      </c>
      <c r="AY141" s="159" t="s">
        <v>138</v>
      </c>
    </row>
    <row r="142" spans="1:65" s="12" customFormat="1" ht="22.9" customHeight="1">
      <c r="B142" s="125"/>
      <c r="D142" s="126" t="s">
        <v>71</v>
      </c>
      <c r="E142" s="136" t="s">
        <v>190</v>
      </c>
      <c r="F142" s="136" t="s">
        <v>1072</v>
      </c>
      <c r="I142" s="128"/>
      <c r="J142" s="137">
        <f>BK142</f>
        <v>0</v>
      </c>
      <c r="L142" s="125"/>
      <c r="M142" s="130"/>
      <c r="N142" s="131"/>
      <c r="O142" s="131"/>
      <c r="P142" s="132">
        <f>SUM(P143:P164)</f>
        <v>0</v>
      </c>
      <c r="Q142" s="131"/>
      <c r="R142" s="132">
        <f>SUM(R143:R164)</f>
        <v>0.91457999999999995</v>
      </c>
      <c r="S142" s="131"/>
      <c r="T142" s="133">
        <f>SUM(T143:T164)</f>
        <v>0.435</v>
      </c>
      <c r="AR142" s="126" t="s">
        <v>80</v>
      </c>
      <c r="AT142" s="134" t="s">
        <v>71</v>
      </c>
      <c r="AU142" s="134" t="s">
        <v>80</v>
      </c>
      <c r="AY142" s="126" t="s">
        <v>138</v>
      </c>
      <c r="BK142" s="135">
        <f>SUM(BK143:BK164)</f>
        <v>0</v>
      </c>
    </row>
    <row r="143" spans="1:65" s="2" customFormat="1" ht="22.15" customHeight="1">
      <c r="A143" s="33"/>
      <c r="B143" s="138"/>
      <c r="C143" s="139" t="s">
        <v>247</v>
      </c>
      <c r="D143" s="139" t="s">
        <v>140</v>
      </c>
      <c r="E143" s="140" t="s">
        <v>1073</v>
      </c>
      <c r="F143" s="141" t="s">
        <v>1074</v>
      </c>
      <c r="G143" s="142" t="s">
        <v>297</v>
      </c>
      <c r="H143" s="143">
        <v>29</v>
      </c>
      <c r="I143" s="144"/>
      <c r="J143" s="145">
        <f>ROUND(I143*H143,2)</f>
        <v>0</v>
      </c>
      <c r="K143" s="141" t="s">
        <v>144</v>
      </c>
      <c r="L143" s="34"/>
      <c r="M143" s="146" t="s">
        <v>3</v>
      </c>
      <c r="N143" s="147" t="s">
        <v>43</v>
      </c>
      <c r="O143" s="54"/>
      <c r="P143" s="148">
        <f>O143*H143</f>
        <v>0</v>
      </c>
      <c r="Q143" s="148">
        <v>2.7599999999999999E-3</v>
      </c>
      <c r="R143" s="148">
        <f>Q143*H143</f>
        <v>8.004E-2</v>
      </c>
      <c r="S143" s="148">
        <v>0</v>
      </c>
      <c r="T143" s="149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50" t="s">
        <v>145</v>
      </c>
      <c r="AT143" s="150" t="s">
        <v>140</v>
      </c>
      <c r="AU143" s="150" t="s">
        <v>82</v>
      </c>
      <c r="AY143" s="18" t="s">
        <v>138</v>
      </c>
      <c r="BE143" s="151">
        <f>IF(N143="základní",J143,0)</f>
        <v>0</v>
      </c>
      <c r="BF143" s="151">
        <f>IF(N143="snížená",J143,0)</f>
        <v>0</v>
      </c>
      <c r="BG143" s="151">
        <f>IF(N143="zákl. přenesená",J143,0)</f>
        <v>0</v>
      </c>
      <c r="BH143" s="151">
        <f>IF(N143="sníž. přenesená",J143,0)</f>
        <v>0</v>
      </c>
      <c r="BI143" s="151">
        <f>IF(N143="nulová",J143,0)</f>
        <v>0</v>
      </c>
      <c r="BJ143" s="18" t="s">
        <v>80</v>
      </c>
      <c r="BK143" s="151">
        <f>ROUND(I143*H143,2)</f>
        <v>0</v>
      </c>
      <c r="BL143" s="18" t="s">
        <v>145</v>
      </c>
      <c r="BM143" s="150" t="s">
        <v>1075</v>
      </c>
    </row>
    <row r="144" spans="1:65" s="2" customFormat="1" ht="11.25">
      <c r="A144" s="33"/>
      <c r="B144" s="34"/>
      <c r="C144" s="33"/>
      <c r="D144" s="152" t="s">
        <v>147</v>
      </c>
      <c r="E144" s="33"/>
      <c r="F144" s="153" t="s">
        <v>1076</v>
      </c>
      <c r="G144" s="33"/>
      <c r="H144" s="33"/>
      <c r="I144" s="154"/>
      <c r="J144" s="33"/>
      <c r="K144" s="33"/>
      <c r="L144" s="34"/>
      <c r="M144" s="155"/>
      <c r="N144" s="156"/>
      <c r="O144" s="54"/>
      <c r="P144" s="54"/>
      <c r="Q144" s="54"/>
      <c r="R144" s="54"/>
      <c r="S144" s="54"/>
      <c r="T144" s="55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8" t="s">
        <v>147</v>
      </c>
      <c r="AU144" s="18" t="s">
        <v>82</v>
      </c>
    </row>
    <row r="145" spans="1:65" s="2" customFormat="1" ht="19.899999999999999" customHeight="1">
      <c r="A145" s="33"/>
      <c r="B145" s="138"/>
      <c r="C145" s="139" t="s">
        <v>254</v>
      </c>
      <c r="D145" s="139" t="s">
        <v>140</v>
      </c>
      <c r="E145" s="140" t="s">
        <v>1077</v>
      </c>
      <c r="F145" s="141" t="s">
        <v>1078</v>
      </c>
      <c r="G145" s="142" t="s">
        <v>297</v>
      </c>
      <c r="H145" s="143">
        <v>29</v>
      </c>
      <c r="I145" s="144"/>
      <c r="J145" s="145">
        <f>ROUND(I145*H145,2)</f>
        <v>0</v>
      </c>
      <c r="K145" s="141" t="s">
        <v>144</v>
      </c>
      <c r="L145" s="34"/>
      <c r="M145" s="146" t="s">
        <v>3</v>
      </c>
      <c r="N145" s="147" t="s">
        <v>43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1.4999999999999999E-2</v>
      </c>
      <c r="T145" s="149">
        <f>S145*H145</f>
        <v>0.435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145</v>
      </c>
      <c r="AT145" s="150" t="s">
        <v>140</v>
      </c>
      <c r="AU145" s="150" t="s">
        <v>82</v>
      </c>
      <c r="AY145" s="18" t="s">
        <v>138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80</v>
      </c>
      <c r="BK145" s="151">
        <f>ROUND(I145*H145,2)</f>
        <v>0</v>
      </c>
      <c r="BL145" s="18" t="s">
        <v>145</v>
      </c>
      <c r="BM145" s="150" t="s">
        <v>1079</v>
      </c>
    </row>
    <row r="146" spans="1:65" s="2" customFormat="1" ht="11.25">
      <c r="A146" s="33"/>
      <c r="B146" s="34"/>
      <c r="C146" s="33"/>
      <c r="D146" s="152" t="s">
        <v>147</v>
      </c>
      <c r="E146" s="33"/>
      <c r="F146" s="153" t="s">
        <v>1080</v>
      </c>
      <c r="G146" s="33"/>
      <c r="H146" s="33"/>
      <c r="I146" s="154"/>
      <c r="J146" s="33"/>
      <c r="K146" s="33"/>
      <c r="L146" s="34"/>
      <c r="M146" s="155"/>
      <c r="N146" s="156"/>
      <c r="O146" s="54"/>
      <c r="P146" s="54"/>
      <c r="Q146" s="54"/>
      <c r="R146" s="54"/>
      <c r="S146" s="54"/>
      <c r="T146" s="55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8" t="s">
        <v>147</v>
      </c>
      <c r="AU146" s="18" t="s">
        <v>82</v>
      </c>
    </row>
    <row r="147" spans="1:65" s="2" customFormat="1" ht="14.45" customHeight="1">
      <c r="A147" s="33"/>
      <c r="B147" s="138"/>
      <c r="C147" s="139" t="s">
        <v>260</v>
      </c>
      <c r="D147" s="139" t="s">
        <v>140</v>
      </c>
      <c r="E147" s="140" t="s">
        <v>1081</v>
      </c>
      <c r="F147" s="141" t="s">
        <v>1082</v>
      </c>
      <c r="G147" s="142" t="s">
        <v>297</v>
      </c>
      <c r="H147" s="143">
        <v>29</v>
      </c>
      <c r="I147" s="144"/>
      <c r="J147" s="145">
        <f>ROUND(I147*H147,2)</f>
        <v>0</v>
      </c>
      <c r="K147" s="141" t="s">
        <v>144</v>
      </c>
      <c r="L147" s="34"/>
      <c r="M147" s="146" t="s">
        <v>3</v>
      </c>
      <c r="N147" s="147" t="s">
        <v>43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145</v>
      </c>
      <c r="AT147" s="150" t="s">
        <v>140</v>
      </c>
      <c r="AU147" s="150" t="s">
        <v>82</v>
      </c>
      <c r="AY147" s="18" t="s">
        <v>138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80</v>
      </c>
      <c r="BK147" s="151">
        <f>ROUND(I147*H147,2)</f>
        <v>0</v>
      </c>
      <c r="BL147" s="18" t="s">
        <v>145</v>
      </c>
      <c r="BM147" s="150" t="s">
        <v>1083</v>
      </c>
    </row>
    <row r="148" spans="1:65" s="2" customFormat="1" ht="11.25">
      <c r="A148" s="33"/>
      <c r="B148" s="34"/>
      <c r="C148" s="33"/>
      <c r="D148" s="152" t="s">
        <v>147</v>
      </c>
      <c r="E148" s="33"/>
      <c r="F148" s="153" t="s">
        <v>1084</v>
      </c>
      <c r="G148" s="33"/>
      <c r="H148" s="33"/>
      <c r="I148" s="154"/>
      <c r="J148" s="33"/>
      <c r="K148" s="33"/>
      <c r="L148" s="34"/>
      <c r="M148" s="155"/>
      <c r="N148" s="156"/>
      <c r="O148" s="54"/>
      <c r="P148" s="54"/>
      <c r="Q148" s="54"/>
      <c r="R148" s="54"/>
      <c r="S148" s="54"/>
      <c r="T148" s="55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T148" s="18" t="s">
        <v>147</v>
      </c>
      <c r="AU148" s="18" t="s">
        <v>82</v>
      </c>
    </row>
    <row r="149" spans="1:65" s="2" customFormat="1" ht="14.45" customHeight="1">
      <c r="A149" s="33"/>
      <c r="B149" s="138"/>
      <c r="C149" s="139" t="s">
        <v>267</v>
      </c>
      <c r="D149" s="139" t="s">
        <v>140</v>
      </c>
      <c r="E149" s="140" t="s">
        <v>1085</v>
      </c>
      <c r="F149" s="141" t="s">
        <v>1086</v>
      </c>
      <c r="G149" s="142" t="s">
        <v>389</v>
      </c>
      <c r="H149" s="143">
        <v>1</v>
      </c>
      <c r="I149" s="144"/>
      <c r="J149" s="145">
        <f>ROUND(I149*H149,2)</f>
        <v>0</v>
      </c>
      <c r="K149" s="141" t="s">
        <v>144</v>
      </c>
      <c r="L149" s="34"/>
      <c r="M149" s="146" t="s">
        <v>3</v>
      </c>
      <c r="N149" s="147" t="s">
        <v>43</v>
      </c>
      <c r="O149" s="54"/>
      <c r="P149" s="148">
        <f>O149*H149</f>
        <v>0</v>
      </c>
      <c r="Q149" s="148">
        <v>0.45937</v>
      </c>
      <c r="R149" s="148">
        <f>Q149*H149</f>
        <v>0.45937</v>
      </c>
      <c r="S149" s="148">
        <v>0</v>
      </c>
      <c r="T149" s="149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50" t="s">
        <v>145</v>
      </c>
      <c r="AT149" s="150" t="s">
        <v>140</v>
      </c>
      <c r="AU149" s="150" t="s">
        <v>82</v>
      </c>
      <c r="AY149" s="18" t="s">
        <v>138</v>
      </c>
      <c r="BE149" s="151">
        <f>IF(N149="základní",J149,0)</f>
        <v>0</v>
      </c>
      <c r="BF149" s="151">
        <f>IF(N149="snížená",J149,0)</f>
        <v>0</v>
      </c>
      <c r="BG149" s="151">
        <f>IF(N149="zákl. přenesená",J149,0)</f>
        <v>0</v>
      </c>
      <c r="BH149" s="151">
        <f>IF(N149="sníž. přenesená",J149,0)</f>
        <v>0</v>
      </c>
      <c r="BI149" s="151">
        <f>IF(N149="nulová",J149,0)</f>
        <v>0</v>
      </c>
      <c r="BJ149" s="18" t="s">
        <v>80</v>
      </c>
      <c r="BK149" s="151">
        <f>ROUND(I149*H149,2)</f>
        <v>0</v>
      </c>
      <c r="BL149" s="18" t="s">
        <v>145</v>
      </c>
      <c r="BM149" s="150" t="s">
        <v>1087</v>
      </c>
    </row>
    <row r="150" spans="1:65" s="2" customFormat="1" ht="11.25">
      <c r="A150" s="33"/>
      <c r="B150" s="34"/>
      <c r="C150" s="33"/>
      <c r="D150" s="152" t="s">
        <v>147</v>
      </c>
      <c r="E150" s="33"/>
      <c r="F150" s="153" t="s">
        <v>1088</v>
      </c>
      <c r="G150" s="33"/>
      <c r="H150" s="33"/>
      <c r="I150" s="154"/>
      <c r="J150" s="33"/>
      <c r="K150" s="33"/>
      <c r="L150" s="34"/>
      <c r="M150" s="155"/>
      <c r="N150" s="156"/>
      <c r="O150" s="54"/>
      <c r="P150" s="54"/>
      <c r="Q150" s="54"/>
      <c r="R150" s="54"/>
      <c r="S150" s="54"/>
      <c r="T150" s="55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8" t="s">
        <v>147</v>
      </c>
      <c r="AU150" s="18" t="s">
        <v>82</v>
      </c>
    </row>
    <row r="151" spans="1:65" s="2" customFormat="1" ht="22.15" customHeight="1">
      <c r="A151" s="33"/>
      <c r="B151" s="138"/>
      <c r="C151" s="139" t="s">
        <v>8</v>
      </c>
      <c r="D151" s="139" t="s">
        <v>140</v>
      </c>
      <c r="E151" s="140" t="s">
        <v>1089</v>
      </c>
      <c r="F151" s="141" t="s">
        <v>1090</v>
      </c>
      <c r="G151" s="142" t="s">
        <v>389</v>
      </c>
      <c r="H151" s="143">
        <v>1</v>
      </c>
      <c r="I151" s="144"/>
      <c r="J151" s="145">
        <f>ROUND(I151*H151,2)</f>
        <v>0</v>
      </c>
      <c r="K151" s="141" t="s">
        <v>144</v>
      </c>
      <c r="L151" s="34"/>
      <c r="M151" s="146" t="s">
        <v>3</v>
      </c>
      <c r="N151" s="147" t="s">
        <v>43</v>
      </c>
      <c r="O151" s="54"/>
      <c r="P151" s="148">
        <f>O151*H151</f>
        <v>0</v>
      </c>
      <c r="Q151" s="148">
        <v>6.8959999999999994E-2</v>
      </c>
      <c r="R151" s="148">
        <f>Q151*H151</f>
        <v>6.8959999999999994E-2</v>
      </c>
      <c r="S151" s="148">
        <v>0</v>
      </c>
      <c r="T151" s="149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145</v>
      </c>
      <c r="AT151" s="150" t="s">
        <v>140</v>
      </c>
      <c r="AU151" s="150" t="s">
        <v>82</v>
      </c>
      <c r="AY151" s="18" t="s">
        <v>138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8" t="s">
        <v>80</v>
      </c>
      <c r="BK151" s="151">
        <f>ROUND(I151*H151,2)</f>
        <v>0</v>
      </c>
      <c r="BL151" s="18" t="s">
        <v>145</v>
      </c>
      <c r="BM151" s="150" t="s">
        <v>1091</v>
      </c>
    </row>
    <row r="152" spans="1:65" s="2" customFormat="1" ht="11.25">
      <c r="A152" s="33"/>
      <c r="B152" s="34"/>
      <c r="C152" s="33"/>
      <c r="D152" s="152" t="s">
        <v>147</v>
      </c>
      <c r="E152" s="33"/>
      <c r="F152" s="153" t="s">
        <v>1092</v>
      </c>
      <c r="G152" s="33"/>
      <c r="H152" s="33"/>
      <c r="I152" s="154"/>
      <c r="J152" s="33"/>
      <c r="K152" s="33"/>
      <c r="L152" s="34"/>
      <c r="M152" s="155"/>
      <c r="N152" s="156"/>
      <c r="O152" s="54"/>
      <c r="P152" s="54"/>
      <c r="Q152" s="54"/>
      <c r="R152" s="54"/>
      <c r="S152" s="54"/>
      <c r="T152" s="55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T152" s="18" t="s">
        <v>147</v>
      </c>
      <c r="AU152" s="18" t="s">
        <v>82</v>
      </c>
    </row>
    <row r="153" spans="1:65" s="2" customFormat="1" ht="22.15" customHeight="1">
      <c r="A153" s="33"/>
      <c r="B153" s="138"/>
      <c r="C153" s="139" t="s">
        <v>281</v>
      </c>
      <c r="D153" s="139" t="s">
        <v>140</v>
      </c>
      <c r="E153" s="140" t="s">
        <v>1093</v>
      </c>
      <c r="F153" s="141" t="s">
        <v>1094</v>
      </c>
      <c r="G153" s="142" t="s">
        <v>389</v>
      </c>
      <c r="H153" s="143">
        <v>0.5</v>
      </c>
      <c r="I153" s="144"/>
      <c r="J153" s="145">
        <f>ROUND(I153*H153,2)</f>
        <v>0</v>
      </c>
      <c r="K153" s="141" t="s">
        <v>144</v>
      </c>
      <c r="L153" s="34"/>
      <c r="M153" s="146" t="s">
        <v>3</v>
      </c>
      <c r="N153" s="147" t="s">
        <v>43</v>
      </c>
      <c r="O153" s="54"/>
      <c r="P153" s="148">
        <f>O153*H153</f>
        <v>0</v>
      </c>
      <c r="Q153" s="148">
        <v>1.136E-2</v>
      </c>
      <c r="R153" s="148">
        <f>Q153*H153</f>
        <v>5.6800000000000002E-3</v>
      </c>
      <c r="S153" s="148">
        <v>0</v>
      </c>
      <c r="T153" s="149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145</v>
      </c>
      <c r="AT153" s="150" t="s">
        <v>140</v>
      </c>
      <c r="AU153" s="150" t="s">
        <v>82</v>
      </c>
      <c r="AY153" s="18" t="s">
        <v>138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8" t="s">
        <v>80</v>
      </c>
      <c r="BK153" s="151">
        <f>ROUND(I153*H153,2)</f>
        <v>0</v>
      </c>
      <c r="BL153" s="18" t="s">
        <v>145</v>
      </c>
      <c r="BM153" s="150" t="s">
        <v>1095</v>
      </c>
    </row>
    <row r="154" spans="1:65" s="2" customFormat="1" ht="11.25">
      <c r="A154" s="33"/>
      <c r="B154" s="34"/>
      <c r="C154" s="33"/>
      <c r="D154" s="152" t="s">
        <v>147</v>
      </c>
      <c r="E154" s="33"/>
      <c r="F154" s="153" t="s">
        <v>1096</v>
      </c>
      <c r="G154" s="33"/>
      <c r="H154" s="33"/>
      <c r="I154" s="154"/>
      <c r="J154" s="33"/>
      <c r="K154" s="33"/>
      <c r="L154" s="34"/>
      <c r="M154" s="155"/>
      <c r="N154" s="156"/>
      <c r="O154" s="54"/>
      <c r="P154" s="54"/>
      <c r="Q154" s="54"/>
      <c r="R154" s="54"/>
      <c r="S154" s="54"/>
      <c r="T154" s="55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8" t="s">
        <v>147</v>
      </c>
      <c r="AU154" s="18" t="s">
        <v>82</v>
      </c>
    </row>
    <row r="155" spans="1:65" s="2" customFormat="1" ht="22.15" customHeight="1">
      <c r="A155" s="33"/>
      <c r="B155" s="138"/>
      <c r="C155" s="139" t="s">
        <v>288</v>
      </c>
      <c r="D155" s="139" t="s">
        <v>140</v>
      </c>
      <c r="E155" s="140" t="s">
        <v>1097</v>
      </c>
      <c r="F155" s="141" t="s">
        <v>1098</v>
      </c>
      <c r="G155" s="142" t="s">
        <v>389</v>
      </c>
      <c r="H155" s="143">
        <v>1</v>
      </c>
      <c r="I155" s="144"/>
      <c r="J155" s="145">
        <f>ROUND(I155*H155,2)</f>
        <v>0</v>
      </c>
      <c r="K155" s="141" t="s">
        <v>144</v>
      </c>
      <c r="L155" s="34"/>
      <c r="M155" s="146" t="s">
        <v>3</v>
      </c>
      <c r="N155" s="147" t="s">
        <v>43</v>
      </c>
      <c r="O155" s="54"/>
      <c r="P155" s="148">
        <f>O155*H155</f>
        <v>0</v>
      </c>
      <c r="Q155" s="148">
        <v>2.6800000000000001E-3</v>
      </c>
      <c r="R155" s="148">
        <f>Q155*H155</f>
        <v>2.6800000000000001E-3</v>
      </c>
      <c r="S155" s="148">
        <v>0</v>
      </c>
      <c r="T155" s="149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145</v>
      </c>
      <c r="AT155" s="150" t="s">
        <v>140</v>
      </c>
      <c r="AU155" s="150" t="s">
        <v>82</v>
      </c>
      <c r="AY155" s="18" t="s">
        <v>138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8" t="s">
        <v>80</v>
      </c>
      <c r="BK155" s="151">
        <f>ROUND(I155*H155,2)</f>
        <v>0</v>
      </c>
      <c r="BL155" s="18" t="s">
        <v>145</v>
      </c>
      <c r="BM155" s="150" t="s">
        <v>1099</v>
      </c>
    </row>
    <row r="156" spans="1:65" s="2" customFormat="1" ht="11.25">
      <c r="A156" s="33"/>
      <c r="B156" s="34"/>
      <c r="C156" s="33"/>
      <c r="D156" s="152" t="s">
        <v>147</v>
      </c>
      <c r="E156" s="33"/>
      <c r="F156" s="153" t="s">
        <v>1100</v>
      </c>
      <c r="G156" s="33"/>
      <c r="H156" s="33"/>
      <c r="I156" s="154"/>
      <c r="J156" s="33"/>
      <c r="K156" s="33"/>
      <c r="L156" s="34"/>
      <c r="M156" s="155"/>
      <c r="N156" s="156"/>
      <c r="O156" s="54"/>
      <c r="P156" s="54"/>
      <c r="Q156" s="54"/>
      <c r="R156" s="54"/>
      <c r="S156" s="54"/>
      <c r="T156" s="55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T156" s="18" t="s">
        <v>147</v>
      </c>
      <c r="AU156" s="18" t="s">
        <v>82</v>
      </c>
    </row>
    <row r="157" spans="1:65" s="2" customFormat="1" ht="22.15" customHeight="1">
      <c r="A157" s="33"/>
      <c r="B157" s="138"/>
      <c r="C157" s="139" t="s">
        <v>294</v>
      </c>
      <c r="D157" s="139" t="s">
        <v>140</v>
      </c>
      <c r="E157" s="140" t="s">
        <v>1101</v>
      </c>
      <c r="F157" s="141" t="s">
        <v>1102</v>
      </c>
      <c r="G157" s="142" t="s">
        <v>389</v>
      </c>
      <c r="H157" s="143">
        <v>1</v>
      </c>
      <c r="I157" s="144"/>
      <c r="J157" s="145">
        <f>ROUND(I157*H157,2)</f>
        <v>0</v>
      </c>
      <c r="K157" s="141" t="s">
        <v>144</v>
      </c>
      <c r="L157" s="34"/>
      <c r="M157" s="146" t="s">
        <v>3</v>
      </c>
      <c r="N157" s="147" t="s">
        <v>43</v>
      </c>
      <c r="O157" s="54"/>
      <c r="P157" s="148">
        <f>O157*H157</f>
        <v>0</v>
      </c>
      <c r="Q157" s="148">
        <v>0.17030000000000001</v>
      </c>
      <c r="R157" s="148">
        <f>Q157*H157</f>
        <v>0.17030000000000001</v>
      </c>
      <c r="S157" s="148">
        <v>0</v>
      </c>
      <c r="T157" s="149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145</v>
      </c>
      <c r="AT157" s="150" t="s">
        <v>140</v>
      </c>
      <c r="AU157" s="150" t="s">
        <v>82</v>
      </c>
      <c r="AY157" s="18" t="s">
        <v>138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8" t="s">
        <v>80</v>
      </c>
      <c r="BK157" s="151">
        <f>ROUND(I157*H157,2)</f>
        <v>0</v>
      </c>
      <c r="BL157" s="18" t="s">
        <v>145</v>
      </c>
      <c r="BM157" s="150" t="s">
        <v>1103</v>
      </c>
    </row>
    <row r="158" spans="1:65" s="2" customFormat="1" ht="11.25">
      <c r="A158" s="33"/>
      <c r="B158" s="34"/>
      <c r="C158" s="33"/>
      <c r="D158" s="152" t="s">
        <v>147</v>
      </c>
      <c r="E158" s="33"/>
      <c r="F158" s="153" t="s">
        <v>1104</v>
      </c>
      <c r="G158" s="33"/>
      <c r="H158" s="33"/>
      <c r="I158" s="154"/>
      <c r="J158" s="33"/>
      <c r="K158" s="33"/>
      <c r="L158" s="34"/>
      <c r="M158" s="155"/>
      <c r="N158" s="156"/>
      <c r="O158" s="54"/>
      <c r="P158" s="54"/>
      <c r="Q158" s="54"/>
      <c r="R158" s="54"/>
      <c r="S158" s="54"/>
      <c r="T158" s="55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T158" s="18" t="s">
        <v>147</v>
      </c>
      <c r="AU158" s="18" t="s">
        <v>82</v>
      </c>
    </row>
    <row r="159" spans="1:65" s="2" customFormat="1" ht="22.15" customHeight="1">
      <c r="A159" s="33"/>
      <c r="B159" s="138"/>
      <c r="C159" s="139" t="s">
        <v>301</v>
      </c>
      <c r="D159" s="139" t="s">
        <v>140</v>
      </c>
      <c r="E159" s="140" t="s">
        <v>1105</v>
      </c>
      <c r="F159" s="141" t="s">
        <v>1106</v>
      </c>
      <c r="G159" s="142" t="s">
        <v>389</v>
      </c>
      <c r="H159" s="143">
        <v>2</v>
      </c>
      <c r="I159" s="144"/>
      <c r="J159" s="145">
        <f>ROUND(I159*H159,2)</f>
        <v>0</v>
      </c>
      <c r="K159" s="141" t="s">
        <v>144</v>
      </c>
      <c r="L159" s="34"/>
      <c r="M159" s="146" t="s">
        <v>3</v>
      </c>
      <c r="N159" s="147" t="s">
        <v>43</v>
      </c>
      <c r="O159" s="54"/>
      <c r="P159" s="148">
        <f>O159*H159</f>
        <v>0</v>
      </c>
      <c r="Q159" s="148">
        <v>4.4790000000000003E-2</v>
      </c>
      <c r="R159" s="148">
        <f>Q159*H159</f>
        <v>8.9580000000000007E-2</v>
      </c>
      <c r="S159" s="148">
        <v>0</v>
      </c>
      <c r="T159" s="149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145</v>
      </c>
      <c r="AT159" s="150" t="s">
        <v>140</v>
      </c>
      <c r="AU159" s="150" t="s">
        <v>82</v>
      </c>
      <c r="AY159" s="18" t="s">
        <v>138</v>
      </c>
      <c r="BE159" s="151">
        <f>IF(N159="základní",J159,0)</f>
        <v>0</v>
      </c>
      <c r="BF159" s="151">
        <f>IF(N159="snížená",J159,0)</f>
        <v>0</v>
      </c>
      <c r="BG159" s="151">
        <f>IF(N159="zákl. přenesená",J159,0)</f>
        <v>0</v>
      </c>
      <c r="BH159" s="151">
        <f>IF(N159="sníž. přenesená",J159,0)</f>
        <v>0</v>
      </c>
      <c r="BI159" s="151">
        <f>IF(N159="nulová",J159,0)</f>
        <v>0</v>
      </c>
      <c r="BJ159" s="18" t="s">
        <v>80</v>
      </c>
      <c r="BK159" s="151">
        <f>ROUND(I159*H159,2)</f>
        <v>0</v>
      </c>
      <c r="BL159" s="18" t="s">
        <v>145</v>
      </c>
      <c r="BM159" s="150" t="s">
        <v>1107</v>
      </c>
    </row>
    <row r="160" spans="1:65" s="2" customFormat="1" ht="11.25">
      <c r="A160" s="33"/>
      <c r="B160" s="34"/>
      <c r="C160" s="33"/>
      <c r="D160" s="152" t="s">
        <v>147</v>
      </c>
      <c r="E160" s="33"/>
      <c r="F160" s="153" t="s">
        <v>1108</v>
      </c>
      <c r="G160" s="33"/>
      <c r="H160" s="33"/>
      <c r="I160" s="154"/>
      <c r="J160" s="33"/>
      <c r="K160" s="33"/>
      <c r="L160" s="34"/>
      <c r="M160" s="155"/>
      <c r="N160" s="156"/>
      <c r="O160" s="54"/>
      <c r="P160" s="54"/>
      <c r="Q160" s="54"/>
      <c r="R160" s="54"/>
      <c r="S160" s="54"/>
      <c r="T160" s="55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8" t="s">
        <v>147</v>
      </c>
      <c r="AU160" s="18" t="s">
        <v>82</v>
      </c>
    </row>
    <row r="161" spans="1:65" s="2" customFormat="1" ht="22.15" customHeight="1">
      <c r="A161" s="33"/>
      <c r="B161" s="138"/>
      <c r="C161" s="139" t="s">
        <v>308</v>
      </c>
      <c r="D161" s="139" t="s">
        <v>140</v>
      </c>
      <c r="E161" s="140" t="s">
        <v>1109</v>
      </c>
      <c r="F161" s="141" t="s">
        <v>1110</v>
      </c>
      <c r="G161" s="142" t="s">
        <v>389</v>
      </c>
      <c r="H161" s="143">
        <v>1</v>
      </c>
      <c r="I161" s="144"/>
      <c r="J161" s="145">
        <f>ROUND(I161*H161,2)</f>
        <v>0</v>
      </c>
      <c r="K161" s="141" t="s">
        <v>144</v>
      </c>
      <c r="L161" s="34"/>
      <c r="M161" s="146" t="s">
        <v>3</v>
      </c>
      <c r="N161" s="147" t="s">
        <v>43</v>
      </c>
      <c r="O161" s="54"/>
      <c r="P161" s="148">
        <f>O161*H161</f>
        <v>0</v>
      </c>
      <c r="Q161" s="148">
        <v>3.7350000000000001E-2</v>
      </c>
      <c r="R161" s="148">
        <f>Q161*H161</f>
        <v>3.7350000000000001E-2</v>
      </c>
      <c r="S161" s="148">
        <v>0</v>
      </c>
      <c r="T161" s="149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145</v>
      </c>
      <c r="AT161" s="150" t="s">
        <v>140</v>
      </c>
      <c r="AU161" s="150" t="s">
        <v>82</v>
      </c>
      <c r="AY161" s="18" t="s">
        <v>138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8" t="s">
        <v>80</v>
      </c>
      <c r="BK161" s="151">
        <f>ROUND(I161*H161,2)</f>
        <v>0</v>
      </c>
      <c r="BL161" s="18" t="s">
        <v>145</v>
      </c>
      <c r="BM161" s="150" t="s">
        <v>1111</v>
      </c>
    </row>
    <row r="162" spans="1:65" s="2" customFormat="1" ht="11.25">
      <c r="A162" s="33"/>
      <c r="B162" s="34"/>
      <c r="C162" s="33"/>
      <c r="D162" s="152" t="s">
        <v>147</v>
      </c>
      <c r="E162" s="33"/>
      <c r="F162" s="153" t="s">
        <v>1112</v>
      </c>
      <c r="G162" s="33"/>
      <c r="H162" s="33"/>
      <c r="I162" s="154"/>
      <c r="J162" s="33"/>
      <c r="K162" s="33"/>
      <c r="L162" s="34"/>
      <c r="M162" s="155"/>
      <c r="N162" s="156"/>
      <c r="O162" s="54"/>
      <c r="P162" s="54"/>
      <c r="Q162" s="54"/>
      <c r="R162" s="54"/>
      <c r="S162" s="54"/>
      <c r="T162" s="55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T162" s="18" t="s">
        <v>147</v>
      </c>
      <c r="AU162" s="18" t="s">
        <v>82</v>
      </c>
    </row>
    <row r="163" spans="1:65" s="2" customFormat="1" ht="14.45" customHeight="1">
      <c r="A163" s="33"/>
      <c r="B163" s="138"/>
      <c r="C163" s="139" t="s">
        <v>318</v>
      </c>
      <c r="D163" s="139" t="s">
        <v>140</v>
      </c>
      <c r="E163" s="140" t="s">
        <v>1113</v>
      </c>
      <c r="F163" s="141" t="s">
        <v>1114</v>
      </c>
      <c r="G163" s="142" t="s">
        <v>389</v>
      </c>
      <c r="H163" s="143">
        <v>1</v>
      </c>
      <c r="I163" s="144"/>
      <c r="J163" s="145">
        <f>ROUND(I163*H163,2)</f>
        <v>0</v>
      </c>
      <c r="K163" s="141" t="s">
        <v>144</v>
      </c>
      <c r="L163" s="34"/>
      <c r="M163" s="146" t="s">
        <v>3</v>
      </c>
      <c r="N163" s="147" t="s">
        <v>43</v>
      </c>
      <c r="O163" s="54"/>
      <c r="P163" s="148">
        <f>O163*H163</f>
        <v>0</v>
      </c>
      <c r="Q163" s="148">
        <v>6.2E-4</v>
      </c>
      <c r="R163" s="148">
        <f>Q163*H163</f>
        <v>6.2E-4</v>
      </c>
      <c r="S163" s="148">
        <v>0</v>
      </c>
      <c r="T163" s="149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145</v>
      </c>
      <c r="AT163" s="150" t="s">
        <v>140</v>
      </c>
      <c r="AU163" s="150" t="s">
        <v>82</v>
      </c>
      <c r="AY163" s="18" t="s">
        <v>138</v>
      </c>
      <c r="BE163" s="151">
        <f>IF(N163="základní",J163,0)</f>
        <v>0</v>
      </c>
      <c r="BF163" s="151">
        <f>IF(N163="snížená",J163,0)</f>
        <v>0</v>
      </c>
      <c r="BG163" s="151">
        <f>IF(N163="zákl. přenesená",J163,0)</f>
        <v>0</v>
      </c>
      <c r="BH163" s="151">
        <f>IF(N163="sníž. přenesená",J163,0)</f>
        <v>0</v>
      </c>
      <c r="BI163" s="151">
        <f>IF(N163="nulová",J163,0)</f>
        <v>0</v>
      </c>
      <c r="BJ163" s="18" t="s">
        <v>80</v>
      </c>
      <c r="BK163" s="151">
        <f>ROUND(I163*H163,2)</f>
        <v>0</v>
      </c>
      <c r="BL163" s="18" t="s">
        <v>145</v>
      </c>
      <c r="BM163" s="150" t="s">
        <v>1115</v>
      </c>
    </row>
    <row r="164" spans="1:65" s="2" customFormat="1" ht="11.25">
      <c r="A164" s="33"/>
      <c r="B164" s="34"/>
      <c r="C164" s="33"/>
      <c r="D164" s="152" t="s">
        <v>147</v>
      </c>
      <c r="E164" s="33"/>
      <c r="F164" s="153" t="s">
        <v>1116</v>
      </c>
      <c r="G164" s="33"/>
      <c r="H164" s="33"/>
      <c r="I164" s="154"/>
      <c r="J164" s="33"/>
      <c r="K164" s="33"/>
      <c r="L164" s="34"/>
      <c r="M164" s="155"/>
      <c r="N164" s="156"/>
      <c r="O164" s="54"/>
      <c r="P164" s="54"/>
      <c r="Q164" s="54"/>
      <c r="R164" s="54"/>
      <c r="S164" s="54"/>
      <c r="T164" s="55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8" t="s">
        <v>147</v>
      </c>
      <c r="AU164" s="18" t="s">
        <v>82</v>
      </c>
    </row>
    <row r="165" spans="1:65" s="12" customFormat="1" ht="22.9" customHeight="1">
      <c r="B165" s="125"/>
      <c r="D165" s="126" t="s">
        <v>71</v>
      </c>
      <c r="E165" s="136" t="s">
        <v>197</v>
      </c>
      <c r="F165" s="136" t="s">
        <v>396</v>
      </c>
      <c r="I165" s="128"/>
      <c r="J165" s="137">
        <f>BK165</f>
        <v>0</v>
      </c>
      <c r="L165" s="125"/>
      <c r="M165" s="130"/>
      <c r="N165" s="131"/>
      <c r="O165" s="131"/>
      <c r="P165" s="132">
        <f>SUM(P166:P170)</f>
        <v>0</v>
      </c>
      <c r="Q165" s="131"/>
      <c r="R165" s="132">
        <f>SUM(R166:R170)</f>
        <v>0</v>
      </c>
      <c r="S165" s="131"/>
      <c r="T165" s="133">
        <f>SUM(T166:T170)</f>
        <v>0</v>
      </c>
      <c r="AR165" s="126" t="s">
        <v>80</v>
      </c>
      <c r="AT165" s="134" t="s">
        <v>71</v>
      </c>
      <c r="AU165" s="134" t="s">
        <v>80</v>
      </c>
      <c r="AY165" s="126" t="s">
        <v>138</v>
      </c>
      <c r="BK165" s="135">
        <f>SUM(BK166:BK170)</f>
        <v>0</v>
      </c>
    </row>
    <row r="166" spans="1:65" s="2" customFormat="1" ht="14.45" customHeight="1">
      <c r="A166" s="33"/>
      <c r="B166" s="138"/>
      <c r="C166" s="139" t="s">
        <v>330</v>
      </c>
      <c r="D166" s="139" t="s">
        <v>140</v>
      </c>
      <c r="E166" s="140" t="s">
        <v>1117</v>
      </c>
      <c r="F166" s="141" t="s">
        <v>1118</v>
      </c>
      <c r="G166" s="142" t="s">
        <v>400</v>
      </c>
      <c r="H166" s="143">
        <v>1</v>
      </c>
      <c r="I166" s="144"/>
      <c r="J166" s="145">
        <f>ROUND(I166*H166,2)</f>
        <v>0</v>
      </c>
      <c r="K166" s="141" t="s">
        <v>3</v>
      </c>
      <c r="L166" s="34"/>
      <c r="M166" s="146" t="s">
        <v>3</v>
      </c>
      <c r="N166" s="147" t="s">
        <v>43</v>
      </c>
      <c r="O166" s="54"/>
      <c r="P166" s="148">
        <f>O166*H166</f>
        <v>0</v>
      </c>
      <c r="Q166" s="148">
        <v>0</v>
      </c>
      <c r="R166" s="148">
        <f>Q166*H166</f>
        <v>0</v>
      </c>
      <c r="S166" s="148">
        <v>0</v>
      </c>
      <c r="T166" s="149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145</v>
      </c>
      <c r="AT166" s="150" t="s">
        <v>140</v>
      </c>
      <c r="AU166" s="150" t="s">
        <v>82</v>
      </c>
      <c r="AY166" s="18" t="s">
        <v>138</v>
      </c>
      <c r="BE166" s="151">
        <f>IF(N166="základní",J166,0)</f>
        <v>0</v>
      </c>
      <c r="BF166" s="151">
        <f>IF(N166="snížená",J166,0)</f>
        <v>0</v>
      </c>
      <c r="BG166" s="151">
        <f>IF(N166="zákl. přenesená",J166,0)</f>
        <v>0</v>
      </c>
      <c r="BH166" s="151">
        <f>IF(N166="sníž. přenesená",J166,0)</f>
        <v>0</v>
      </c>
      <c r="BI166" s="151">
        <f>IF(N166="nulová",J166,0)</f>
        <v>0</v>
      </c>
      <c r="BJ166" s="18" t="s">
        <v>80</v>
      </c>
      <c r="BK166" s="151">
        <f>ROUND(I166*H166,2)</f>
        <v>0</v>
      </c>
      <c r="BL166" s="18" t="s">
        <v>145</v>
      </c>
      <c r="BM166" s="150" t="s">
        <v>1119</v>
      </c>
    </row>
    <row r="167" spans="1:65" s="2" customFormat="1" ht="22.15" customHeight="1">
      <c r="A167" s="33"/>
      <c r="B167" s="138"/>
      <c r="C167" s="139" t="s">
        <v>343</v>
      </c>
      <c r="D167" s="139" t="s">
        <v>140</v>
      </c>
      <c r="E167" s="140" t="s">
        <v>1120</v>
      </c>
      <c r="F167" s="141" t="s">
        <v>1121</v>
      </c>
      <c r="G167" s="142" t="s">
        <v>400</v>
      </c>
      <c r="H167" s="143">
        <v>1</v>
      </c>
      <c r="I167" s="144"/>
      <c r="J167" s="145">
        <f>ROUND(I167*H167,2)</f>
        <v>0</v>
      </c>
      <c r="K167" s="141" t="s">
        <v>3</v>
      </c>
      <c r="L167" s="34"/>
      <c r="M167" s="146" t="s">
        <v>3</v>
      </c>
      <c r="N167" s="147" t="s">
        <v>43</v>
      </c>
      <c r="O167" s="54"/>
      <c r="P167" s="148">
        <f>O167*H167</f>
        <v>0</v>
      </c>
      <c r="Q167" s="148">
        <v>0</v>
      </c>
      <c r="R167" s="148">
        <f>Q167*H167</f>
        <v>0</v>
      </c>
      <c r="S167" s="148">
        <v>0</v>
      </c>
      <c r="T167" s="149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145</v>
      </c>
      <c r="AT167" s="150" t="s">
        <v>140</v>
      </c>
      <c r="AU167" s="150" t="s">
        <v>82</v>
      </c>
      <c r="AY167" s="18" t="s">
        <v>138</v>
      </c>
      <c r="BE167" s="151">
        <f>IF(N167="základní",J167,0)</f>
        <v>0</v>
      </c>
      <c r="BF167" s="151">
        <f>IF(N167="snížená",J167,0)</f>
        <v>0</v>
      </c>
      <c r="BG167" s="151">
        <f>IF(N167="zákl. přenesená",J167,0)</f>
        <v>0</v>
      </c>
      <c r="BH167" s="151">
        <f>IF(N167="sníž. přenesená",J167,0)</f>
        <v>0</v>
      </c>
      <c r="BI167" s="151">
        <f>IF(N167="nulová",J167,0)</f>
        <v>0</v>
      </c>
      <c r="BJ167" s="18" t="s">
        <v>80</v>
      </c>
      <c r="BK167" s="151">
        <f>ROUND(I167*H167,2)</f>
        <v>0</v>
      </c>
      <c r="BL167" s="18" t="s">
        <v>145</v>
      </c>
      <c r="BM167" s="150" t="s">
        <v>1122</v>
      </c>
    </row>
    <row r="168" spans="1:65" s="13" customFormat="1" ht="11.25">
      <c r="B168" s="157"/>
      <c r="D168" s="158" t="s">
        <v>149</v>
      </c>
      <c r="E168" s="159" t="s">
        <v>3</v>
      </c>
      <c r="F168" s="160" t="s">
        <v>1123</v>
      </c>
      <c r="H168" s="161">
        <v>1</v>
      </c>
      <c r="I168" s="162"/>
      <c r="L168" s="157"/>
      <c r="M168" s="163"/>
      <c r="N168" s="164"/>
      <c r="O168" s="164"/>
      <c r="P168" s="164"/>
      <c r="Q168" s="164"/>
      <c r="R168" s="164"/>
      <c r="S168" s="164"/>
      <c r="T168" s="165"/>
      <c r="AT168" s="159" t="s">
        <v>149</v>
      </c>
      <c r="AU168" s="159" t="s">
        <v>82</v>
      </c>
      <c r="AV168" s="13" t="s">
        <v>82</v>
      </c>
      <c r="AW168" s="13" t="s">
        <v>33</v>
      </c>
      <c r="AX168" s="13" t="s">
        <v>80</v>
      </c>
      <c r="AY168" s="159" t="s">
        <v>138</v>
      </c>
    </row>
    <row r="169" spans="1:65" s="2" customFormat="1" ht="14.45" customHeight="1">
      <c r="A169" s="33"/>
      <c r="B169" s="138"/>
      <c r="C169" s="139" t="s">
        <v>350</v>
      </c>
      <c r="D169" s="139" t="s">
        <v>140</v>
      </c>
      <c r="E169" s="140" t="s">
        <v>1124</v>
      </c>
      <c r="F169" s="141" t="s">
        <v>1125</v>
      </c>
      <c r="G169" s="142" t="s">
        <v>400</v>
      </c>
      <c r="H169" s="143">
        <v>1</v>
      </c>
      <c r="I169" s="144"/>
      <c r="J169" s="145">
        <f>ROUND(I169*H169,2)</f>
        <v>0</v>
      </c>
      <c r="K169" s="141" t="s">
        <v>3</v>
      </c>
      <c r="L169" s="34"/>
      <c r="M169" s="146" t="s">
        <v>3</v>
      </c>
      <c r="N169" s="147" t="s">
        <v>43</v>
      </c>
      <c r="O169" s="54"/>
      <c r="P169" s="148">
        <f>O169*H169</f>
        <v>0</v>
      </c>
      <c r="Q169" s="148">
        <v>0</v>
      </c>
      <c r="R169" s="148">
        <f>Q169*H169</f>
        <v>0</v>
      </c>
      <c r="S169" s="148">
        <v>0</v>
      </c>
      <c r="T169" s="149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145</v>
      </c>
      <c r="AT169" s="150" t="s">
        <v>140</v>
      </c>
      <c r="AU169" s="150" t="s">
        <v>82</v>
      </c>
      <c r="AY169" s="18" t="s">
        <v>138</v>
      </c>
      <c r="BE169" s="151">
        <f>IF(N169="základní",J169,0)</f>
        <v>0</v>
      </c>
      <c r="BF169" s="151">
        <f>IF(N169="snížená",J169,0)</f>
        <v>0</v>
      </c>
      <c r="BG169" s="151">
        <f>IF(N169="zákl. přenesená",J169,0)</f>
        <v>0</v>
      </c>
      <c r="BH169" s="151">
        <f>IF(N169="sníž. přenesená",J169,0)</f>
        <v>0</v>
      </c>
      <c r="BI169" s="151">
        <f>IF(N169="nulová",J169,0)</f>
        <v>0</v>
      </c>
      <c r="BJ169" s="18" t="s">
        <v>80</v>
      </c>
      <c r="BK169" s="151">
        <f>ROUND(I169*H169,2)</f>
        <v>0</v>
      </c>
      <c r="BL169" s="18" t="s">
        <v>145</v>
      </c>
      <c r="BM169" s="150" t="s">
        <v>1126</v>
      </c>
    </row>
    <row r="170" spans="1:65" s="2" customFormat="1" ht="14.45" customHeight="1">
      <c r="A170" s="33"/>
      <c r="B170" s="138"/>
      <c r="C170" s="139" t="s">
        <v>356</v>
      </c>
      <c r="D170" s="139" t="s">
        <v>140</v>
      </c>
      <c r="E170" s="140" t="s">
        <v>1127</v>
      </c>
      <c r="F170" s="141" t="s">
        <v>1128</v>
      </c>
      <c r="G170" s="142" t="s">
        <v>400</v>
      </c>
      <c r="H170" s="143">
        <v>1</v>
      </c>
      <c r="I170" s="144"/>
      <c r="J170" s="145">
        <f>ROUND(I170*H170,2)</f>
        <v>0</v>
      </c>
      <c r="K170" s="141" t="s">
        <v>3</v>
      </c>
      <c r="L170" s="34"/>
      <c r="M170" s="146" t="s">
        <v>3</v>
      </c>
      <c r="N170" s="147" t="s">
        <v>43</v>
      </c>
      <c r="O170" s="54"/>
      <c r="P170" s="148">
        <f>O170*H170</f>
        <v>0</v>
      </c>
      <c r="Q170" s="148">
        <v>0</v>
      </c>
      <c r="R170" s="148">
        <f>Q170*H170</f>
        <v>0</v>
      </c>
      <c r="S170" s="148">
        <v>0</v>
      </c>
      <c r="T170" s="149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145</v>
      </c>
      <c r="AT170" s="150" t="s">
        <v>140</v>
      </c>
      <c r="AU170" s="150" t="s">
        <v>82</v>
      </c>
      <c r="AY170" s="18" t="s">
        <v>138</v>
      </c>
      <c r="BE170" s="151">
        <f>IF(N170="základní",J170,0)</f>
        <v>0</v>
      </c>
      <c r="BF170" s="151">
        <f>IF(N170="snížená",J170,0)</f>
        <v>0</v>
      </c>
      <c r="BG170" s="151">
        <f>IF(N170="zákl. přenesená",J170,0)</f>
        <v>0</v>
      </c>
      <c r="BH170" s="151">
        <f>IF(N170="sníž. přenesená",J170,0)</f>
        <v>0</v>
      </c>
      <c r="BI170" s="151">
        <f>IF(N170="nulová",J170,0)</f>
        <v>0</v>
      </c>
      <c r="BJ170" s="18" t="s">
        <v>80</v>
      </c>
      <c r="BK170" s="151">
        <f>ROUND(I170*H170,2)</f>
        <v>0</v>
      </c>
      <c r="BL170" s="18" t="s">
        <v>145</v>
      </c>
      <c r="BM170" s="150" t="s">
        <v>1129</v>
      </c>
    </row>
    <row r="171" spans="1:65" s="12" customFormat="1" ht="22.9" customHeight="1">
      <c r="B171" s="125"/>
      <c r="D171" s="126" t="s">
        <v>71</v>
      </c>
      <c r="E171" s="136" t="s">
        <v>458</v>
      </c>
      <c r="F171" s="136" t="s">
        <v>459</v>
      </c>
      <c r="I171" s="128"/>
      <c r="J171" s="137">
        <f>BK171</f>
        <v>0</v>
      </c>
      <c r="L171" s="125"/>
      <c r="M171" s="130"/>
      <c r="N171" s="131"/>
      <c r="O171" s="131"/>
      <c r="P171" s="132">
        <f>SUM(P172:P180)</f>
        <v>0</v>
      </c>
      <c r="Q171" s="131"/>
      <c r="R171" s="132">
        <f>SUM(R172:R180)</f>
        <v>0</v>
      </c>
      <c r="S171" s="131"/>
      <c r="T171" s="133">
        <f>SUM(T172:T180)</f>
        <v>0</v>
      </c>
      <c r="AR171" s="126" t="s">
        <v>80</v>
      </c>
      <c r="AT171" s="134" t="s">
        <v>71</v>
      </c>
      <c r="AU171" s="134" t="s">
        <v>80</v>
      </c>
      <c r="AY171" s="126" t="s">
        <v>138</v>
      </c>
      <c r="BK171" s="135">
        <f>SUM(BK172:BK180)</f>
        <v>0</v>
      </c>
    </row>
    <row r="172" spans="1:65" s="2" customFormat="1" ht="22.15" customHeight="1">
      <c r="A172" s="33"/>
      <c r="B172" s="138"/>
      <c r="C172" s="139" t="s">
        <v>362</v>
      </c>
      <c r="D172" s="139" t="s">
        <v>140</v>
      </c>
      <c r="E172" s="140" t="s">
        <v>467</v>
      </c>
      <c r="F172" s="141" t="s">
        <v>468</v>
      </c>
      <c r="G172" s="142" t="s">
        <v>173</v>
      </c>
      <c r="H172" s="143">
        <v>0.435</v>
      </c>
      <c r="I172" s="144"/>
      <c r="J172" s="145">
        <f>ROUND(I172*H172,2)</f>
        <v>0</v>
      </c>
      <c r="K172" s="141" t="s">
        <v>144</v>
      </c>
      <c r="L172" s="34"/>
      <c r="M172" s="146" t="s">
        <v>3</v>
      </c>
      <c r="N172" s="147" t="s">
        <v>43</v>
      </c>
      <c r="O172" s="54"/>
      <c r="P172" s="148">
        <f>O172*H172</f>
        <v>0</v>
      </c>
      <c r="Q172" s="148">
        <v>0</v>
      </c>
      <c r="R172" s="148">
        <f>Q172*H172</f>
        <v>0</v>
      </c>
      <c r="S172" s="148">
        <v>0</v>
      </c>
      <c r="T172" s="149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145</v>
      </c>
      <c r="AT172" s="150" t="s">
        <v>140</v>
      </c>
      <c r="AU172" s="150" t="s">
        <v>82</v>
      </c>
      <c r="AY172" s="18" t="s">
        <v>138</v>
      </c>
      <c r="BE172" s="151">
        <f>IF(N172="základní",J172,0)</f>
        <v>0</v>
      </c>
      <c r="BF172" s="151">
        <f>IF(N172="snížená",J172,0)</f>
        <v>0</v>
      </c>
      <c r="BG172" s="151">
        <f>IF(N172="zákl. přenesená",J172,0)</f>
        <v>0</v>
      </c>
      <c r="BH172" s="151">
        <f>IF(N172="sníž. přenesená",J172,0)</f>
        <v>0</v>
      </c>
      <c r="BI172" s="151">
        <f>IF(N172="nulová",J172,0)</f>
        <v>0</v>
      </c>
      <c r="BJ172" s="18" t="s">
        <v>80</v>
      </c>
      <c r="BK172" s="151">
        <f>ROUND(I172*H172,2)</f>
        <v>0</v>
      </c>
      <c r="BL172" s="18" t="s">
        <v>145</v>
      </c>
      <c r="BM172" s="150" t="s">
        <v>1130</v>
      </c>
    </row>
    <row r="173" spans="1:65" s="2" customFormat="1" ht="11.25">
      <c r="A173" s="33"/>
      <c r="B173" s="34"/>
      <c r="C173" s="33"/>
      <c r="D173" s="152" t="s">
        <v>147</v>
      </c>
      <c r="E173" s="33"/>
      <c r="F173" s="153" t="s">
        <v>470</v>
      </c>
      <c r="G173" s="33"/>
      <c r="H173" s="33"/>
      <c r="I173" s="154"/>
      <c r="J173" s="33"/>
      <c r="K173" s="33"/>
      <c r="L173" s="34"/>
      <c r="M173" s="155"/>
      <c r="N173" s="156"/>
      <c r="O173" s="54"/>
      <c r="P173" s="54"/>
      <c r="Q173" s="54"/>
      <c r="R173" s="54"/>
      <c r="S173" s="54"/>
      <c r="T173" s="55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T173" s="18" t="s">
        <v>147</v>
      </c>
      <c r="AU173" s="18" t="s">
        <v>82</v>
      </c>
    </row>
    <row r="174" spans="1:65" s="2" customFormat="1" ht="19.899999999999999" customHeight="1">
      <c r="A174" s="33"/>
      <c r="B174" s="138"/>
      <c r="C174" s="139" t="s">
        <v>368</v>
      </c>
      <c r="D174" s="139" t="s">
        <v>140</v>
      </c>
      <c r="E174" s="140" t="s">
        <v>472</v>
      </c>
      <c r="F174" s="141" t="s">
        <v>473</v>
      </c>
      <c r="G174" s="142" t="s">
        <v>173</v>
      </c>
      <c r="H174" s="143">
        <v>0.435</v>
      </c>
      <c r="I174" s="144"/>
      <c r="J174" s="145">
        <f>ROUND(I174*H174,2)</f>
        <v>0</v>
      </c>
      <c r="K174" s="141" t="s">
        <v>144</v>
      </c>
      <c r="L174" s="34"/>
      <c r="M174" s="146" t="s">
        <v>3</v>
      </c>
      <c r="N174" s="147" t="s">
        <v>43</v>
      </c>
      <c r="O174" s="54"/>
      <c r="P174" s="148">
        <f>O174*H174</f>
        <v>0</v>
      </c>
      <c r="Q174" s="148">
        <v>0</v>
      </c>
      <c r="R174" s="148">
        <f>Q174*H174</f>
        <v>0</v>
      </c>
      <c r="S174" s="148">
        <v>0</v>
      </c>
      <c r="T174" s="149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145</v>
      </c>
      <c r="AT174" s="150" t="s">
        <v>140</v>
      </c>
      <c r="AU174" s="150" t="s">
        <v>82</v>
      </c>
      <c r="AY174" s="18" t="s">
        <v>138</v>
      </c>
      <c r="BE174" s="151">
        <f>IF(N174="základní",J174,0)</f>
        <v>0</v>
      </c>
      <c r="BF174" s="151">
        <f>IF(N174="snížená",J174,0)</f>
        <v>0</v>
      </c>
      <c r="BG174" s="151">
        <f>IF(N174="zákl. přenesená",J174,0)</f>
        <v>0</v>
      </c>
      <c r="BH174" s="151">
        <f>IF(N174="sníž. přenesená",J174,0)</f>
        <v>0</v>
      </c>
      <c r="BI174" s="151">
        <f>IF(N174="nulová",J174,0)</f>
        <v>0</v>
      </c>
      <c r="BJ174" s="18" t="s">
        <v>80</v>
      </c>
      <c r="BK174" s="151">
        <f>ROUND(I174*H174,2)</f>
        <v>0</v>
      </c>
      <c r="BL174" s="18" t="s">
        <v>145</v>
      </c>
      <c r="BM174" s="150" t="s">
        <v>1131</v>
      </c>
    </row>
    <row r="175" spans="1:65" s="2" customFormat="1" ht="11.25">
      <c r="A175" s="33"/>
      <c r="B175" s="34"/>
      <c r="C175" s="33"/>
      <c r="D175" s="152" t="s">
        <v>147</v>
      </c>
      <c r="E175" s="33"/>
      <c r="F175" s="153" t="s">
        <v>475</v>
      </c>
      <c r="G175" s="33"/>
      <c r="H175" s="33"/>
      <c r="I175" s="154"/>
      <c r="J175" s="33"/>
      <c r="K175" s="33"/>
      <c r="L175" s="34"/>
      <c r="M175" s="155"/>
      <c r="N175" s="156"/>
      <c r="O175" s="54"/>
      <c r="P175" s="54"/>
      <c r="Q175" s="54"/>
      <c r="R175" s="54"/>
      <c r="S175" s="54"/>
      <c r="T175" s="55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T175" s="18" t="s">
        <v>147</v>
      </c>
      <c r="AU175" s="18" t="s">
        <v>82</v>
      </c>
    </row>
    <row r="176" spans="1:65" s="2" customFormat="1" ht="22.15" customHeight="1">
      <c r="A176" s="33"/>
      <c r="B176" s="138"/>
      <c r="C176" s="139" t="s">
        <v>375</v>
      </c>
      <c r="D176" s="139" t="s">
        <v>140</v>
      </c>
      <c r="E176" s="140" t="s">
        <v>477</v>
      </c>
      <c r="F176" s="141" t="s">
        <v>478</v>
      </c>
      <c r="G176" s="142" t="s">
        <v>173</v>
      </c>
      <c r="H176" s="143">
        <v>8.2650000000000006</v>
      </c>
      <c r="I176" s="144"/>
      <c r="J176" s="145">
        <f>ROUND(I176*H176,2)</f>
        <v>0</v>
      </c>
      <c r="K176" s="141" t="s">
        <v>144</v>
      </c>
      <c r="L176" s="34"/>
      <c r="M176" s="146" t="s">
        <v>3</v>
      </c>
      <c r="N176" s="147" t="s">
        <v>43</v>
      </c>
      <c r="O176" s="54"/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145</v>
      </c>
      <c r="AT176" s="150" t="s">
        <v>140</v>
      </c>
      <c r="AU176" s="150" t="s">
        <v>82</v>
      </c>
      <c r="AY176" s="18" t="s">
        <v>138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8" t="s">
        <v>80</v>
      </c>
      <c r="BK176" s="151">
        <f>ROUND(I176*H176,2)</f>
        <v>0</v>
      </c>
      <c r="BL176" s="18" t="s">
        <v>145</v>
      </c>
      <c r="BM176" s="150" t="s">
        <v>1132</v>
      </c>
    </row>
    <row r="177" spans="1:65" s="2" customFormat="1" ht="11.25">
      <c r="A177" s="33"/>
      <c r="B177" s="34"/>
      <c r="C177" s="33"/>
      <c r="D177" s="152" t="s">
        <v>147</v>
      </c>
      <c r="E177" s="33"/>
      <c r="F177" s="153" t="s">
        <v>480</v>
      </c>
      <c r="G177" s="33"/>
      <c r="H177" s="33"/>
      <c r="I177" s="154"/>
      <c r="J177" s="33"/>
      <c r="K177" s="33"/>
      <c r="L177" s="34"/>
      <c r="M177" s="155"/>
      <c r="N177" s="156"/>
      <c r="O177" s="54"/>
      <c r="P177" s="54"/>
      <c r="Q177" s="54"/>
      <c r="R177" s="54"/>
      <c r="S177" s="54"/>
      <c r="T177" s="55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T177" s="18" t="s">
        <v>147</v>
      </c>
      <c r="AU177" s="18" t="s">
        <v>82</v>
      </c>
    </row>
    <row r="178" spans="1:65" s="13" customFormat="1" ht="11.25">
      <c r="B178" s="157"/>
      <c r="D178" s="158" t="s">
        <v>149</v>
      </c>
      <c r="E178" s="159" t="s">
        <v>3</v>
      </c>
      <c r="F178" s="160" t="s">
        <v>1133</v>
      </c>
      <c r="H178" s="161">
        <v>8.2650000000000006</v>
      </c>
      <c r="I178" s="162"/>
      <c r="L178" s="157"/>
      <c r="M178" s="163"/>
      <c r="N178" s="164"/>
      <c r="O178" s="164"/>
      <c r="P178" s="164"/>
      <c r="Q178" s="164"/>
      <c r="R178" s="164"/>
      <c r="S178" s="164"/>
      <c r="T178" s="165"/>
      <c r="AT178" s="159" t="s">
        <v>149</v>
      </c>
      <c r="AU178" s="159" t="s">
        <v>82</v>
      </c>
      <c r="AV178" s="13" t="s">
        <v>82</v>
      </c>
      <c r="AW178" s="13" t="s">
        <v>33</v>
      </c>
      <c r="AX178" s="13" t="s">
        <v>80</v>
      </c>
      <c r="AY178" s="159" t="s">
        <v>138</v>
      </c>
    </row>
    <row r="179" spans="1:65" s="2" customFormat="1" ht="22.15" customHeight="1">
      <c r="A179" s="33"/>
      <c r="B179" s="138"/>
      <c r="C179" s="139" t="s">
        <v>380</v>
      </c>
      <c r="D179" s="139" t="s">
        <v>140</v>
      </c>
      <c r="E179" s="140" t="s">
        <v>1134</v>
      </c>
      <c r="F179" s="141" t="s">
        <v>1135</v>
      </c>
      <c r="G179" s="142" t="s">
        <v>173</v>
      </c>
      <c r="H179" s="143">
        <v>0.435</v>
      </c>
      <c r="I179" s="144"/>
      <c r="J179" s="145">
        <f>ROUND(I179*H179,2)</f>
        <v>0</v>
      </c>
      <c r="K179" s="141" t="s">
        <v>144</v>
      </c>
      <c r="L179" s="34"/>
      <c r="M179" s="146" t="s">
        <v>3</v>
      </c>
      <c r="N179" s="147" t="s">
        <v>43</v>
      </c>
      <c r="O179" s="54"/>
      <c r="P179" s="148">
        <f>O179*H179</f>
        <v>0</v>
      </c>
      <c r="Q179" s="148">
        <v>0</v>
      </c>
      <c r="R179" s="148">
        <f>Q179*H179</f>
        <v>0</v>
      </c>
      <c r="S179" s="148">
        <v>0</v>
      </c>
      <c r="T179" s="149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145</v>
      </c>
      <c r="AT179" s="150" t="s">
        <v>140</v>
      </c>
      <c r="AU179" s="150" t="s">
        <v>82</v>
      </c>
      <c r="AY179" s="18" t="s">
        <v>138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8" t="s">
        <v>80</v>
      </c>
      <c r="BK179" s="151">
        <f>ROUND(I179*H179,2)</f>
        <v>0</v>
      </c>
      <c r="BL179" s="18" t="s">
        <v>145</v>
      </c>
      <c r="BM179" s="150" t="s">
        <v>1136</v>
      </c>
    </row>
    <row r="180" spans="1:65" s="2" customFormat="1" ht="11.25">
      <c r="A180" s="33"/>
      <c r="B180" s="34"/>
      <c r="C180" s="33"/>
      <c r="D180" s="152" t="s">
        <v>147</v>
      </c>
      <c r="E180" s="33"/>
      <c r="F180" s="153" t="s">
        <v>1137</v>
      </c>
      <c r="G180" s="33"/>
      <c r="H180" s="33"/>
      <c r="I180" s="154"/>
      <c r="J180" s="33"/>
      <c r="K180" s="33"/>
      <c r="L180" s="34"/>
      <c r="M180" s="155"/>
      <c r="N180" s="156"/>
      <c r="O180" s="54"/>
      <c r="P180" s="54"/>
      <c r="Q180" s="54"/>
      <c r="R180" s="54"/>
      <c r="S180" s="54"/>
      <c r="T180" s="55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T180" s="18" t="s">
        <v>147</v>
      </c>
      <c r="AU180" s="18" t="s">
        <v>82</v>
      </c>
    </row>
    <row r="181" spans="1:65" s="12" customFormat="1" ht="22.9" customHeight="1">
      <c r="B181" s="125"/>
      <c r="D181" s="126" t="s">
        <v>71</v>
      </c>
      <c r="E181" s="136" t="s">
        <v>492</v>
      </c>
      <c r="F181" s="136" t="s">
        <v>493</v>
      </c>
      <c r="I181" s="128"/>
      <c r="J181" s="137">
        <f>BK181</f>
        <v>0</v>
      </c>
      <c r="L181" s="125"/>
      <c r="M181" s="130"/>
      <c r="N181" s="131"/>
      <c r="O181" s="131"/>
      <c r="P181" s="132">
        <f>SUM(P182:P185)</f>
        <v>0</v>
      </c>
      <c r="Q181" s="131"/>
      <c r="R181" s="132">
        <f>SUM(R182:R185)</f>
        <v>0</v>
      </c>
      <c r="S181" s="131"/>
      <c r="T181" s="133">
        <f>SUM(T182:T185)</f>
        <v>0</v>
      </c>
      <c r="AR181" s="126" t="s">
        <v>80</v>
      </c>
      <c r="AT181" s="134" t="s">
        <v>71</v>
      </c>
      <c r="AU181" s="134" t="s">
        <v>80</v>
      </c>
      <c r="AY181" s="126" t="s">
        <v>138</v>
      </c>
      <c r="BK181" s="135">
        <f>SUM(BK182:BK185)</f>
        <v>0</v>
      </c>
    </row>
    <row r="182" spans="1:65" s="2" customFormat="1" ht="22.15" customHeight="1">
      <c r="A182" s="33"/>
      <c r="B182" s="138"/>
      <c r="C182" s="139" t="s">
        <v>386</v>
      </c>
      <c r="D182" s="139" t="s">
        <v>140</v>
      </c>
      <c r="E182" s="140" t="s">
        <v>1138</v>
      </c>
      <c r="F182" s="141" t="s">
        <v>1139</v>
      </c>
      <c r="G182" s="142" t="s">
        <v>173</v>
      </c>
      <c r="H182" s="143">
        <v>17.28</v>
      </c>
      <c r="I182" s="144"/>
      <c r="J182" s="145">
        <f>ROUND(I182*H182,2)</f>
        <v>0</v>
      </c>
      <c r="K182" s="141" t="s">
        <v>144</v>
      </c>
      <c r="L182" s="34"/>
      <c r="M182" s="146" t="s">
        <v>3</v>
      </c>
      <c r="N182" s="147" t="s">
        <v>43</v>
      </c>
      <c r="O182" s="54"/>
      <c r="P182" s="148">
        <f>O182*H182</f>
        <v>0</v>
      </c>
      <c r="Q182" s="148">
        <v>0</v>
      </c>
      <c r="R182" s="148">
        <f>Q182*H182</f>
        <v>0</v>
      </c>
      <c r="S182" s="148">
        <v>0</v>
      </c>
      <c r="T182" s="149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145</v>
      </c>
      <c r="AT182" s="150" t="s">
        <v>140</v>
      </c>
      <c r="AU182" s="150" t="s">
        <v>82</v>
      </c>
      <c r="AY182" s="18" t="s">
        <v>138</v>
      </c>
      <c r="BE182" s="151">
        <f>IF(N182="základní",J182,0)</f>
        <v>0</v>
      </c>
      <c r="BF182" s="151">
        <f>IF(N182="snížená",J182,0)</f>
        <v>0</v>
      </c>
      <c r="BG182" s="151">
        <f>IF(N182="zákl. přenesená",J182,0)</f>
        <v>0</v>
      </c>
      <c r="BH182" s="151">
        <f>IF(N182="sníž. přenesená",J182,0)</f>
        <v>0</v>
      </c>
      <c r="BI182" s="151">
        <f>IF(N182="nulová",J182,0)</f>
        <v>0</v>
      </c>
      <c r="BJ182" s="18" t="s">
        <v>80</v>
      </c>
      <c r="BK182" s="151">
        <f>ROUND(I182*H182,2)</f>
        <v>0</v>
      </c>
      <c r="BL182" s="18" t="s">
        <v>145</v>
      </c>
      <c r="BM182" s="150" t="s">
        <v>1140</v>
      </c>
    </row>
    <row r="183" spans="1:65" s="2" customFormat="1" ht="11.25">
      <c r="A183" s="33"/>
      <c r="B183" s="34"/>
      <c r="C183" s="33"/>
      <c r="D183" s="152" t="s">
        <v>147</v>
      </c>
      <c r="E183" s="33"/>
      <c r="F183" s="153" t="s">
        <v>1141</v>
      </c>
      <c r="G183" s="33"/>
      <c r="H183" s="33"/>
      <c r="I183" s="154"/>
      <c r="J183" s="33"/>
      <c r="K183" s="33"/>
      <c r="L183" s="34"/>
      <c r="M183" s="155"/>
      <c r="N183" s="156"/>
      <c r="O183" s="54"/>
      <c r="P183" s="54"/>
      <c r="Q183" s="54"/>
      <c r="R183" s="54"/>
      <c r="S183" s="54"/>
      <c r="T183" s="55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T183" s="18" t="s">
        <v>147</v>
      </c>
      <c r="AU183" s="18" t="s">
        <v>82</v>
      </c>
    </row>
    <row r="184" spans="1:65" s="2" customFormat="1" ht="22.15" customHeight="1">
      <c r="A184" s="33"/>
      <c r="B184" s="138"/>
      <c r="C184" s="139" t="s">
        <v>392</v>
      </c>
      <c r="D184" s="139" t="s">
        <v>140</v>
      </c>
      <c r="E184" s="140" t="s">
        <v>1142</v>
      </c>
      <c r="F184" s="141" t="s">
        <v>1143</v>
      </c>
      <c r="G184" s="142" t="s">
        <v>173</v>
      </c>
      <c r="H184" s="143">
        <v>17.28</v>
      </c>
      <c r="I184" s="144"/>
      <c r="J184" s="145">
        <f>ROUND(I184*H184,2)</f>
        <v>0</v>
      </c>
      <c r="K184" s="141" t="s">
        <v>144</v>
      </c>
      <c r="L184" s="34"/>
      <c r="M184" s="146" t="s">
        <v>3</v>
      </c>
      <c r="N184" s="147" t="s">
        <v>43</v>
      </c>
      <c r="O184" s="54"/>
      <c r="P184" s="148">
        <f>O184*H184</f>
        <v>0</v>
      </c>
      <c r="Q184" s="148">
        <v>0</v>
      </c>
      <c r="R184" s="148">
        <f>Q184*H184</f>
        <v>0</v>
      </c>
      <c r="S184" s="148">
        <v>0</v>
      </c>
      <c r="T184" s="149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145</v>
      </c>
      <c r="AT184" s="150" t="s">
        <v>140</v>
      </c>
      <c r="AU184" s="150" t="s">
        <v>82</v>
      </c>
      <c r="AY184" s="18" t="s">
        <v>138</v>
      </c>
      <c r="BE184" s="151">
        <f>IF(N184="základní",J184,0)</f>
        <v>0</v>
      </c>
      <c r="BF184" s="151">
        <f>IF(N184="snížená",J184,0)</f>
        <v>0</v>
      </c>
      <c r="BG184" s="151">
        <f>IF(N184="zákl. přenesená",J184,0)</f>
        <v>0</v>
      </c>
      <c r="BH184" s="151">
        <f>IF(N184="sníž. přenesená",J184,0)</f>
        <v>0</v>
      </c>
      <c r="BI184" s="151">
        <f>IF(N184="nulová",J184,0)</f>
        <v>0</v>
      </c>
      <c r="BJ184" s="18" t="s">
        <v>80</v>
      </c>
      <c r="BK184" s="151">
        <f>ROUND(I184*H184,2)</f>
        <v>0</v>
      </c>
      <c r="BL184" s="18" t="s">
        <v>145</v>
      </c>
      <c r="BM184" s="150" t="s">
        <v>1144</v>
      </c>
    </row>
    <row r="185" spans="1:65" s="2" customFormat="1" ht="11.25">
      <c r="A185" s="33"/>
      <c r="B185" s="34"/>
      <c r="C185" s="33"/>
      <c r="D185" s="152" t="s">
        <v>147</v>
      </c>
      <c r="E185" s="33"/>
      <c r="F185" s="153" t="s">
        <v>1145</v>
      </c>
      <c r="G185" s="33"/>
      <c r="H185" s="33"/>
      <c r="I185" s="154"/>
      <c r="J185" s="33"/>
      <c r="K185" s="33"/>
      <c r="L185" s="34"/>
      <c r="M185" s="155"/>
      <c r="N185" s="156"/>
      <c r="O185" s="54"/>
      <c r="P185" s="54"/>
      <c r="Q185" s="54"/>
      <c r="R185" s="54"/>
      <c r="S185" s="54"/>
      <c r="T185" s="55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T185" s="18" t="s">
        <v>147</v>
      </c>
      <c r="AU185" s="18" t="s">
        <v>82</v>
      </c>
    </row>
    <row r="186" spans="1:65" s="12" customFormat="1" ht="25.9" customHeight="1">
      <c r="B186" s="125"/>
      <c r="D186" s="126" t="s">
        <v>71</v>
      </c>
      <c r="E186" s="127" t="s">
        <v>499</v>
      </c>
      <c r="F186" s="127" t="s">
        <v>500</v>
      </c>
      <c r="I186" s="128"/>
      <c r="J186" s="129">
        <f>BK186</f>
        <v>0</v>
      </c>
      <c r="L186" s="125"/>
      <c r="M186" s="130"/>
      <c r="N186" s="131"/>
      <c r="O186" s="131"/>
      <c r="P186" s="132">
        <f>P187+P213+P252+P285</f>
        <v>0</v>
      </c>
      <c r="Q186" s="131"/>
      <c r="R186" s="132">
        <f>R187+R213+R252+R285</f>
        <v>0.81775999999999993</v>
      </c>
      <c r="S186" s="131"/>
      <c r="T186" s="133">
        <f>T187+T213+T252+T285</f>
        <v>0</v>
      </c>
      <c r="AR186" s="126" t="s">
        <v>82</v>
      </c>
      <c r="AT186" s="134" t="s">
        <v>71</v>
      </c>
      <c r="AU186" s="134" t="s">
        <v>72</v>
      </c>
      <c r="AY186" s="126" t="s">
        <v>138</v>
      </c>
      <c r="BK186" s="135">
        <f>BK187+BK213+BK252+BK285</f>
        <v>0</v>
      </c>
    </row>
    <row r="187" spans="1:65" s="12" customFormat="1" ht="22.9" customHeight="1">
      <c r="B187" s="125"/>
      <c r="D187" s="126" t="s">
        <v>71</v>
      </c>
      <c r="E187" s="136" t="s">
        <v>1146</v>
      </c>
      <c r="F187" s="136" t="s">
        <v>1147</v>
      </c>
      <c r="I187" s="128"/>
      <c r="J187" s="137">
        <f>BK187</f>
        <v>0</v>
      </c>
      <c r="L187" s="125"/>
      <c r="M187" s="130"/>
      <c r="N187" s="131"/>
      <c r="O187" s="131"/>
      <c r="P187" s="132">
        <f>SUM(P188:P212)</f>
        <v>0</v>
      </c>
      <c r="Q187" s="131"/>
      <c r="R187" s="132">
        <f>SUM(R188:R212)</f>
        <v>0.49802999999999997</v>
      </c>
      <c r="S187" s="131"/>
      <c r="T187" s="133">
        <f>SUM(T188:T212)</f>
        <v>0</v>
      </c>
      <c r="AR187" s="126" t="s">
        <v>82</v>
      </c>
      <c r="AT187" s="134" t="s">
        <v>71</v>
      </c>
      <c r="AU187" s="134" t="s">
        <v>80</v>
      </c>
      <c r="AY187" s="126" t="s">
        <v>138</v>
      </c>
      <c r="BK187" s="135">
        <f>SUM(BK188:BK212)</f>
        <v>0</v>
      </c>
    </row>
    <row r="188" spans="1:65" s="2" customFormat="1" ht="14.45" customHeight="1">
      <c r="A188" s="33"/>
      <c r="B188" s="138"/>
      <c r="C188" s="139" t="s">
        <v>397</v>
      </c>
      <c r="D188" s="139" t="s">
        <v>140</v>
      </c>
      <c r="E188" s="140" t="s">
        <v>1148</v>
      </c>
      <c r="F188" s="141" t="s">
        <v>1149</v>
      </c>
      <c r="G188" s="142" t="s">
        <v>297</v>
      </c>
      <c r="H188" s="143">
        <v>17</v>
      </c>
      <c r="I188" s="144"/>
      <c r="J188" s="145">
        <f>ROUND(I188*H188,2)</f>
        <v>0</v>
      </c>
      <c r="K188" s="141" t="s">
        <v>144</v>
      </c>
      <c r="L188" s="34"/>
      <c r="M188" s="146" t="s">
        <v>3</v>
      </c>
      <c r="N188" s="147" t="s">
        <v>43</v>
      </c>
      <c r="O188" s="54"/>
      <c r="P188" s="148">
        <f>O188*H188</f>
        <v>0</v>
      </c>
      <c r="Q188" s="148">
        <v>7.4400000000000004E-3</v>
      </c>
      <c r="R188" s="148">
        <f>Q188*H188</f>
        <v>0.12648000000000001</v>
      </c>
      <c r="S188" s="148">
        <v>0</v>
      </c>
      <c r="T188" s="149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238</v>
      </c>
      <c r="AT188" s="150" t="s">
        <v>140</v>
      </c>
      <c r="AU188" s="150" t="s">
        <v>82</v>
      </c>
      <c r="AY188" s="18" t="s">
        <v>138</v>
      </c>
      <c r="BE188" s="151">
        <f>IF(N188="základní",J188,0)</f>
        <v>0</v>
      </c>
      <c r="BF188" s="151">
        <f>IF(N188="snížená",J188,0)</f>
        <v>0</v>
      </c>
      <c r="BG188" s="151">
        <f>IF(N188="zákl. přenesená",J188,0)</f>
        <v>0</v>
      </c>
      <c r="BH188" s="151">
        <f>IF(N188="sníž. přenesená",J188,0)</f>
        <v>0</v>
      </c>
      <c r="BI188" s="151">
        <f>IF(N188="nulová",J188,0)</f>
        <v>0</v>
      </c>
      <c r="BJ188" s="18" t="s">
        <v>80</v>
      </c>
      <c r="BK188" s="151">
        <f>ROUND(I188*H188,2)</f>
        <v>0</v>
      </c>
      <c r="BL188" s="18" t="s">
        <v>238</v>
      </c>
      <c r="BM188" s="150" t="s">
        <v>1150</v>
      </c>
    </row>
    <row r="189" spans="1:65" s="2" customFormat="1" ht="11.25">
      <c r="A189" s="33"/>
      <c r="B189" s="34"/>
      <c r="C189" s="33"/>
      <c r="D189" s="152" t="s">
        <v>147</v>
      </c>
      <c r="E189" s="33"/>
      <c r="F189" s="153" t="s">
        <v>1151</v>
      </c>
      <c r="G189" s="33"/>
      <c r="H189" s="33"/>
      <c r="I189" s="154"/>
      <c r="J189" s="33"/>
      <c r="K189" s="33"/>
      <c r="L189" s="34"/>
      <c r="M189" s="155"/>
      <c r="N189" s="156"/>
      <c r="O189" s="54"/>
      <c r="P189" s="54"/>
      <c r="Q189" s="54"/>
      <c r="R189" s="54"/>
      <c r="S189" s="54"/>
      <c r="T189" s="55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T189" s="18" t="s">
        <v>147</v>
      </c>
      <c r="AU189" s="18" t="s">
        <v>82</v>
      </c>
    </row>
    <row r="190" spans="1:65" s="2" customFormat="1" ht="14.45" customHeight="1">
      <c r="A190" s="33"/>
      <c r="B190" s="138"/>
      <c r="C190" s="139" t="s">
        <v>403</v>
      </c>
      <c r="D190" s="139" t="s">
        <v>140</v>
      </c>
      <c r="E190" s="140" t="s">
        <v>1152</v>
      </c>
      <c r="F190" s="141" t="s">
        <v>1153</v>
      </c>
      <c r="G190" s="142" t="s">
        <v>297</v>
      </c>
      <c r="H190" s="143">
        <v>29</v>
      </c>
      <c r="I190" s="144"/>
      <c r="J190" s="145">
        <f>ROUND(I190*H190,2)</f>
        <v>0</v>
      </c>
      <c r="K190" s="141" t="s">
        <v>144</v>
      </c>
      <c r="L190" s="34"/>
      <c r="M190" s="146" t="s">
        <v>3</v>
      </c>
      <c r="N190" s="147" t="s">
        <v>43</v>
      </c>
      <c r="O190" s="54"/>
      <c r="P190" s="148">
        <f>O190*H190</f>
        <v>0</v>
      </c>
      <c r="Q190" s="148">
        <v>1.2319999999999999E-2</v>
      </c>
      <c r="R190" s="148">
        <f>Q190*H190</f>
        <v>0.35727999999999999</v>
      </c>
      <c r="S190" s="148">
        <v>0</v>
      </c>
      <c r="T190" s="149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238</v>
      </c>
      <c r="AT190" s="150" t="s">
        <v>140</v>
      </c>
      <c r="AU190" s="150" t="s">
        <v>82</v>
      </c>
      <c r="AY190" s="18" t="s">
        <v>138</v>
      </c>
      <c r="BE190" s="151">
        <f>IF(N190="základní",J190,0)</f>
        <v>0</v>
      </c>
      <c r="BF190" s="151">
        <f>IF(N190="snížená",J190,0)</f>
        <v>0</v>
      </c>
      <c r="BG190" s="151">
        <f>IF(N190="zákl. přenesená",J190,0)</f>
        <v>0</v>
      </c>
      <c r="BH190" s="151">
        <f>IF(N190="sníž. přenesená",J190,0)</f>
        <v>0</v>
      </c>
      <c r="BI190" s="151">
        <f>IF(N190="nulová",J190,0)</f>
        <v>0</v>
      </c>
      <c r="BJ190" s="18" t="s">
        <v>80</v>
      </c>
      <c r="BK190" s="151">
        <f>ROUND(I190*H190,2)</f>
        <v>0</v>
      </c>
      <c r="BL190" s="18" t="s">
        <v>238</v>
      </c>
      <c r="BM190" s="150" t="s">
        <v>1154</v>
      </c>
    </row>
    <row r="191" spans="1:65" s="2" customFormat="1" ht="11.25">
      <c r="A191" s="33"/>
      <c r="B191" s="34"/>
      <c r="C191" s="33"/>
      <c r="D191" s="152" t="s">
        <v>147</v>
      </c>
      <c r="E191" s="33"/>
      <c r="F191" s="153" t="s">
        <v>1155</v>
      </c>
      <c r="G191" s="33"/>
      <c r="H191" s="33"/>
      <c r="I191" s="154"/>
      <c r="J191" s="33"/>
      <c r="K191" s="33"/>
      <c r="L191" s="34"/>
      <c r="M191" s="155"/>
      <c r="N191" s="156"/>
      <c r="O191" s="54"/>
      <c r="P191" s="54"/>
      <c r="Q191" s="54"/>
      <c r="R191" s="54"/>
      <c r="S191" s="54"/>
      <c r="T191" s="55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T191" s="18" t="s">
        <v>147</v>
      </c>
      <c r="AU191" s="18" t="s">
        <v>82</v>
      </c>
    </row>
    <row r="192" spans="1:65" s="2" customFormat="1" ht="14.45" customHeight="1">
      <c r="A192" s="33"/>
      <c r="B192" s="138"/>
      <c r="C192" s="139" t="s">
        <v>407</v>
      </c>
      <c r="D192" s="139" t="s">
        <v>140</v>
      </c>
      <c r="E192" s="140" t="s">
        <v>1156</v>
      </c>
      <c r="F192" s="141" t="s">
        <v>1157</v>
      </c>
      <c r="G192" s="142" t="s">
        <v>297</v>
      </c>
      <c r="H192" s="143">
        <v>4</v>
      </c>
      <c r="I192" s="144"/>
      <c r="J192" s="145">
        <f>ROUND(I192*H192,2)</f>
        <v>0</v>
      </c>
      <c r="K192" s="141" t="s">
        <v>144</v>
      </c>
      <c r="L192" s="34"/>
      <c r="M192" s="146" t="s">
        <v>3</v>
      </c>
      <c r="N192" s="147" t="s">
        <v>43</v>
      </c>
      <c r="O192" s="54"/>
      <c r="P192" s="148">
        <f>O192*H192</f>
        <v>0</v>
      </c>
      <c r="Q192" s="148">
        <v>2.0100000000000001E-3</v>
      </c>
      <c r="R192" s="148">
        <f>Q192*H192</f>
        <v>8.0400000000000003E-3</v>
      </c>
      <c r="S192" s="148">
        <v>0</v>
      </c>
      <c r="T192" s="149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50" t="s">
        <v>238</v>
      </c>
      <c r="AT192" s="150" t="s">
        <v>140</v>
      </c>
      <c r="AU192" s="150" t="s">
        <v>82</v>
      </c>
      <c r="AY192" s="18" t="s">
        <v>138</v>
      </c>
      <c r="BE192" s="151">
        <f>IF(N192="základní",J192,0)</f>
        <v>0</v>
      </c>
      <c r="BF192" s="151">
        <f>IF(N192="snížená",J192,0)</f>
        <v>0</v>
      </c>
      <c r="BG192" s="151">
        <f>IF(N192="zákl. přenesená",J192,0)</f>
        <v>0</v>
      </c>
      <c r="BH192" s="151">
        <f>IF(N192="sníž. přenesená",J192,0)</f>
        <v>0</v>
      </c>
      <c r="BI192" s="151">
        <f>IF(N192="nulová",J192,0)</f>
        <v>0</v>
      </c>
      <c r="BJ192" s="18" t="s">
        <v>80</v>
      </c>
      <c r="BK192" s="151">
        <f>ROUND(I192*H192,2)</f>
        <v>0</v>
      </c>
      <c r="BL192" s="18" t="s">
        <v>238</v>
      </c>
      <c r="BM192" s="150" t="s">
        <v>1158</v>
      </c>
    </row>
    <row r="193" spans="1:65" s="2" customFormat="1" ht="11.25">
      <c r="A193" s="33"/>
      <c r="B193" s="34"/>
      <c r="C193" s="33"/>
      <c r="D193" s="152" t="s">
        <v>147</v>
      </c>
      <c r="E193" s="33"/>
      <c r="F193" s="153" t="s">
        <v>1159</v>
      </c>
      <c r="G193" s="33"/>
      <c r="H193" s="33"/>
      <c r="I193" s="154"/>
      <c r="J193" s="33"/>
      <c r="K193" s="33"/>
      <c r="L193" s="34"/>
      <c r="M193" s="155"/>
      <c r="N193" s="156"/>
      <c r="O193" s="54"/>
      <c r="P193" s="54"/>
      <c r="Q193" s="54"/>
      <c r="R193" s="54"/>
      <c r="S193" s="54"/>
      <c r="T193" s="55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T193" s="18" t="s">
        <v>147</v>
      </c>
      <c r="AU193" s="18" t="s">
        <v>82</v>
      </c>
    </row>
    <row r="194" spans="1:65" s="2" customFormat="1" ht="14.45" customHeight="1">
      <c r="A194" s="33"/>
      <c r="B194" s="138"/>
      <c r="C194" s="139" t="s">
        <v>414</v>
      </c>
      <c r="D194" s="139" t="s">
        <v>140</v>
      </c>
      <c r="E194" s="140" t="s">
        <v>1160</v>
      </c>
      <c r="F194" s="141" t="s">
        <v>1161</v>
      </c>
      <c r="G194" s="142" t="s">
        <v>297</v>
      </c>
      <c r="H194" s="143">
        <v>2</v>
      </c>
      <c r="I194" s="144"/>
      <c r="J194" s="145">
        <f>ROUND(I194*H194,2)</f>
        <v>0</v>
      </c>
      <c r="K194" s="141" t="s">
        <v>144</v>
      </c>
      <c r="L194" s="34"/>
      <c r="M194" s="146" t="s">
        <v>3</v>
      </c>
      <c r="N194" s="147" t="s">
        <v>43</v>
      </c>
      <c r="O194" s="54"/>
      <c r="P194" s="148">
        <f>O194*H194</f>
        <v>0</v>
      </c>
      <c r="Q194" s="148">
        <v>4.0999999999999999E-4</v>
      </c>
      <c r="R194" s="148">
        <f>Q194*H194</f>
        <v>8.1999999999999998E-4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238</v>
      </c>
      <c r="AT194" s="150" t="s">
        <v>140</v>
      </c>
      <c r="AU194" s="150" t="s">
        <v>82</v>
      </c>
      <c r="AY194" s="18" t="s">
        <v>138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80</v>
      </c>
      <c r="BK194" s="151">
        <f>ROUND(I194*H194,2)</f>
        <v>0</v>
      </c>
      <c r="BL194" s="18" t="s">
        <v>238</v>
      </c>
      <c r="BM194" s="150" t="s">
        <v>1162</v>
      </c>
    </row>
    <row r="195" spans="1:65" s="2" customFormat="1" ht="11.25">
      <c r="A195" s="33"/>
      <c r="B195" s="34"/>
      <c r="C195" s="33"/>
      <c r="D195" s="152" t="s">
        <v>147</v>
      </c>
      <c r="E195" s="33"/>
      <c r="F195" s="153" t="s">
        <v>1163</v>
      </c>
      <c r="G195" s="33"/>
      <c r="H195" s="33"/>
      <c r="I195" s="154"/>
      <c r="J195" s="33"/>
      <c r="K195" s="33"/>
      <c r="L195" s="34"/>
      <c r="M195" s="155"/>
      <c r="N195" s="156"/>
      <c r="O195" s="54"/>
      <c r="P195" s="54"/>
      <c r="Q195" s="54"/>
      <c r="R195" s="54"/>
      <c r="S195" s="54"/>
      <c r="T195" s="55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T195" s="18" t="s">
        <v>147</v>
      </c>
      <c r="AU195" s="18" t="s">
        <v>82</v>
      </c>
    </row>
    <row r="196" spans="1:65" s="2" customFormat="1" ht="14.45" customHeight="1">
      <c r="A196" s="33"/>
      <c r="B196" s="138"/>
      <c r="C196" s="139" t="s">
        <v>419</v>
      </c>
      <c r="D196" s="139" t="s">
        <v>140</v>
      </c>
      <c r="E196" s="140" t="s">
        <v>1164</v>
      </c>
      <c r="F196" s="141" t="s">
        <v>1165</v>
      </c>
      <c r="G196" s="142" t="s">
        <v>297</v>
      </c>
      <c r="H196" s="143">
        <v>6</v>
      </c>
      <c r="I196" s="144"/>
      <c r="J196" s="145">
        <f>ROUND(I196*H196,2)</f>
        <v>0</v>
      </c>
      <c r="K196" s="141" t="s">
        <v>144</v>
      </c>
      <c r="L196" s="34"/>
      <c r="M196" s="146" t="s">
        <v>3</v>
      </c>
      <c r="N196" s="147" t="s">
        <v>43</v>
      </c>
      <c r="O196" s="54"/>
      <c r="P196" s="148">
        <f>O196*H196</f>
        <v>0</v>
      </c>
      <c r="Q196" s="148">
        <v>4.8000000000000001E-4</v>
      </c>
      <c r="R196" s="148">
        <f>Q196*H196</f>
        <v>2.8800000000000002E-3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238</v>
      </c>
      <c r="AT196" s="150" t="s">
        <v>140</v>
      </c>
      <c r="AU196" s="150" t="s">
        <v>82</v>
      </c>
      <c r="AY196" s="18" t="s">
        <v>138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80</v>
      </c>
      <c r="BK196" s="151">
        <f>ROUND(I196*H196,2)</f>
        <v>0</v>
      </c>
      <c r="BL196" s="18" t="s">
        <v>238</v>
      </c>
      <c r="BM196" s="150" t="s">
        <v>1166</v>
      </c>
    </row>
    <row r="197" spans="1:65" s="2" customFormat="1" ht="11.25">
      <c r="A197" s="33"/>
      <c r="B197" s="34"/>
      <c r="C197" s="33"/>
      <c r="D197" s="152" t="s">
        <v>147</v>
      </c>
      <c r="E197" s="33"/>
      <c r="F197" s="153" t="s">
        <v>1167</v>
      </c>
      <c r="G197" s="33"/>
      <c r="H197" s="33"/>
      <c r="I197" s="154"/>
      <c r="J197" s="33"/>
      <c r="K197" s="33"/>
      <c r="L197" s="34"/>
      <c r="M197" s="155"/>
      <c r="N197" s="156"/>
      <c r="O197" s="54"/>
      <c r="P197" s="54"/>
      <c r="Q197" s="54"/>
      <c r="R197" s="54"/>
      <c r="S197" s="54"/>
      <c r="T197" s="55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T197" s="18" t="s">
        <v>147</v>
      </c>
      <c r="AU197" s="18" t="s">
        <v>82</v>
      </c>
    </row>
    <row r="198" spans="1:65" s="2" customFormat="1" ht="14.45" customHeight="1">
      <c r="A198" s="33"/>
      <c r="B198" s="138"/>
      <c r="C198" s="139" t="s">
        <v>426</v>
      </c>
      <c r="D198" s="139" t="s">
        <v>140</v>
      </c>
      <c r="E198" s="140" t="s">
        <v>1168</v>
      </c>
      <c r="F198" s="141" t="s">
        <v>1169</v>
      </c>
      <c r="G198" s="142" t="s">
        <v>297</v>
      </c>
      <c r="H198" s="143">
        <v>1</v>
      </c>
      <c r="I198" s="144"/>
      <c r="J198" s="145">
        <f>ROUND(I198*H198,2)</f>
        <v>0</v>
      </c>
      <c r="K198" s="141" t="s">
        <v>144</v>
      </c>
      <c r="L198" s="34"/>
      <c r="M198" s="146" t="s">
        <v>3</v>
      </c>
      <c r="N198" s="147" t="s">
        <v>43</v>
      </c>
      <c r="O198" s="54"/>
      <c r="P198" s="148">
        <f>O198*H198</f>
        <v>0</v>
      </c>
      <c r="Q198" s="148">
        <v>2.2399999999999998E-3</v>
      </c>
      <c r="R198" s="148">
        <f>Q198*H198</f>
        <v>2.2399999999999998E-3</v>
      </c>
      <c r="S198" s="148">
        <v>0</v>
      </c>
      <c r="T198" s="149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238</v>
      </c>
      <c r="AT198" s="150" t="s">
        <v>140</v>
      </c>
      <c r="AU198" s="150" t="s">
        <v>82</v>
      </c>
      <c r="AY198" s="18" t="s">
        <v>138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80</v>
      </c>
      <c r="BK198" s="151">
        <f>ROUND(I198*H198,2)</f>
        <v>0</v>
      </c>
      <c r="BL198" s="18" t="s">
        <v>238</v>
      </c>
      <c r="BM198" s="150" t="s">
        <v>1170</v>
      </c>
    </row>
    <row r="199" spans="1:65" s="2" customFormat="1" ht="11.25">
      <c r="A199" s="33"/>
      <c r="B199" s="34"/>
      <c r="C199" s="33"/>
      <c r="D199" s="152" t="s">
        <v>147</v>
      </c>
      <c r="E199" s="33"/>
      <c r="F199" s="153" t="s">
        <v>1171</v>
      </c>
      <c r="G199" s="33"/>
      <c r="H199" s="33"/>
      <c r="I199" s="154"/>
      <c r="J199" s="33"/>
      <c r="K199" s="33"/>
      <c r="L199" s="34"/>
      <c r="M199" s="155"/>
      <c r="N199" s="156"/>
      <c r="O199" s="54"/>
      <c r="P199" s="54"/>
      <c r="Q199" s="54"/>
      <c r="R199" s="54"/>
      <c r="S199" s="54"/>
      <c r="T199" s="55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8" t="s">
        <v>147</v>
      </c>
      <c r="AU199" s="18" t="s">
        <v>82</v>
      </c>
    </row>
    <row r="200" spans="1:65" s="2" customFormat="1" ht="14.45" customHeight="1">
      <c r="A200" s="33"/>
      <c r="B200" s="138"/>
      <c r="C200" s="139" t="s">
        <v>433</v>
      </c>
      <c r="D200" s="139" t="s">
        <v>140</v>
      </c>
      <c r="E200" s="140" t="s">
        <v>1172</v>
      </c>
      <c r="F200" s="141" t="s">
        <v>1173</v>
      </c>
      <c r="G200" s="142" t="s">
        <v>389</v>
      </c>
      <c r="H200" s="143">
        <v>3</v>
      </c>
      <c r="I200" s="144"/>
      <c r="J200" s="145">
        <f>ROUND(I200*H200,2)</f>
        <v>0</v>
      </c>
      <c r="K200" s="141" t="s">
        <v>144</v>
      </c>
      <c r="L200" s="34"/>
      <c r="M200" s="146" t="s">
        <v>3</v>
      </c>
      <c r="N200" s="147" t="s">
        <v>43</v>
      </c>
      <c r="O200" s="54"/>
      <c r="P200" s="148">
        <f>O200*H200</f>
        <v>0</v>
      </c>
      <c r="Q200" s="148">
        <v>0</v>
      </c>
      <c r="R200" s="148">
        <f>Q200*H200</f>
        <v>0</v>
      </c>
      <c r="S200" s="148">
        <v>0</v>
      </c>
      <c r="T200" s="149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50" t="s">
        <v>238</v>
      </c>
      <c r="AT200" s="150" t="s">
        <v>140</v>
      </c>
      <c r="AU200" s="150" t="s">
        <v>82</v>
      </c>
      <c r="AY200" s="18" t="s">
        <v>138</v>
      </c>
      <c r="BE200" s="151">
        <f>IF(N200="základní",J200,0)</f>
        <v>0</v>
      </c>
      <c r="BF200" s="151">
        <f>IF(N200="snížená",J200,0)</f>
        <v>0</v>
      </c>
      <c r="BG200" s="151">
        <f>IF(N200="zákl. přenesená",J200,0)</f>
        <v>0</v>
      </c>
      <c r="BH200" s="151">
        <f>IF(N200="sníž. přenesená",J200,0)</f>
        <v>0</v>
      </c>
      <c r="BI200" s="151">
        <f>IF(N200="nulová",J200,0)</f>
        <v>0</v>
      </c>
      <c r="BJ200" s="18" t="s">
        <v>80</v>
      </c>
      <c r="BK200" s="151">
        <f>ROUND(I200*H200,2)</f>
        <v>0</v>
      </c>
      <c r="BL200" s="18" t="s">
        <v>238</v>
      </c>
      <c r="BM200" s="150" t="s">
        <v>1174</v>
      </c>
    </row>
    <row r="201" spans="1:65" s="2" customFormat="1" ht="11.25">
      <c r="A201" s="33"/>
      <c r="B201" s="34"/>
      <c r="C201" s="33"/>
      <c r="D201" s="152" t="s">
        <v>147</v>
      </c>
      <c r="E201" s="33"/>
      <c r="F201" s="153" t="s">
        <v>1175</v>
      </c>
      <c r="G201" s="33"/>
      <c r="H201" s="33"/>
      <c r="I201" s="154"/>
      <c r="J201" s="33"/>
      <c r="K201" s="33"/>
      <c r="L201" s="34"/>
      <c r="M201" s="155"/>
      <c r="N201" s="156"/>
      <c r="O201" s="54"/>
      <c r="P201" s="54"/>
      <c r="Q201" s="54"/>
      <c r="R201" s="54"/>
      <c r="S201" s="54"/>
      <c r="T201" s="55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T201" s="18" t="s">
        <v>147</v>
      </c>
      <c r="AU201" s="18" t="s">
        <v>82</v>
      </c>
    </row>
    <row r="202" spans="1:65" s="2" customFormat="1" ht="14.45" customHeight="1">
      <c r="A202" s="33"/>
      <c r="B202" s="138"/>
      <c r="C202" s="139" t="s">
        <v>440</v>
      </c>
      <c r="D202" s="139" t="s">
        <v>140</v>
      </c>
      <c r="E202" s="140" t="s">
        <v>1176</v>
      </c>
      <c r="F202" s="141" t="s">
        <v>1177</v>
      </c>
      <c r="G202" s="142" t="s">
        <v>389</v>
      </c>
      <c r="H202" s="143">
        <v>3</v>
      </c>
      <c r="I202" s="144"/>
      <c r="J202" s="145">
        <f>ROUND(I202*H202,2)</f>
        <v>0</v>
      </c>
      <c r="K202" s="141" t="s">
        <v>144</v>
      </c>
      <c r="L202" s="34"/>
      <c r="M202" s="146" t="s">
        <v>3</v>
      </c>
      <c r="N202" s="147" t="s">
        <v>43</v>
      </c>
      <c r="O202" s="54"/>
      <c r="P202" s="148">
        <f>O202*H202</f>
        <v>0</v>
      </c>
      <c r="Q202" s="148">
        <v>0</v>
      </c>
      <c r="R202" s="148">
        <f>Q202*H202</f>
        <v>0</v>
      </c>
      <c r="S202" s="148">
        <v>0</v>
      </c>
      <c r="T202" s="149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50" t="s">
        <v>238</v>
      </c>
      <c r="AT202" s="150" t="s">
        <v>140</v>
      </c>
      <c r="AU202" s="150" t="s">
        <v>82</v>
      </c>
      <c r="AY202" s="18" t="s">
        <v>138</v>
      </c>
      <c r="BE202" s="151">
        <f>IF(N202="základní",J202,0)</f>
        <v>0</v>
      </c>
      <c r="BF202" s="151">
        <f>IF(N202="snížená",J202,0)</f>
        <v>0</v>
      </c>
      <c r="BG202" s="151">
        <f>IF(N202="zákl. přenesená",J202,0)</f>
        <v>0</v>
      </c>
      <c r="BH202" s="151">
        <f>IF(N202="sníž. přenesená",J202,0)</f>
        <v>0</v>
      </c>
      <c r="BI202" s="151">
        <f>IF(N202="nulová",J202,0)</f>
        <v>0</v>
      </c>
      <c r="BJ202" s="18" t="s">
        <v>80</v>
      </c>
      <c r="BK202" s="151">
        <f>ROUND(I202*H202,2)</f>
        <v>0</v>
      </c>
      <c r="BL202" s="18" t="s">
        <v>238</v>
      </c>
      <c r="BM202" s="150" t="s">
        <v>1178</v>
      </c>
    </row>
    <row r="203" spans="1:65" s="2" customFormat="1" ht="11.25">
      <c r="A203" s="33"/>
      <c r="B203" s="34"/>
      <c r="C203" s="33"/>
      <c r="D203" s="152" t="s">
        <v>147</v>
      </c>
      <c r="E203" s="33"/>
      <c r="F203" s="153" t="s">
        <v>1179</v>
      </c>
      <c r="G203" s="33"/>
      <c r="H203" s="33"/>
      <c r="I203" s="154"/>
      <c r="J203" s="33"/>
      <c r="K203" s="33"/>
      <c r="L203" s="34"/>
      <c r="M203" s="155"/>
      <c r="N203" s="156"/>
      <c r="O203" s="54"/>
      <c r="P203" s="54"/>
      <c r="Q203" s="54"/>
      <c r="R203" s="54"/>
      <c r="S203" s="54"/>
      <c r="T203" s="55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T203" s="18" t="s">
        <v>147</v>
      </c>
      <c r="AU203" s="18" t="s">
        <v>82</v>
      </c>
    </row>
    <row r="204" spans="1:65" s="2" customFormat="1" ht="14.45" customHeight="1">
      <c r="A204" s="33"/>
      <c r="B204" s="138"/>
      <c r="C204" s="139" t="s">
        <v>446</v>
      </c>
      <c r="D204" s="139" t="s">
        <v>140</v>
      </c>
      <c r="E204" s="140" t="s">
        <v>1180</v>
      </c>
      <c r="F204" s="141" t="s">
        <v>1181</v>
      </c>
      <c r="G204" s="142" t="s">
        <v>389</v>
      </c>
      <c r="H204" s="143">
        <v>1</v>
      </c>
      <c r="I204" s="144"/>
      <c r="J204" s="145">
        <f>ROUND(I204*H204,2)</f>
        <v>0</v>
      </c>
      <c r="K204" s="141" t="s">
        <v>144</v>
      </c>
      <c r="L204" s="34"/>
      <c r="M204" s="146" t="s">
        <v>3</v>
      </c>
      <c r="N204" s="147" t="s">
        <v>43</v>
      </c>
      <c r="O204" s="54"/>
      <c r="P204" s="148">
        <f>O204*H204</f>
        <v>0</v>
      </c>
      <c r="Q204" s="148">
        <v>0</v>
      </c>
      <c r="R204" s="148">
        <f>Q204*H204</f>
        <v>0</v>
      </c>
      <c r="S204" s="148">
        <v>0</v>
      </c>
      <c r="T204" s="149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50" t="s">
        <v>238</v>
      </c>
      <c r="AT204" s="150" t="s">
        <v>140</v>
      </c>
      <c r="AU204" s="150" t="s">
        <v>82</v>
      </c>
      <c r="AY204" s="18" t="s">
        <v>138</v>
      </c>
      <c r="BE204" s="151">
        <f>IF(N204="základní",J204,0)</f>
        <v>0</v>
      </c>
      <c r="BF204" s="151">
        <f>IF(N204="snížená",J204,0)</f>
        <v>0</v>
      </c>
      <c r="BG204" s="151">
        <f>IF(N204="zákl. přenesená",J204,0)</f>
        <v>0</v>
      </c>
      <c r="BH204" s="151">
        <f>IF(N204="sníž. přenesená",J204,0)</f>
        <v>0</v>
      </c>
      <c r="BI204" s="151">
        <f>IF(N204="nulová",J204,0)</f>
        <v>0</v>
      </c>
      <c r="BJ204" s="18" t="s">
        <v>80</v>
      </c>
      <c r="BK204" s="151">
        <f>ROUND(I204*H204,2)</f>
        <v>0</v>
      </c>
      <c r="BL204" s="18" t="s">
        <v>238</v>
      </c>
      <c r="BM204" s="150" t="s">
        <v>1182</v>
      </c>
    </row>
    <row r="205" spans="1:65" s="2" customFormat="1" ht="11.25">
      <c r="A205" s="33"/>
      <c r="B205" s="34"/>
      <c r="C205" s="33"/>
      <c r="D205" s="152" t="s">
        <v>147</v>
      </c>
      <c r="E205" s="33"/>
      <c r="F205" s="153" t="s">
        <v>1183</v>
      </c>
      <c r="G205" s="33"/>
      <c r="H205" s="33"/>
      <c r="I205" s="154"/>
      <c r="J205" s="33"/>
      <c r="K205" s="33"/>
      <c r="L205" s="34"/>
      <c r="M205" s="155"/>
      <c r="N205" s="156"/>
      <c r="O205" s="54"/>
      <c r="P205" s="54"/>
      <c r="Q205" s="54"/>
      <c r="R205" s="54"/>
      <c r="S205" s="54"/>
      <c r="T205" s="55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8" t="s">
        <v>147</v>
      </c>
      <c r="AU205" s="18" t="s">
        <v>82</v>
      </c>
    </row>
    <row r="206" spans="1:65" s="2" customFormat="1" ht="14.45" customHeight="1">
      <c r="A206" s="33"/>
      <c r="B206" s="138"/>
      <c r="C206" s="139" t="s">
        <v>452</v>
      </c>
      <c r="D206" s="139" t="s">
        <v>140</v>
      </c>
      <c r="E206" s="140" t="s">
        <v>1184</v>
      </c>
      <c r="F206" s="141" t="s">
        <v>1185</v>
      </c>
      <c r="G206" s="142" t="s">
        <v>389</v>
      </c>
      <c r="H206" s="143">
        <v>1</v>
      </c>
      <c r="I206" s="144"/>
      <c r="J206" s="145">
        <f>ROUND(I206*H206,2)</f>
        <v>0</v>
      </c>
      <c r="K206" s="141" t="s">
        <v>144</v>
      </c>
      <c r="L206" s="34"/>
      <c r="M206" s="146" t="s">
        <v>3</v>
      </c>
      <c r="N206" s="147" t="s">
        <v>43</v>
      </c>
      <c r="O206" s="54"/>
      <c r="P206" s="148">
        <f>O206*H206</f>
        <v>0</v>
      </c>
      <c r="Q206" s="148">
        <v>2.9E-4</v>
      </c>
      <c r="R206" s="148">
        <f>Q206*H206</f>
        <v>2.9E-4</v>
      </c>
      <c r="S206" s="148">
        <v>0</v>
      </c>
      <c r="T206" s="149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50" t="s">
        <v>238</v>
      </c>
      <c r="AT206" s="150" t="s">
        <v>140</v>
      </c>
      <c r="AU206" s="150" t="s">
        <v>82</v>
      </c>
      <c r="AY206" s="18" t="s">
        <v>138</v>
      </c>
      <c r="BE206" s="151">
        <f>IF(N206="základní",J206,0)</f>
        <v>0</v>
      </c>
      <c r="BF206" s="151">
        <f>IF(N206="snížená",J206,0)</f>
        <v>0</v>
      </c>
      <c r="BG206" s="151">
        <f>IF(N206="zákl. přenesená",J206,0)</f>
        <v>0</v>
      </c>
      <c r="BH206" s="151">
        <f>IF(N206="sníž. přenesená",J206,0)</f>
        <v>0</v>
      </c>
      <c r="BI206" s="151">
        <f>IF(N206="nulová",J206,0)</f>
        <v>0</v>
      </c>
      <c r="BJ206" s="18" t="s">
        <v>80</v>
      </c>
      <c r="BK206" s="151">
        <f>ROUND(I206*H206,2)</f>
        <v>0</v>
      </c>
      <c r="BL206" s="18" t="s">
        <v>238</v>
      </c>
      <c r="BM206" s="150" t="s">
        <v>1186</v>
      </c>
    </row>
    <row r="207" spans="1:65" s="2" customFormat="1" ht="11.25">
      <c r="A207" s="33"/>
      <c r="B207" s="34"/>
      <c r="C207" s="33"/>
      <c r="D207" s="152" t="s">
        <v>147</v>
      </c>
      <c r="E207" s="33"/>
      <c r="F207" s="153" t="s">
        <v>1187</v>
      </c>
      <c r="G207" s="33"/>
      <c r="H207" s="33"/>
      <c r="I207" s="154"/>
      <c r="J207" s="33"/>
      <c r="K207" s="33"/>
      <c r="L207" s="34"/>
      <c r="M207" s="155"/>
      <c r="N207" s="156"/>
      <c r="O207" s="54"/>
      <c r="P207" s="54"/>
      <c r="Q207" s="54"/>
      <c r="R207" s="54"/>
      <c r="S207" s="54"/>
      <c r="T207" s="55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T207" s="18" t="s">
        <v>147</v>
      </c>
      <c r="AU207" s="18" t="s">
        <v>82</v>
      </c>
    </row>
    <row r="208" spans="1:65" s="2" customFormat="1" ht="14.45" customHeight="1">
      <c r="A208" s="33"/>
      <c r="B208" s="138"/>
      <c r="C208" s="139" t="s">
        <v>460</v>
      </c>
      <c r="D208" s="139" t="s">
        <v>140</v>
      </c>
      <c r="E208" s="140" t="s">
        <v>1188</v>
      </c>
      <c r="F208" s="141" t="s">
        <v>1189</v>
      </c>
      <c r="G208" s="142" t="s">
        <v>297</v>
      </c>
      <c r="H208" s="143">
        <v>59</v>
      </c>
      <c r="I208" s="144"/>
      <c r="J208" s="145">
        <f>ROUND(I208*H208,2)</f>
        <v>0</v>
      </c>
      <c r="K208" s="141" t="s">
        <v>144</v>
      </c>
      <c r="L208" s="34"/>
      <c r="M208" s="146" t="s">
        <v>3</v>
      </c>
      <c r="N208" s="147" t="s">
        <v>43</v>
      </c>
      <c r="O208" s="54"/>
      <c r="P208" s="148">
        <f>O208*H208</f>
        <v>0</v>
      </c>
      <c r="Q208" s="148">
        <v>0</v>
      </c>
      <c r="R208" s="148">
        <f>Q208*H208</f>
        <v>0</v>
      </c>
      <c r="S208" s="148">
        <v>0</v>
      </c>
      <c r="T208" s="149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50" t="s">
        <v>238</v>
      </c>
      <c r="AT208" s="150" t="s">
        <v>140</v>
      </c>
      <c r="AU208" s="150" t="s">
        <v>82</v>
      </c>
      <c r="AY208" s="18" t="s">
        <v>138</v>
      </c>
      <c r="BE208" s="151">
        <f>IF(N208="základní",J208,0)</f>
        <v>0</v>
      </c>
      <c r="BF208" s="151">
        <f>IF(N208="snížená",J208,0)</f>
        <v>0</v>
      </c>
      <c r="BG208" s="151">
        <f>IF(N208="zákl. přenesená",J208,0)</f>
        <v>0</v>
      </c>
      <c r="BH208" s="151">
        <f>IF(N208="sníž. přenesená",J208,0)</f>
        <v>0</v>
      </c>
      <c r="BI208" s="151">
        <f>IF(N208="nulová",J208,0)</f>
        <v>0</v>
      </c>
      <c r="BJ208" s="18" t="s">
        <v>80</v>
      </c>
      <c r="BK208" s="151">
        <f>ROUND(I208*H208,2)</f>
        <v>0</v>
      </c>
      <c r="BL208" s="18" t="s">
        <v>238</v>
      </c>
      <c r="BM208" s="150" t="s">
        <v>1190</v>
      </c>
    </row>
    <row r="209" spans="1:65" s="2" customFormat="1" ht="11.25">
      <c r="A209" s="33"/>
      <c r="B209" s="34"/>
      <c r="C209" s="33"/>
      <c r="D209" s="152" t="s">
        <v>147</v>
      </c>
      <c r="E209" s="33"/>
      <c r="F209" s="153" t="s">
        <v>1191</v>
      </c>
      <c r="G209" s="33"/>
      <c r="H209" s="33"/>
      <c r="I209" s="154"/>
      <c r="J209" s="33"/>
      <c r="K209" s="33"/>
      <c r="L209" s="34"/>
      <c r="M209" s="155"/>
      <c r="N209" s="156"/>
      <c r="O209" s="54"/>
      <c r="P209" s="54"/>
      <c r="Q209" s="54"/>
      <c r="R209" s="54"/>
      <c r="S209" s="54"/>
      <c r="T209" s="55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8" t="s">
        <v>147</v>
      </c>
      <c r="AU209" s="18" t="s">
        <v>82</v>
      </c>
    </row>
    <row r="210" spans="1:65" s="13" customFormat="1" ht="11.25">
      <c r="B210" s="157"/>
      <c r="D210" s="158" t="s">
        <v>149</v>
      </c>
      <c r="E210" s="159" t="s">
        <v>3</v>
      </c>
      <c r="F210" s="160" t="s">
        <v>1192</v>
      </c>
      <c r="H210" s="161">
        <v>59</v>
      </c>
      <c r="I210" s="162"/>
      <c r="L210" s="157"/>
      <c r="M210" s="163"/>
      <c r="N210" s="164"/>
      <c r="O210" s="164"/>
      <c r="P210" s="164"/>
      <c r="Q210" s="164"/>
      <c r="R210" s="164"/>
      <c r="S210" s="164"/>
      <c r="T210" s="165"/>
      <c r="AT210" s="159" t="s">
        <v>149</v>
      </c>
      <c r="AU210" s="159" t="s">
        <v>82</v>
      </c>
      <c r="AV210" s="13" t="s">
        <v>82</v>
      </c>
      <c r="AW210" s="13" t="s">
        <v>33</v>
      </c>
      <c r="AX210" s="13" t="s">
        <v>80</v>
      </c>
      <c r="AY210" s="159" t="s">
        <v>138</v>
      </c>
    </row>
    <row r="211" spans="1:65" s="2" customFormat="1" ht="22.15" customHeight="1">
      <c r="A211" s="33"/>
      <c r="B211" s="138"/>
      <c r="C211" s="139" t="s">
        <v>466</v>
      </c>
      <c r="D211" s="139" t="s">
        <v>140</v>
      </c>
      <c r="E211" s="140" t="s">
        <v>1193</v>
      </c>
      <c r="F211" s="141" t="s">
        <v>1194</v>
      </c>
      <c r="G211" s="142" t="s">
        <v>528</v>
      </c>
      <c r="H211" s="191"/>
      <c r="I211" s="144"/>
      <c r="J211" s="145">
        <f>ROUND(I211*H211,2)</f>
        <v>0</v>
      </c>
      <c r="K211" s="141" t="s">
        <v>144</v>
      </c>
      <c r="L211" s="34"/>
      <c r="M211" s="146" t="s">
        <v>3</v>
      </c>
      <c r="N211" s="147" t="s">
        <v>43</v>
      </c>
      <c r="O211" s="54"/>
      <c r="P211" s="148">
        <f>O211*H211</f>
        <v>0</v>
      </c>
      <c r="Q211" s="148">
        <v>0</v>
      </c>
      <c r="R211" s="148">
        <f>Q211*H211</f>
        <v>0</v>
      </c>
      <c r="S211" s="148">
        <v>0</v>
      </c>
      <c r="T211" s="149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50" t="s">
        <v>238</v>
      </c>
      <c r="AT211" s="150" t="s">
        <v>140</v>
      </c>
      <c r="AU211" s="150" t="s">
        <v>82</v>
      </c>
      <c r="AY211" s="18" t="s">
        <v>138</v>
      </c>
      <c r="BE211" s="151">
        <f>IF(N211="základní",J211,0)</f>
        <v>0</v>
      </c>
      <c r="BF211" s="151">
        <f>IF(N211="snížená",J211,0)</f>
        <v>0</v>
      </c>
      <c r="BG211" s="151">
        <f>IF(N211="zákl. přenesená",J211,0)</f>
        <v>0</v>
      </c>
      <c r="BH211" s="151">
        <f>IF(N211="sníž. přenesená",J211,0)</f>
        <v>0</v>
      </c>
      <c r="BI211" s="151">
        <f>IF(N211="nulová",J211,0)</f>
        <v>0</v>
      </c>
      <c r="BJ211" s="18" t="s">
        <v>80</v>
      </c>
      <c r="BK211" s="151">
        <f>ROUND(I211*H211,2)</f>
        <v>0</v>
      </c>
      <c r="BL211" s="18" t="s">
        <v>238</v>
      </c>
      <c r="BM211" s="150" t="s">
        <v>1195</v>
      </c>
    </row>
    <row r="212" spans="1:65" s="2" customFormat="1" ht="11.25">
      <c r="A212" s="33"/>
      <c r="B212" s="34"/>
      <c r="C212" s="33"/>
      <c r="D212" s="152" t="s">
        <v>147</v>
      </c>
      <c r="E212" s="33"/>
      <c r="F212" s="153" t="s">
        <v>1196</v>
      </c>
      <c r="G212" s="33"/>
      <c r="H212" s="33"/>
      <c r="I212" s="154"/>
      <c r="J212" s="33"/>
      <c r="K212" s="33"/>
      <c r="L212" s="34"/>
      <c r="M212" s="155"/>
      <c r="N212" s="156"/>
      <c r="O212" s="54"/>
      <c r="P212" s="54"/>
      <c r="Q212" s="54"/>
      <c r="R212" s="54"/>
      <c r="S212" s="54"/>
      <c r="T212" s="55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T212" s="18" t="s">
        <v>147</v>
      </c>
      <c r="AU212" s="18" t="s">
        <v>82</v>
      </c>
    </row>
    <row r="213" spans="1:65" s="12" customFormat="1" ht="22.9" customHeight="1">
      <c r="B213" s="125"/>
      <c r="D213" s="126" t="s">
        <v>71</v>
      </c>
      <c r="E213" s="136" t="s">
        <v>1197</v>
      </c>
      <c r="F213" s="136" t="s">
        <v>1198</v>
      </c>
      <c r="I213" s="128"/>
      <c r="J213" s="137">
        <f>BK213</f>
        <v>0</v>
      </c>
      <c r="L213" s="125"/>
      <c r="M213" s="130"/>
      <c r="N213" s="131"/>
      <c r="O213" s="131"/>
      <c r="P213" s="132">
        <f>SUM(P214:P251)</f>
        <v>0</v>
      </c>
      <c r="Q213" s="131"/>
      <c r="R213" s="132">
        <f>SUM(R214:R251)</f>
        <v>0.12303000000000001</v>
      </c>
      <c r="S213" s="131"/>
      <c r="T213" s="133">
        <f>SUM(T214:T251)</f>
        <v>0</v>
      </c>
      <c r="AR213" s="126" t="s">
        <v>82</v>
      </c>
      <c r="AT213" s="134" t="s">
        <v>71</v>
      </c>
      <c r="AU213" s="134" t="s">
        <v>80</v>
      </c>
      <c r="AY213" s="126" t="s">
        <v>138</v>
      </c>
      <c r="BK213" s="135">
        <f>SUM(BK214:BK251)</f>
        <v>0</v>
      </c>
    </row>
    <row r="214" spans="1:65" s="2" customFormat="1" ht="14.45" customHeight="1">
      <c r="A214" s="33"/>
      <c r="B214" s="138"/>
      <c r="C214" s="139" t="s">
        <v>471</v>
      </c>
      <c r="D214" s="139" t="s">
        <v>140</v>
      </c>
      <c r="E214" s="140" t="s">
        <v>1199</v>
      </c>
      <c r="F214" s="141" t="s">
        <v>1200</v>
      </c>
      <c r="G214" s="142" t="s">
        <v>297</v>
      </c>
      <c r="H214" s="143">
        <v>41</v>
      </c>
      <c r="I214" s="144"/>
      <c r="J214" s="145">
        <f>ROUND(I214*H214,2)</f>
        <v>0</v>
      </c>
      <c r="K214" s="141" t="s">
        <v>144</v>
      </c>
      <c r="L214" s="34"/>
      <c r="M214" s="146" t="s">
        <v>3</v>
      </c>
      <c r="N214" s="147" t="s">
        <v>43</v>
      </c>
      <c r="O214" s="54"/>
      <c r="P214" s="148">
        <f>O214*H214</f>
        <v>0</v>
      </c>
      <c r="Q214" s="148">
        <v>9.7999999999999997E-4</v>
      </c>
      <c r="R214" s="148">
        <f>Q214*H214</f>
        <v>4.018E-2</v>
      </c>
      <c r="S214" s="148">
        <v>0</v>
      </c>
      <c r="T214" s="149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50" t="s">
        <v>238</v>
      </c>
      <c r="AT214" s="150" t="s">
        <v>140</v>
      </c>
      <c r="AU214" s="150" t="s">
        <v>82</v>
      </c>
      <c r="AY214" s="18" t="s">
        <v>138</v>
      </c>
      <c r="BE214" s="151">
        <f>IF(N214="základní",J214,0)</f>
        <v>0</v>
      </c>
      <c r="BF214" s="151">
        <f>IF(N214="snížená",J214,0)</f>
        <v>0</v>
      </c>
      <c r="BG214" s="151">
        <f>IF(N214="zákl. přenesená",J214,0)</f>
        <v>0</v>
      </c>
      <c r="BH214" s="151">
        <f>IF(N214="sníž. přenesená",J214,0)</f>
        <v>0</v>
      </c>
      <c r="BI214" s="151">
        <f>IF(N214="nulová",J214,0)</f>
        <v>0</v>
      </c>
      <c r="BJ214" s="18" t="s">
        <v>80</v>
      </c>
      <c r="BK214" s="151">
        <f>ROUND(I214*H214,2)</f>
        <v>0</v>
      </c>
      <c r="BL214" s="18" t="s">
        <v>238</v>
      </c>
      <c r="BM214" s="150" t="s">
        <v>1201</v>
      </c>
    </row>
    <row r="215" spans="1:65" s="2" customFormat="1" ht="11.25">
      <c r="A215" s="33"/>
      <c r="B215" s="34"/>
      <c r="C215" s="33"/>
      <c r="D215" s="152" t="s">
        <v>147</v>
      </c>
      <c r="E215" s="33"/>
      <c r="F215" s="153" t="s">
        <v>1202</v>
      </c>
      <c r="G215" s="33"/>
      <c r="H215" s="33"/>
      <c r="I215" s="154"/>
      <c r="J215" s="33"/>
      <c r="K215" s="33"/>
      <c r="L215" s="34"/>
      <c r="M215" s="155"/>
      <c r="N215" s="156"/>
      <c r="O215" s="54"/>
      <c r="P215" s="54"/>
      <c r="Q215" s="54"/>
      <c r="R215" s="54"/>
      <c r="S215" s="54"/>
      <c r="T215" s="55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T215" s="18" t="s">
        <v>147</v>
      </c>
      <c r="AU215" s="18" t="s">
        <v>82</v>
      </c>
    </row>
    <row r="216" spans="1:65" s="2" customFormat="1" ht="14.45" customHeight="1">
      <c r="A216" s="33"/>
      <c r="B216" s="138"/>
      <c r="C216" s="139" t="s">
        <v>476</v>
      </c>
      <c r="D216" s="139" t="s">
        <v>140</v>
      </c>
      <c r="E216" s="140" t="s">
        <v>1203</v>
      </c>
      <c r="F216" s="141" t="s">
        <v>1204</v>
      </c>
      <c r="G216" s="142" t="s">
        <v>297</v>
      </c>
      <c r="H216" s="143">
        <v>22</v>
      </c>
      <c r="I216" s="144"/>
      <c r="J216" s="145">
        <f>ROUND(I216*H216,2)</f>
        <v>0</v>
      </c>
      <c r="K216" s="141" t="s">
        <v>144</v>
      </c>
      <c r="L216" s="34"/>
      <c r="M216" s="146" t="s">
        <v>3</v>
      </c>
      <c r="N216" s="147" t="s">
        <v>43</v>
      </c>
      <c r="O216" s="54"/>
      <c r="P216" s="148">
        <f>O216*H216</f>
        <v>0</v>
      </c>
      <c r="Q216" s="148">
        <v>1.2600000000000001E-3</v>
      </c>
      <c r="R216" s="148">
        <f>Q216*H216</f>
        <v>2.7720000000000002E-2</v>
      </c>
      <c r="S216" s="148">
        <v>0</v>
      </c>
      <c r="T216" s="149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50" t="s">
        <v>238</v>
      </c>
      <c r="AT216" s="150" t="s">
        <v>140</v>
      </c>
      <c r="AU216" s="150" t="s">
        <v>82</v>
      </c>
      <c r="AY216" s="18" t="s">
        <v>138</v>
      </c>
      <c r="BE216" s="151">
        <f>IF(N216="základní",J216,0)</f>
        <v>0</v>
      </c>
      <c r="BF216" s="151">
        <f>IF(N216="snížená",J216,0)</f>
        <v>0</v>
      </c>
      <c r="BG216" s="151">
        <f>IF(N216="zákl. přenesená",J216,0)</f>
        <v>0</v>
      </c>
      <c r="BH216" s="151">
        <f>IF(N216="sníž. přenesená",J216,0)</f>
        <v>0</v>
      </c>
      <c r="BI216" s="151">
        <f>IF(N216="nulová",J216,0)</f>
        <v>0</v>
      </c>
      <c r="BJ216" s="18" t="s">
        <v>80</v>
      </c>
      <c r="BK216" s="151">
        <f>ROUND(I216*H216,2)</f>
        <v>0</v>
      </c>
      <c r="BL216" s="18" t="s">
        <v>238</v>
      </c>
      <c r="BM216" s="150" t="s">
        <v>1205</v>
      </c>
    </row>
    <row r="217" spans="1:65" s="2" customFormat="1" ht="11.25">
      <c r="A217" s="33"/>
      <c r="B217" s="34"/>
      <c r="C217" s="33"/>
      <c r="D217" s="152" t="s">
        <v>147</v>
      </c>
      <c r="E217" s="33"/>
      <c r="F217" s="153" t="s">
        <v>1206</v>
      </c>
      <c r="G217" s="33"/>
      <c r="H217" s="33"/>
      <c r="I217" s="154"/>
      <c r="J217" s="33"/>
      <c r="K217" s="33"/>
      <c r="L217" s="34"/>
      <c r="M217" s="155"/>
      <c r="N217" s="156"/>
      <c r="O217" s="54"/>
      <c r="P217" s="54"/>
      <c r="Q217" s="54"/>
      <c r="R217" s="54"/>
      <c r="S217" s="54"/>
      <c r="T217" s="55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T217" s="18" t="s">
        <v>147</v>
      </c>
      <c r="AU217" s="18" t="s">
        <v>82</v>
      </c>
    </row>
    <row r="218" spans="1:65" s="2" customFormat="1" ht="14.45" customHeight="1">
      <c r="A218" s="33"/>
      <c r="B218" s="138"/>
      <c r="C218" s="139" t="s">
        <v>482</v>
      </c>
      <c r="D218" s="139" t="s">
        <v>140</v>
      </c>
      <c r="E218" s="140" t="s">
        <v>1207</v>
      </c>
      <c r="F218" s="141" t="s">
        <v>1208</v>
      </c>
      <c r="G218" s="142" t="s">
        <v>297</v>
      </c>
      <c r="H218" s="143">
        <v>13</v>
      </c>
      <c r="I218" s="144"/>
      <c r="J218" s="145">
        <f>ROUND(I218*H218,2)</f>
        <v>0</v>
      </c>
      <c r="K218" s="141" t="s">
        <v>144</v>
      </c>
      <c r="L218" s="34"/>
      <c r="M218" s="146" t="s">
        <v>3</v>
      </c>
      <c r="N218" s="147" t="s">
        <v>43</v>
      </c>
      <c r="O218" s="54"/>
      <c r="P218" s="148">
        <f>O218*H218</f>
        <v>0</v>
      </c>
      <c r="Q218" s="148">
        <v>1.5299999999999999E-3</v>
      </c>
      <c r="R218" s="148">
        <f>Q218*H218</f>
        <v>1.9889999999999998E-2</v>
      </c>
      <c r="S218" s="148">
        <v>0</v>
      </c>
      <c r="T218" s="149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50" t="s">
        <v>238</v>
      </c>
      <c r="AT218" s="150" t="s">
        <v>140</v>
      </c>
      <c r="AU218" s="150" t="s">
        <v>82</v>
      </c>
      <c r="AY218" s="18" t="s">
        <v>138</v>
      </c>
      <c r="BE218" s="151">
        <f>IF(N218="základní",J218,0)</f>
        <v>0</v>
      </c>
      <c r="BF218" s="151">
        <f>IF(N218="snížená",J218,0)</f>
        <v>0</v>
      </c>
      <c r="BG218" s="151">
        <f>IF(N218="zákl. přenesená",J218,0)</f>
        <v>0</v>
      </c>
      <c r="BH218" s="151">
        <f>IF(N218="sníž. přenesená",J218,0)</f>
        <v>0</v>
      </c>
      <c r="BI218" s="151">
        <f>IF(N218="nulová",J218,0)</f>
        <v>0</v>
      </c>
      <c r="BJ218" s="18" t="s">
        <v>80</v>
      </c>
      <c r="BK218" s="151">
        <f>ROUND(I218*H218,2)</f>
        <v>0</v>
      </c>
      <c r="BL218" s="18" t="s">
        <v>238</v>
      </c>
      <c r="BM218" s="150" t="s">
        <v>1209</v>
      </c>
    </row>
    <row r="219" spans="1:65" s="2" customFormat="1" ht="11.25">
      <c r="A219" s="33"/>
      <c r="B219" s="34"/>
      <c r="C219" s="33"/>
      <c r="D219" s="152" t="s">
        <v>147</v>
      </c>
      <c r="E219" s="33"/>
      <c r="F219" s="153" t="s">
        <v>1210</v>
      </c>
      <c r="G219" s="33"/>
      <c r="H219" s="33"/>
      <c r="I219" s="154"/>
      <c r="J219" s="33"/>
      <c r="K219" s="33"/>
      <c r="L219" s="34"/>
      <c r="M219" s="155"/>
      <c r="N219" s="156"/>
      <c r="O219" s="54"/>
      <c r="P219" s="54"/>
      <c r="Q219" s="54"/>
      <c r="R219" s="54"/>
      <c r="S219" s="54"/>
      <c r="T219" s="55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8" t="s">
        <v>147</v>
      </c>
      <c r="AU219" s="18" t="s">
        <v>82</v>
      </c>
    </row>
    <row r="220" spans="1:65" s="2" customFormat="1" ht="22.15" customHeight="1">
      <c r="A220" s="33"/>
      <c r="B220" s="138"/>
      <c r="C220" s="139" t="s">
        <v>487</v>
      </c>
      <c r="D220" s="139" t="s">
        <v>140</v>
      </c>
      <c r="E220" s="140" t="s">
        <v>1211</v>
      </c>
      <c r="F220" s="141" t="s">
        <v>1212</v>
      </c>
      <c r="G220" s="142" t="s">
        <v>297</v>
      </c>
      <c r="H220" s="143">
        <v>41</v>
      </c>
      <c r="I220" s="144"/>
      <c r="J220" s="145">
        <f>ROUND(I220*H220,2)</f>
        <v>0</v>
      </c>
      <c r="K220" s="141" t="s">
        <v>144</v>
      </c>
      <c r="L220" s="34"/>
      <c r="M220" s="146" t="s">
        <v>3</v>
      </c>
      <c r="N220" s="147" t="s">
        <v>43</v>
      </c>
      <c r="O220" s="54"/>
      <c r="P220" s="148">
        <f>O220*H220</f>
        <v>0</v>
      </c>
      <c r="Q220" s="148">
        <v>1.2E-4</v>
      </c>
      <c r="R220" s="148">
        <f>Q220*H220</f>
        <v>4.9199999999999999E-3</v>
      </c>
      <c r="S220" s="148">
        <v>0</v>
      </c>
      <c r="T220" s="149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50" t="s">
        <v>238</v>
      </c>
      <c r="AT220" s="150" t="s">
        <v>140</v>
      </c>
      <c r="AU220" s="150" t="s">
        <v>82</v>
      </c>
      <c r="AY220" s="18" t="s">
        <v>138</v>
      </c>
      <c r="BE220" s="151">
        <f>IF(N220="základní",J220,0)</f>
        <v>0</v>
      </c>
      <c r="BF220" s="151">
        <f>IF(N220="snížená",J220,0)</f>
        <v>0</v>
      </c>
      <c r="BG220" s="151">
        <f>IF(N220="zákl. přenesená",J220,0)</f>
        <v>0</v>
      </c>
      <c r="BH220" s="151">
        <f>IF(N220="sníž. přenesená",J220,0)</f>
        <v>0</v>
      </c>
      <c r="BI220" s="151">
        <f>IF(N220="nulová",J220,0)</f>
        <v>0</v>
      </c>
      <c r="BJ220" s="18" t="s">
        <v>80</v>
      </c>
      <c r="BK220" s="151">
        <f>ROUND(I220*H220,2)</f>
        <v>0</v>
      </c>
      <c r="BL220" s="18" t="s">
        <v>238</v>
      </c>
      <c r="BM220" s="150" t="s">
        <v>1213</v>
      </c>
    </row>
    <row r="221" spans="1:65" s="2" customFormat="1" ht="11.25">
      <c r="A221" s="33"/>
      <c r="B221" s="34"/>
      <c r="C221" s="33"/>
      <c r="D221" s="152" t="s">
        <v>147</v>
      </c>
      <c r="E221" s="33"/>
      <c r="F221" s="153" t="s">
        <v>1214</v>
      </c>
      <c r="G221" s="33"/>
      <c r="H221" s="33"/>
      <c r="I221" s="154"/>
      <c r="J221" s="33"/>
      <c r="K221" s="33"/>
      <c r="L221" s="34"/>
      <c r="M221" s="155"/>
      <c r="N221" s="156"/>
      <c r="O221" s="54"/>
      <c r="P221" s="54"/>
      <c r="Q221" s="54"/>
      <c r="R221" s="54"/>
      <c r="S221" s="54"/>
      <c r="T221" s="55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T221" s="18" t="s">
        <v>147</v>
      </c>
      <c r="AU221" s="18" t="s">
        <v>82</v>
      </c>
    </row>
    <row r="222" spans="1:65" s="2" customFormat="1" ht="30" customHeight="1">
      <c r="A222" s="33"/>
      <c r="B222" s="138"/>
      <c r="C222" s="139" t="s">
        <v>494</v>
      </c>
      <c r="D222" s="139" t="s">
        <v>140</v>
      </c>
      <c r="E222" s="140" t="s">
        <v>1215</v>
      </c>
      <c r="F222" s="141" t="s">
        <v>1216</v>
      </c>
      <c r="G222" s="142" t="s">
        <v>297</v>
      </c>
      <c r="H222" s="143">
        <v>35</v>
      </c>
      <c r="I222" s="144"/>
      <c r="J222" s="145">
        <f>ROUND(I222*H222,2)</f>
        <v>0</v>
      </c>
      <c r="K222" s="141" t="s">
        <v>144</v>
      </c>
      <c r="L222" s="34"/>
      <c r="M222" s="146" t="s">
        <v>3</v>
      </c>
      <c r="N222" s="147" t="s">
        <v>43</v>
      </c>
      <c r="O222" s="54"/>
      <c r="P222" s="148">
        <f>O222*H222</f>
        <v>0</v>
      </c>
      <c r="Q222" s="148">
        <v>1.6000000000000001E-4</v>
      </c>
      <c r="R222" s="148">
        <f>Q222*H222</f>
        <v>5.6000000000000008E-3</v>
      </c>
      <c r="S222" s="148">
        <v>0</v>
      </c>
      <c r="T222" s="149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50" t="s">
        <v>238</v>
      </c>
      <c r="AT222" s="150" t="s">
        <v>140</v>
      </c>
      <c r="AU222" s="150" t="s">
        <v>82</v>
      </c>
      <c r="AY222" s="18" t="s">
        <v>138</v>
      </c>
      <c r="BE222" s="151">
        <f>IF(N222="základní",J222,0)</f>
        <v>0</v>
      </c>
      <c r="BF222" s="151">
        <f>IF(N222="snížená",J222,0)</f>
        <v>0</v>
      </c>
      <c r="BG222" s="151">
        <f>IF(N222="zákl. přenesená",J222,0)</f>
        <v>0</v>
      </c>
      <c r="BH222" s="151">
        <f>IF(N222="sníž. přenesená",J222,0)</f>
        <v>0</v>
      </c>
      <c r="BI222" s="151">
        <f>IF(N222="nulová",J222,0)</f>
        <v>0</v>
      </c>
      <c r="BJ222" s="18" t="s">
        <v>80</v>
      </c>
      <c r="BK222" s="151">
        <f>ROUND(I222*H222,2)</f>
        <v>0</v>
      </c>
      <c r="BL222" s="18" t="s">
        <v>238</v>
      </c>
      <c r="BM222" s="150" t="s">
        <v>1217</v>
      </c>
    </row>
    <row r="223" spans="1:65" s="2" customFormat="1" ht="11.25">
      <c r="A223" s="33"/>
      <c r="B223" s="34"/>
      <c r="C223" s="33"/>
      <c r="D223" s="152" t="s">
        <v>147</v>
      </c>
      <c r="E223" s="33"/>
      <c r="F223" s="153" t="s">
        <v>1218</v>
      </c>
      <c r="G223" s="33"/>
      <c r="H223" s="33"/>
      <c r="I223" s="154"/>
      <c r="J223" s="33"/>
      <c r="K223" s="33"/>
      <c r="L223" s="34"/>
      <c r="M223" s="155"/>
      <c r="N223" s="156"/>
      <c r="O223" s="54"/>
      <c r="P223" s="54"/>
      <c r="Q223" s="54"/>
      <c r="R223" s="54"/>
      <c r="S223" s="54"/>
      <c r="T223" s="55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T223" s="18" t="s">
        <v>147</v>
      </c>
      <c r="AU223" s="18" t="s">
        <v>82</v>
      </c>
    </row>
    <row r="224" spans="1:65" s="2" customFormat="1" ht="14.45" customHeight="1">
      <c r="A224" s="33"/>
      <c r="B224" s="138"/>
      <c r="C224" s="139" t="s">
        <v>503</v>
      </c>
      <c r="D224" s="139" t="s">
        <v>140</v>
      </c>
      <c r="E224" s="140" t="s">
        <v>1219</v>
      </c>
      <c r="F224" s="141" t="s">
        <v>1220</v>
      </c>
      <c r="G224" s="142" t="s">
        <v>389</v>
      </c>
      <c r="H224" s="143">
        <v>13</v>
      </c>
      <c r="I224" s="144"/>
      <c r="J224" s="145">
        <f>ROUND(I224*H224,2)</f>
        <v>0</v>
      </c>
      <c r="K224" s="141" t="s">
        <v>144</v>
      </c>
      <c r="L224" s="34"/>
      <c r="M224" s="146" t="s">
        <v>3</v>
      </c>
      <c r="N224" s="147" t="s">
        <v>43</v>
      </c>
      <c r="O224" s="54"/>
      <c r="P224" s="148">
        <f>O224*H224</f>
        <v>0</v>
      </c>
      <c r="Q224" s="148">
        <v>1.2999999999999999E-4</v>
      </c>
      <c r="R224" s="148">
        <f>Q224*H224</f>
        <v>1.6899999999999999E-3</v>
      </c>
      <c r="S224" s="148">
        <v>0</v>
      </c>
      <c r="T224" s="149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50" t="s">
        <v>238</v>
      </c>
      <c r="AT224" s="150" t="s">
        <v>140</v>
      </c>
      <c r="AU224" s="150" t="s">
        <v>82</v>
      </c>
      <c r="AY224" s="18" t="s">
        <v>138</v>
      </c>
      <c r="BE224" s="151">
        <f>IF(N224="základní",J224,0)</f>
        <v>0</v>
      </c>
      <c r="BF224" s="151">
        <f>IF(N224="snížená",J224,0)</f>
        <v>0</v>
      </c>
      <c r="BG224" s="151">
        <f>IF(N224="zákl. přenesená",J224,0)</f>
        <v>0</v>
      </c>
      <c r="BH224" s="151">
        <f>IF(N224="sníž. přenesená",J224,0)</f>
        <v>0</v>
      </c>
      <c r="BI224" s="151">
        <f>IF(N224="nulová",J224,0)</f>
        <v>0</v>
      </c>
      <c r="BJ224" s="18" t="s">
        <v>80</v>
      </c>
      <c r="BK224" s="151">
        <f>ROUND(I224*H224,2)</f>
        <v>0</v>
      </c>
      <c r="BL224" s="18" t="s">
        <v>238</v>
      </c>
      <c r="BM224" s="150" t="s">
        <v>1221</v>
      </c>
    </row>
    <row r="225" spans="1:65" s="2" customFormat="1" ht="11.25">
      <c r="A225" s="33"/>
      <c r="B225" s="34"/>
      <c r="C225" s="33"/>
      <c r="D225" s="152" t="s">
        <v>147</v>
      </c>
      <c r="E225" s="33"/>
      <c r="F225" s="153" t="s">
        <v>1222</v>
      </c>
      <c r="G225" s="33"/>
      <c r="H225" s="33"/>
      <c r="I225" s="154"/>
      <c r="J225" s="33"/>
      <c r="K225" s="33"/>
      <c r="L225" s="34"/>
      <c r="M225" s="155"/>
      <c r="N225" s="156"/>
      <c r="O225" s="54"/>
      <c r="P225" s="54"/>
      <c r="Q225" s="54"/>
      <c r="R225" s="54"/>
      <c r="S225" s="54"/>
      <c r="T225" s="55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T225" s="18" t="s">
        <v>147</v>
      </c>
      <c r="AU225" s="18" t="s">
        <v>82</v>
      </c>
    </row>
    <row r="226" spans="1:65" s="2" customFormat="1" ht="14.45" customHeight="1">
      <c r="A226" s="33"/>
      <c r="B226" s="138"/>
      <c r="C226" s="139" t="s">
        <v>509</v>
      </c>
      <c r="D226" s="139" t="s">
        <v>140</v>
      </c>
      <c r="E226" s="140" t="s">
        <v>1223</v>
      </c>
      <c r="F226" s="141" t="s">
        <v>1224</v>
      </c>
      <c r="G226" s="142" t="s">
        <v>1225</v>
      </c>
      <c r="H226" s="143">
        <v>1</v>
      </c>
      <c r="I226" s="144"/>
      <c r="J226" s="145">
        <f>ROUND(I226*H226,2)</f>
        <v>0</v>
      </c>
      <c r="K226" s="141" t="s">
        <v>144</v>
      </c>
      <c r="L226" s="34"/>
      <c r="M226" s="146" t="s">
        <v>3</v>
      </c>
      <c r="N226" s="147" t="s">
        <v>43</v>
      </c>
      <c r="O226" s="54"/>
      <c r="P226" s="148">
        <f>O226*H226</f>
        <v>0</v>
      </c>
      <c r="Q226" s="148">
        <v>2.5000000000000001E-4</v>
      </c>
      <c r="R226" s="148">
        <f>Q226*H226</f>
        <v>2.5000000000000001E-4</v>
      </c>
      <c r="S226" s="148">
        <v>0</v>
      </c>
      <c r="T226" s="149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50" t="s">
        <v>238</v>
      </c>
      <c r="AT226" s="150" t="s">
        <v>140</v>
      </c>
      <c r="AU226" s="150" t="s">
        <v>82</v>
      </c>
      <c r="AY226" s="18" t="s">
        <v>138</v>
      </c>
      <c r="BE226" s="151">
        <f>IF(N226="základní",J226,0)</f>
        <v>0</v>
      </c>
      <c r="BF226" s="151">
        <f>IF(N226="snížená",J226,0)</f>
        <v>0</v>
      </c>
      <c r="BG226" s="151">
        <f>IF(N226="zákl. přenesená",J226,0)</f>
        <v>0</v>
      </c>
      <c r="BH226" s="151">
        <f>IF(N226="sníž. přenesená",J226,0)</f>
        <v>0</v>
      </c>
      <c r="BI226" s="151">
        <f>IF(N226="nulová",J226,0)</f>
        <v>0</v>
      </c>
      <c r="BJ226" s="18" t="s">
        <v>80</v>
      </c>
      <c r="BK226" s="151">
        <f>ROUND(I226*H226,2)</f>
        <v>0</v>
      </c>
      <c r="BL226" s="18" t="s">
        <v>238</v>
      </c>
      <c r="BM226" s="150" t="s">
        <v>1226</v>
      </c>
    </row>
    <row r="227" spans="1:65" s="2" customFormat="1" ht="11.25">
      <c r="A227" s="33"/>
      <c r="B227" s="34"/>
      <c r="C227" s="33"/>
      <c r="D227" s="152" t="s">
        <v>147</v>
      </c>
      <c r="E227" s="33"/>
      <c r="F227" s="153" t="s">
        <v>1227</v>
      </c>
      <c r="G227" s="33"/>
      <c r="H227" s="33"/>
      <c r="I227" s="154"/>
      <c r="J227" s="33"/>
      <c r="K227" s="33"/>
      <c r="L227" s="34"/>
      <c r="M227" s="155"/>
      <c r="N227" s="156"/>
      <c r="O227" s="54"/>
      <c r="P227" s="54"/>
      <c r="Q227" s="54"/>
      <c r="R227" s="54"/>
      <c r="S227" s="54"/>
      <c r="T227" s="55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T227" s="18" t="s">
        <v>147</v>
      </c>
      <c r="AU227" s="18" t="s">
        <v>82</v>
      </c>
    </row>
    <row r="228" spans="1:65" s="2" customFormat="1" ht="14.45" customHeight="1">
      <c r="A228" s="33"/>
      <c r="B228" s="138"/>
      <c r="C228" s="139" t="s">
        <v>514</v>
      </c>
      <c r="D228" s="139" t="s">
        <v>140</v>
      </c>
      <c r="E228" s="140" t="s">
        <v>1228</v>
      </c>
      <c r="F228" s="141" t="s">
        <v>1229</v>
      </c>
      <c r="G228" s="142" t="s">
        <v>389</v>
      </c>
      <c r="H228" s="143">
        <v>4</v>
      </c>
      <c r="I228" s="144"/>
      <c r="J228" s="145">
        <f>ROUND(I228*H228,2)</f>
        <v>0</v>
      </c>
      <c r="K228" s="141" t="s">
        <v>144</v>
      </c>
      <c r="L228" s="34"/>
      <c r="M228" s="146" t="s">
        <v>3</v>
      </c>
      <c r="N228" s="147" t="s">
        <v>43</v>
      </c>
      <c r="O228" s="54"/>
      <c r="P228" s="148">
        <f>O228*H228</f>
        <v>0</v>
      </c>
      <c r="Q228" s="148">
        <v>2.2000000000000001E-4</v>
      </c>
      <c r="R228" s="148">
        <f>Q228*H228</f>
        <v>8.8000000000000003E-4</v>
      </c>
      <c r="S228" s="148">
        <v>0</v>
      </c>
      <c r="T228" s="149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50" t="s">
        <v>238</v>
      </c>
      <c r="AT228" s="150" t="s">
        <v>140</v>
      </c>
      <c r="AU228" s="150" t="s">
        <v>82</v>
      </c>
      <c r="AY228" s="18" t="s">
        <v>138</v>
      </c>
      <c r="BE228" s="151">
        <f>IF(N228="základní",J228,0)</f>
        <v>0</v>
      </c>
      <c r="BF228" s="151">
        <f>IF(N228="snížená",J228,0)</f>
        <v>0</v>
      </c>
      <c r="BG228" s="151">
        <f>IF(N228="zákl. přenesená",J228,0)</f>
        <v>0</v>
      </c>
      <c r="BH228" s="151">
        <f>IF(N228="sníž. přenesená",J228,0)</f>
        <v>0</v>
      </c>
      <c r="BI228" s="151">
        <f>IF(N228="nulová",J228,0)</f>
        <v>0</v>
      </c>
      <c r="BJ228" s="18" t="s">
        <v>80</v>
      </c>
      <c r="BK228" s="151">
        <f>ROUND(I228*H228,2)</f>
        <v>0</v>
      </c>
      <c r="BL228" s="18" t="s">
        <v>238</v>
      </c>
      <c r="BM228" s="150" t="s">
        <v>1230</v>
      </c>
    </row>
    <row r="229" spans="1:65" s="2" customFormat="1" ht="11.25">
      <c r="A229" s="33"/>
      <c r="B229" s="34"/>
      <c r="C229" s="33"/>
      <c r="D229" s="152" t="s">
        <v>147</v>
      </c>
      <c r="E229" s="33"/>
      <c r="F229" s="153" t="s">
        <v>1231</v>
      </c>
      <c r="G229" s="33"/>
      <c r="H229" s="33"/>
      <c r="I229" s="154"/>
      <c r="J229" s="33"/>
      <c r="K229" s="33"/>
      <c r="L229" s="34"/>
      <c r="M229" s="155"/>
      <c r="N229" s="156"/>
      <c r="O229" s="54"/>
      <c r="P229" s="54"/>
      <c r="Q229" s="54"/>
      <c r="R229" s="54"/>
      <c r="S229" s="54"/>
      <c r="T229" s="55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T229" s="18" t="s">
        <v>147</v>
      </c>
      <c r="AU229" s="18" t="s">
        <v>82</v>
      </c>
    </row>
    <row r="230" spans="1:65" s="2" customFormat="1" ht="14.45" customHeight="1">
      <c r="A230" s="33"/>
      <c r="B230" s="138"/>
      <c r="C230" s="139" t="s">
        <v>520</v>
      </c>
      <c r="D230" s="139" t="s">
        <v>140</v>
      </c>
      <c r="E230" s="140" t="s">
        <v>1232</v>
      </c>
      <c r="F230" s="141" t="s">
        <v>1233</v>
      </c>
      <c r="G230" s="142" t="s">
        <v>389</v>
      </c>
      <c r="H230" s="143">
        <v>1</v>
      </c>
      <c r="I230" s="144"/>
      <c r="J230" s="145">
        <f>ROUND(I230*H230,2)</f>
        <v>0</v>
      </c>
      <c r="K230" s="141" t="s">
        <v>144</v>
      </c>
      <c r="L230" s="34"/>
      <c r="M230" s="146" t="s">
        <v>3</v>
      </c>
      <c r="N230" s="147" t="s">
        <v>43</v>
      </c>
      <c r="O230" s="54"/>
      <c r="P230" s="148">
        <f>O230*H230</f>
        <v>0</v>
      </c>
      <c r="Q230" s="148">
        <v>1.7000000000000001E-4</v>
      </c>
      <c r="R230" s="148">
        <f>Q230*H230</f>
        <v>1.7000000000000001E-4</v>
      </c>
      <c r="S230" s="148">
        <v>0</v>
      </c>
      <c r="T230" s="149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50" t="s">
        <v>238</v>
      </c>
      <c r="AT230" s="150" t="s">
        <v>140</v>
      </c>
      <c r="AU230" s="150" t="s">
        <v>82</v>
      </c>
      <c r="AY230" s="18" t="s">
        <v>138</v>
      </c>
      <c r="BE230" s="151">
        <f>IF(N230="základní",J230,0)</f>
        <v>0</v>
      </c>
      <c r="BF230" s="151">
        <f>IF(N230="snížená",J230,0)</f>
        <v>0</v>
      </c>
      <c r="BG230" s="151">
        <f>IF(N230="zákl. přenesená",J230,0)</f>
        <v>0</v>
      </c>
      <c r="BH230" s="151">
        <f>IF(N230="sníž. přenesená",J230,0)</f>
        <v>0</v>
      </c>
      <c r="BI230" s="151">
        <f>IF(N230="nulová",J230,0)</f>
        <v>0</v>
      </c>
      <c r="BJ230" s="18" t="s">
        <v>80</v>
      </c>
      <c r="BK230" s="151">
        <f>ROUND(I230*H230,2)</f>
        <v>0</v>
      </c>
      <c r="BL230" s="18" t="s">
        <v>238</v>
      </c>
      <c r="BM230" s="150" t="s">
        <v>1234</v>
      </c>
    </row>
    <row r="231" spans="1:65" s="2" customFormat="1" ht="11.25">
      <c r="A231" s="33"/>
      <c r="B231" s="34"/>
      <c r="C231" s="33"/>
      <c r="D231" s="152" t="s">
        <v>147</v>
      </c>
      <c r="E231" s="33"/>
      <c r="F231" s="153" t="s">
        <v>1235</v>
      </c>
      <c r="G231" s="33"/>
      <c r="H231" s="33"/>
      <c r="I231" s="154"/>
      <c r="J231" s="33"/>
      <c r="K231" s="33"/>
      <c r="L231" s="34"/>
      <c r="M231" s="155"/>
      <c r="N231" s="156"/>
      <c r="O231" s="54"/>
      <c r="P231" s="54"/>
      <c r="Q231" s="54"/>
      <c r="R231" s="54"/>
      <c r="S231" s="54"/>
      <c r="T231" s="55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T231" s="18" t="s">
        <v>147</v>
      </c>
      <c r="AU231" s="18" t="s">
        <v>82</v>
      </c>
    </row>
    <row r="232" spans="1:65" s="2" customFormat="1" ht="14.45" customHeight="1">
      <c r="A232" s="33"/>
      <c r="B232" s="138"/>
      <c r="C232" s="139" t="s">
        <v>525</v>
      </c>
      <c r="D232" s="139" t="s">
        <v>140</v>
      </c>
      <c r="E232" s="140" t="s">
        <v>1236</v>
      </c>
      <c r="F232" s="141" t="s">
        <v>1237</v>
      </c>
      <c r="G232" s="142" t="s">
        <v>389</v>
      </c>
      <c r="H232" s="143">
        <v>1</v>
      </c>
      <c r="I232" s="144"/>
      <c r="J232" s="145">
        <f>ROUND(I232*H232,2)</f>
        <v>0</v>
      </c>
      <c r="K232" s="141" t="s">
        <v>144</v>
      </c>
      <c r="L232" s="34"/>
      <c r="M232" s="146" t="s">
        <v>3</v>
      </c>
      <c r="N232" s="147" t="s">
        <v>43</v>
      </c>
      <c r="O232" s="54"/>
      <c r="P232" s="148">
        <f>O232*H232</f>
        <v>0</v>
      </c>
      <c r="Q232" s="148">
        <v>4.0999999999999999E-4</v>
      </c>
      <c r="R232" s="148">
        <f>Q232*H232</f>
        <v>4.0999999999999999E-4</v>
      </c>
      <c r="S232" s="148">
        <v>0</v>
      </c>
      <c r="T232" s="149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50" t="s">
        <v>238</v>
      </c>
      <c r="AT232" s="150" t="s">
        <v>140</v>
      </c>
      <c r="AU232" s="150" t="s">
        <v>82</v>
      </c>
      <c r="AY232" s="18" t="s">
        <v>138</v>
      </c>
      <c r="BE232" s="151">
        <f>IF(N232="základní",J232,0)</f>
        <v>0</v>
      </c>
      <c r="BF232" s="151">
        <f>IF(N232="snížená",J232,0)</f>
        <v>0</v>
      </c>
      <c r="BG232" s="151">
        <f>IF(N232="zákl. přenesená",J232,0)</f>
        <v>0</v>
      </c>
      <c r="BH232" s="151">
        <f>IF(N232="sníž. přenesená",J232,0)</f>
        <v>0</v>
      </c>
      <c r="BI232" s="151">
        <f>IF(N232="nulová",J232,0)</f>
        <v>0</v>
      </c>
      <c r="BJ232" s="18" t="s">
        <v>80</v>
      </c>
      <c r="BK232" s="151">
        <f>ROUND(I232*H232,2)</f>
        <v>0</v>
      </c>
      <c r="BL232" s="18" t="s">
        <v>238</v>
      </c>
      <c r="BM232" s="150" t="s">
        <v>1238</v>
      </c>
    </row>
    <row r="233" spans="1:65" s="2" customFormat="1" ht="11.25">
      <c r="A233" s="33"/>
      <c r="B233" s="34"/>
      <c r="C233" s="33"/>
      <c r="D233" s="152" t="s">
        <v>147</v>
      </c>
      <c r="E233" s="33"/>
      <c r="F233" s="153" t="s">
        <v>1239</v>
      </c>
      <c r="G233" s="33"/>
      <c r="H233" s="33"/>
      <c r="I233" s="154"/>
      <c r="J233" s="33"/>
      <c r="K233" s="33"/>
      <c r="L233" s="34"/>
      <c r="M233" s="155"/>
      <c r="N233" s="156"/>
      <c r="O233" s="54"/>
      <c r="P233" s="54"/>
      <c r="Q233" s="54"/>
      <c r="R233" s="54"/>
      <c r="S233" s="54"/>
      <c r="T233" s="55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T233" s="18" t="s">
        <v>147</v>
      </c>
      <c r="AU233" s="18" t="s">
        <v>82</v>
      </c>
    </row>
    <row r="234" spans="1:65" s="2" customFormat="1" ht="14.45" customHeight="1">
      <c r="A234" s="33"/>
      <c r="B234" s="138"/>
      <c r="C234" s="139" t="s">
        <v>533</v>
      </c>
      <c r="D234" s="139" t="s">
        <v>140</v>
      </c>
      <c r="E234" s="140" t="s">
        <v>1240</v>
      </c>
      <c r="F234" s="141" t="s">
        <v>1241</v>
      </c>
      <c r="G234" s="142" t="s">
        <v>389</v>
      </c>
      <c r="H234" s="143">
        <v>1</v>
      </c>
      <c r="I234" s="144"/>
      <c r="J234" s="145">
        <f>ROUND(I234*H234,2)</f>
        <v>0</v>
      </c>
      <c r="K234" s="141" t="s">
        <v>144</v>
      </c>
      <c r="L234" s="34"/>
      <c r="M234" s="146" t="s">
        <v>3</v>
      </c>
      <c r="N234" s="147" t="s">
        <v>43</v>
      </c>
      <c r="O234" s="54"/>
      <c r="P234" s="148">
        <f>O234*H234</f>
        <v>0</v>
      </c>
      <c r="Q234" s="148">
        <v>3.3E-4</v>
      </c>
      <c r="R234" s="148">
        <f>Q234*H234</f>
        <v>3.3E-4</v>
      </c>
      <c r="S234" s="148">
        <v>0</v>
      </c>
      <c r="T234" s="149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50" t="s">
        <v>238</v>
      </c>
      <c r="AT234" s="150" t="s">
        <v>140</v>
      </c>
      <c r="AU234" s="150" t="s">
        <v>82</v>
      </c>
      <c r="AY234" s="18" t="s">
        <v>138</v>
      </c>
      <c r="BE234" s="151">
        <f>IF(N234="základní",J234,0)</f>
        <v>0</v>
      </c>
      <c r="BF234" s="151">
        <f>IF(N234="snížená",J234,0)</f>
        <v>0</v>
      </c>
      <c r="BG234" s="151">
        <f>IF(N234="zákl. přenesená",J234,0)</f>
        <v>0</v>
      </c>
      <c r="BH234" s="151">
        <f>IF(N234="sníž. přenesená",J234,0)</f>
        <v>0</v>
      </c>
      <c r="BI234" s="151">
        <f>IF(N234="nulová",J234,0)</f>
        <v>0</v>
      </c>
      <c r="BJ234" s="18" t="s">
        <v>80</v>
      </c>
      <c r="BK234" s="151">
        <f>ROUND(I234*H234,2)</f>
        <v>0</v>
      </c>
      <c r="BL234" s="18" t="s">
        <v>238</v>
      </c>
      <c r="BM234" s="150" t="s">
        <v>1242</v>
      </c>
    </row>
    <row r="235" spans="1:65" s="2" customFormat="1" ht="11.25">
      <c r="A235" s="33"/>
      <c r="B235" s="34"/>
      <c r="C235" s="33"/>
      <c r="D235" s="152" t="s">
        <v>147</v>
      </c>
      <c r="E235" s="33"/>
      <c r="F235" s="153" t="s">
        <v>1243</v>
      </c>
      <c r="G235" s="33"/>
      <c r="H235" s="33"/>
      <c r="I235" s="154"/>
      <c r="J235" s="33"/>
      <c r="K235" s="33"/>
      <c r="L235" s="34"/>
      <c r="M235" s="155"/>
      <c r="N235" s="156"/>
      <c r="O235" s="54"/>
      <c r="P235" s="54"/>
      <c r="Q235" s="54"/>
      <c r="R235" s="54"/>
      <c r="S235" s="54"/>
      <c r="T235" s="55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T235" s="18" t="s">
        <v>147</v>
      </c>
      <c r="AU235" s="18" t="s">
        <v>82</v>
      </c>
    </row>
    <row r="236" spans="1:65" s="2" customFormat="1" ht="14.45" customHeight="1">
      <c r="A236" s="33"/>
      <c r="B236" s="138"/>
      <c r="C236" s="139" t="s">
        <v>539</v>
      </c>
      <c r="D236" s="139" t="s">
        <v>140</v>
      </c>
      <c r="E236" s="140" t="s">
        <v>1244</v>
      </c>
      <c r="F236" s="141" t="s">
        <v>1245</v>
      </c>
      <c r="G236" s="142" t="s">
        <v>389</v>
      </c>
      <c r="H236" s="143">
        <v>3</v>
      </c>
      <c r="I236" s="144"/>
      <c r="J236" s="145">
        <f>ROUND(I236*H236,2)</f>
        <v>0</v>
      </c>
      <c r="K236" s="141" t="s">
        <v>144</v>
      </c>
      <c r="L236" s="34"/>
      <c r="M236" s="146" t="s">
        <v>3</v>
      </c>
      <c r="N236" s="147" t="s">
        <v>43</v>
      </c>
      <c r="O236" s="54"/>
      <c r="P236" s="148">
        <f>O236*H236</f>
        <v>0</v>
      </c>
      <c r="Q236" s="148">
        <v>3.4000000000000002E-4</v>
      </c>
      <c r="R236" s="148">
        <f>Q236*H236</f>
        <v>1.0200000000000001E-3</v>
      </c>
      <c r="S236" s="148">
        <v>0</v>
      </c>
      <c r="T236" s="149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50" t="s">
        <v>238</v>
      </c>
      <c r="AT236" s="150" t="s">
        <v>140</v>
      </c>
      <c r="AU236" s="150" t="s">
        <v>82</v>
      </c>
      <c r="AY236" s="18" t="s">
        <v>138</v>
      </c>
      <c r="BE236" s="151">
        <f>IF(N236="základní",J236,0)</f>
        <v>0</v>
      </c>
      <c r="BF236" s="151">
        <f>IF(N236="snížená",J236,0)</f>
        <v>0</v>
      </c>
      <c r="BG236" s="151">
        <f>IF(N236="zákl. přenesená",J236,0)</f>
        <v>0</v>
      </c>
      <c r="BH236" s="151">
        <f>IF(N236="sníž. přenesená",J236,0)</f>
        <v>0</v>
      </c>
      <c r="BI236" s="151">
        <f>IF(N236="nulová",J236,0)</f>
        <v>0</v>
      </c>
      <c r="BJ236" s="18" t="s">
        <v>80</v>
      </c>
      <c r="BK236" s="151">
        <f>ROUND(I236*H236,2)</f>
        <v>0</v>
      </c>
      <c r="BL236" s="18" t="s">
        <v>238</v>
      </c>
      <c r="BM236" s="150" t="s">
        <v>1246</v>
      </c>
    </row>
    <row r="237" spans="1:65" s="2" customFormat="1" ht="11.25">
      <c r="A237" s="33"/>
      <c r="B237" s="34"/>
      <c r="C237" s="33"/>
      <c r="D237" s="152" t="s">
        <v>147</v>
      </c>
      <c r="E237" s="33"/>
      <c r="F237" s="153" t="s">
        <v>1247</v>
      </c>
      <c r="G237" s="33"/>
      <c r="H237" s="33"/>
      <c r="I237" s="154"/>
      <c r="J237" s="33"/>
      <c r="K237" s="33"/>
      <c r="L237" s="34"/>
      <c r="M237" s="155"/>
      <c r="N237" s="156"/>
      <c r="O237" s="54"/>
      <c r="P237" s="54"/>
      <c r="Q237" s="54"/>
      <c r="R237" s="54"/>
      <c r="S237" s="54"/>
      <c r="T237" s="55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T237" s="18" t="s">
        <v>147</v>
      </c>
      <c r="AU237" s="18" t="s">
        <v>82</v>
      </c>
    </row>
    <row r="238" spans="1:65" s="2" customFormat="1" ht="14.45" customHeight="1">
      <c r="A238" s="33"/>
      <c r="B238" s="138"/>
      <c r="C238" s="139" t="s">
        <v>544</v>
      </c>
      <c r="D238" s="139" t="s">
        <v>140</v>
      </c>
      <c r="E238" s="140" t="s">
        <v>1248</v>
      </c>
      <c r="F238" s="141" t="s">
        <v>1249</v>
      </c>
      <c r="G238" s="142" t="s">
        <v>389</v>
      </c>
      <c r="H238" s="143">
        <v>2</v>
      </c>
      <c r="I238" s="144"/>
      <c r="J238" s="145">
        <f>ROUND(I238*H238,2)</f>
        <v>0</v>
      </c>
      <c r="K238" s="141" t="s">
        <v>144</v>
      </c>
      <c r="L238" s="34"/>
      <c r="M238" s="146" t="s">
        <v>3</v>
      </c>
      <c r="N238" s="147" t="s">
        <v>43</v>
      </c>
      <c r="O238" s="54"/>
      <c r="P238" s="148">
        <f>O238*H238</f>
        <v>0</v>
      </c>
      <c r="Q238" s="148">
        <v>5.0000000000000001E-4</v>
      </c>
      <c r="R238" s="148">
        <f>Q238*H238</f>
        <v>1E-3</v>
      </c>
      <c r="S238" s="148">
        <v>0</v>
      </c>
      <c r="T238" s="149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50" t="s">
        <v>238</v>
      </c>
      <c r="AT238" s="150" t="s">
        <v>140</v>
      </c>
      <c r="AU238" s="150" t="s">
        <v>82</v>
      </c>
      <c r="AY238" s="18" t="s">
        <v>138</v>
      </c>
      <c r="BE238" s="151">
        <f>IF(N238="základní",J238,0)</f>
        <v>0</v>
      </c>
      <c r="BF238" s="151">
        <f>IF(N238="snížená",J238,0)</f>
        <v>0</v>
      </c>
      <c r="BG238" s="151">
        <f>IF(N238="zákl. přenesená",J238,0)</f>
        <v>0</v>
      </c>
      <c r="BH238" s="151">
        <f>IF(N238="sníž. přenesená",J238,0)</f>
        <v>0</v>
      </c>
      <c r="BI238" s="151">
        <f>IF(N238="nulová",J238,0)</f>
        <v>0</v>
      </c>
      <c r="BJ238" s="18" t="s">
        <v>80</v>
      </c>
      <c r="BK238" s="151">
        <f>ROUND(I238*H238,2)</f>
        <v>0</v>
      </c>
      <c r="BL238" s="18" t="s">
        <v>238</v>
      </c>
      <c r="BM238" s="150" t="s">
        <v>1250</v>
      </c>
    </row>
    <row r="239" spans="1:65" s="2" customFormat="1" ht="11.25">
      <c r="A239" s="33"/>
      <c r="B239" s="34"/>
      <c r="C239" s="33"/>
      <c r="D239" s="152" t="s">
        <v>147</v>
      </c>
      <c r="E239" s="33"/>
      <c r="F239" s="153" t="s">
        <v>1251</v>
      </c>
      <c r="G239" s="33"/>
      <c r="H239" s="33"/>
      <c r="I239" s="154"/>
      <c r="J239" s="33"/>
      <c r="K239" s="33"/>
      <c r="L239" s="34"/>
      <c r="M239" s="155"/>
      <c r="N239" s="156"/>
      <c r="O239" s="54"/>
      <c r="P239" s="54"/>
      <c r="Q239" s="54"/>
      <c r="R239" s="54"/>
      <c r="S239" s="54"/>
      <c r="T239" s="55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8" t="s">
        <v>147</v>
      </c>
      <c r="AU239" s="18" t="s">
        <v>82</v>
      </c>
    </row>
    <row r="240" spans="1:65" s="2" customFormat="1" ht="14.45" customHeight="1">
      <c r="A240" s="33"/>
      <c r="B240" s="138"/>
      <c r="C240" s="139" t="s">
        <v>549</v>
      </c>
      <c r="D240" s="139" t="s">
        <v>140</v>
      </c>
      <c r="E240" s="140" t="s">
        <v>1252</v>
      </c>
      <c r="F240" s="141" t="s">
        <v>1253</v>
      </c>
      <c r="G240" s="142" t="s">
        <v>389</v>
      </c>
      <c r="H240" s="143">
        <v>1</v>
      </c>
      <c r="I240" s="144"/>
      <c r="J240" s="145">
        <f>ROUND(I240*H240,2)</f>
        <v>0</v>
      </c>
      <c r="K240" s="141" t="s">
        <v>144</v>
      </c>
      <c r="L240" s="34"/>
      <c r="M240" s="146" t="s">
        <v>3</v>
      </c>
      <c r="N240" s="147" t="s">
        <v>43</v>
      </c>
      <c r="O240" s="54"/>
      <c r="P240" s="148">
        <f>O240*H240</f>
        <v>0</v>
      </c>
      <c r="Q240" s="148">
        <v>2.2000000000000001E-4</v>
      </c>
      <c r="R240" s="148">
        <f>Q240*H240</f>
        <v>2.2000000000000001E-4</v>
      </c>
      <c r="S240" s="148">
        <v>0</v>
      </c>
      <c r="T240" s="149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50" t="s">
        <v>238</v>
      </c>
      <c r="AT240" s="150" t="s">
        <v>140</v>
      </c>
      <c r="AU240" s="150" t="s">
        <v>82</v>
      </c>
      <c r="AY240" s="18" t="s">
        <v>138</v>
      </c>
      <c r="BE240" s="151">
        <f>IF(N240="základní",J240,0)</f>
        <v>0</v>
      </c>
      <c r="BF240" s="151">
        <f>IF(N240="snížená",J240,0)</f>
        <v>0</v>
      </c>
      <c r="BG240" s="151">
        <f>IF(N240="zákl. přenesená",J240,0)</f>
        <v>0</v>
      </c>
      <c r="BH240" s="151">
        <f>IF(N240="sníž. přenesená",J240,0)</f>
        <v>0</v>
      </c>
      <c r="BI240" s="151">
        <f>IF(N240="nulová",J240,0)</f>
        <v>0</v>
      </c>
      <c r="BJ240" s="18" t="s">
        <v>80</v>
      </c>
      <c r="BK240" s="151">
        <f>ROUND(I240*H240,2)</f>
        <v>0</v>
      </c>
      <c r="BL240" s="18" t="s">
        <v>238</v>
      </c>
      <c r="BM240" s="150" t="s">
        <v>1254</v>
      </c>
    </row>
    <row r="241" spans="1:65" s="2" customFormat="1" ht="11.25">
      <c r="A241" s="33"/>
      <c r="B241" s="34"/>
      <c r="C241" s="33"/>
      <c r="D241" s="152" t="s">
        <v>147</v>
      </c>
      <c r="E241" s="33"/>
      <c r="F241" s="153" t="s">
        <v>1255</v>
      </c>
      <c r="G241" s="33"/>
      <c r="H241" s="33"/>
      <c r="I241" s="154"/>
      <c r="J241" s="33"/>
      <c r="K241" s="33"/>
      <c r="L241" s="34"/>
      <c r="M241" s="155"/>
      <c r="N241" s="156"/>
      <c r="O241" s="54"/>
      <c r="P241" s="54"/>
      <c r="Q241" s="54"/>
      <c r="R241" s="54"/>
      <c r="S241" s="54"/>
      <c r="T241" s="55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T241" s="18" t="s">
        <v>147</v>
      </c>
      <c r="AU241" s="18" t="s">
        <v>82</v>
      </c>
    </row>
    <row r="242" spans="1:65" s="2" customFormat="1" ht="22.15" customHeight="1">
      <c r="A242" s="33"/>
      <c r="B242" s="138"/>
      <c r="C242" s="139" t="s">
        <v>554</v>
      </c>
      <c r="D242" s="139" t="s">
        <v>140</v>
      </c>
      <c r="E242" s="140" t="s">
        <v>1256</v>
      </c>
      <c r="F242" s="141" t="s">
        <v>1257</v>
      </c>
      <c r="G242" s="142" t="s">
        <v>389</v>
      </c>
      <c r="H242" s="143">
        <v>1</v>
      </c>
      <c r="I242" s="144"/>
      <c r="J242" s="145">
        <f>ROUND(I242*H242,2)</f>
        <v>0</v>
      </c>
      <c r="K242" s="141" t="s">
        <v>144</v>
      </c>
      <c r="L242" s="34"/>
      <c r="M242" s="146" t="s">
        <v>3</v>
      </c>
      <c r="N242" s="147" t="s">
        <v>43</v>
      </c>
      <c r="O242" s="54"/>
      <c r="P242" s="148">
        <f>O242*H242</f>
        <v>0</v>
      </c>
      <c r="Q242" s="148">
        <v>1.5499999999999999E-3</v>
      </c>
      <c r="R242" s="148">
        <f>Q242*H242</f>
        <v>1.5499999999999999E-3</v>
      </c>
      <c r="S242" s="148">
        <v>0</v>
      </c>
      <c r="T242" s="149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50" t="s">
        <v>238</v>
      </c>
      <c r="AT242" s="150" t="s">
        <v>140</v>
      </c>
      <c r="AU242" s="150" t="s">
        <v>82</v>
      </c>
      <c r="AY242" s="18" t="s">
        <v>138</v>
      </c>
      <c r="BE242" s="151">
        <f>IF(N242="základní",J242,0)</f>
        <v>0</v>
      </c>
      <c r="BF242" s="151">
        <f>IF(N242="snížená",J242,0)</f>
        <v>0</v>
      </c>
      <c r="BG242" s="151">
        <f>IF(N242="zákl. přenesená",J242,0)</f>
        <v>0</v>
      </c>
      <c r="BH242" s="151">
        <f>IF(N242="sníž. přenesená",J242,0)</f>
        <v>0</v>
      </c>
      <c r="BI242" s="151">
        <f>IF(N242="nulová",J242,0)</f>
        <v>0</v>
      </c>
      <c r="BJ242" s="18" t="s">
        <v>80</v>
      </c>
      <c r="BK242" s="151">
        <f>ROUND(I242*H242,2)</f>
        <v>0</v>
      </c>
      <c r="BL242" s="18" t="s">
        <v>238</v>
      </c>
      <c r="BM242" s="150" t="s">
        <v>1258</v>
      </c>
    </row>
    <row r="243" spans="1:65" s="2" customFormat="1" ht="11.25">
      <c r="A243" s="33"/>
      <c r="B243" s="34"/>
      <c r="C243" s="33"/>
      <c r="D243" s="152" t="s">
        <v>147</v>
      </c>
      <c r="E243" s="33"/>
      <c r="F243" s="153" t="s">
        <v>1259</v>
      </c>
      <c r="G243" s="33"/>
      <c r="H243" s="33"/>
      <c r="I243" s="154"/>
      <c r="J243" s="33"/>
      <c r="K243" s="33"/>
      <c r="L243" s="34"/>
      <c r="M243" s="155"/>
      <c r="N243" s="156"/>
      <c r="O243" s="54"/>
      <c r="P243" s="54"/>
      <c r="Q243" s="54"/>
      <c r="R243" s="54"/>
      <c r="S243" s="54"/>
      <c r="T243" s="55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T243" s="18" t="s">
        <v>147</v>
      </c>
      <c r="AU243" s="18" t="s">
        <v>82</v>
      </c>
    </row>
    <row r="244" spans="1:65" s="2" customFormat="1" ht="14.45" customHeight="1">
      <c r="A244" s="33"/>
      <c r="B244" s="138"/>
      <c r="C244" s="139" t="s">
        <v>560</v>
      </c>
      <c r="D244" s="139" t="s">
        <v>140</v>
      </c>
      <c r="E244" s="140" t="s">
        <v>1260</v>
      </c>
      <c r="F244" s="141" t="s">
        <v>1261</v>
      </c>
      <c r="G244" s="142" t="s">
        <v>1262</v>
      </c>
      <c r="H244" s="143">
        <v>1</v>
      </c>
      <c r="I244" s="144"/>
      <c r="J244" s="145">
        <f>ROUND(I244*H244,2)</f>
        <v>0</v>
      </c>
      <c r="K244" s="141" t="s">
        <v>144</v>
      </c>
      <c r="L244" s="34"/>
      <c r="M244" s="146" t="s">
        <v>3</v>
      </c>
      <c r="N244" s="147" t="s">
        <v>43</v>
      </c>
      <c r="O244" s="54"/>
      <c r="P244" s="148">
        <f>O244*H244</f>
        <v>0</v>
      </c>
      <c r="Q244" s="148">
        <v>2E-3</v>
      </c>
      <c r="R244" s="148">
        <f>Q244*H244</f>
        <v>2E-3</v>
      </c>
      <c r="S244" s="148">
        <v>0</v>
      </c>
      <c r="T244" s="149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50" t="s">
        <v>238</v>
      </c>
      <c r="AT244" s="150" t="s">
        <v>140</v>
      </c>
      <c r="AU244" s="150" t="s">
        <v>82</v>
      </c>
      <c r="AY244" s="18" t="s">
        <v>138</v>
      </c>
      <c r="BE244" s="151">
        <f>IF(N244="základní",J244,0)</f>
        <v>0</v>
      </c>
      <c r="BF244" s="151">
        <f>IF(N244="snížená",J244,0)</f>
        <v>0</v>
      </c>
      <c r="BG244" s="151">
        <f>IF(N244="zákl. přenesená",J244,0)</f>
        <v>0</v>
      </c>
      <c r="BH244" s="151">
        <f>IF(N244="sníž. přenesená",J244,0)</f>
        <v>0</v>
      </c>
      <c r="BI244" s="151">
        <f>IF(N244="nulová",J244,0)</f>
        <v>0</v>
      </c>
      <c r="BJ244" s="18" t="s">
        <v>80</v>
      </c>
      <c r="BK244" s="151">
        <f>ROUND(I244*H244,2)</f>
        <v>0</v>
      </c>
      <c r="BL244" s="18" t="s">
        <v>238</v>
      </c>
      <c r="BM244" s="150" t="s">
        <v>1263</v>
      </c>
    </row>
    <row r="245" spans="1:65" s="2" customFormat="1" ht="11.25">
      <c r="A245" s="33"/>
      <c r="B245" s="34"/>
      <c r="C245" s="33"/>
      <c r="D245" s="152" t="s">
        <v>147</v>
      </c>
      <c r="E245" s="33"/>
      <c r="F245" s="153" t="s">
        <v>1264</v>
      </c>
      <c r="G245" s="33"/>
      <c r="H245" s="33"/>
      <c r="I245" s="154"/>
      <c r="J245" s="33"/>
      <c r="K245" s="33"/>
      <c r="L245" s="34"/>
      <c r="M245" s="155"/>
      <c r="N245" s="156"/>
      <c r="O245" s="54"/>
      <c r="P245" s="54"/>
      <c r="Q245" s="54"/>
      <c r="R245" s="54"/>
      <c r="S245" s="54"/>
      <c r="T245" s="55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T245" s="18" t="s">
        <v>147</v>
      </c>
      <c r="AU245" s="18" t="s">
        <v>82</v>
      </c>
    </row>
    <row r="246" spans="1:65" s="2" customFormat="1" ht="19.899999999999999" customHeight="1">
      <c r="A246" s="33"/>
      <c r="B246" s="138"/>
      <c r="C246" s="139" t="s">
        <v>565</v>
      </c>
      <c r="D246" s="139" t="s">
        <v>140</v>
      </c>
      <c r="E246" s="140" t="s">
        <v>1265</v>
      </c>
      <c r="F246" s="141" t="s">
        <v>1266</v>
      </c>
      <c r="G246" s="142" t="s">
        <v>297</v>
      </c>
      <c r="H246" s="143">
        <v>76</v>
      </c>
      <c r="I246" s="144"/>
      <c r="J246" s="145">
        <f>ROUND(I246*H246,2)</f>
        <v>0</v>
      </c>
      <c r="K246" s="141" t="s">
        <v>144</v>
      </c>
      <c r="L246" s="34"/>
      <c r="M246" s="146" t="s">
        <v>3</v>
      </c>
      <c r="N246" s="147" t="s">
        <v>43</v>
      </c>
      <c r="O246" s="54"/>
      <c r="P246" s="148">
        <f>O246*H246</f>
        <v>0</v>
      </c>
      <c r="Q246" s="148">
        <v>1.9000000000000001E-4</v>
      </c>
      <c r="R246" s="148">
        <f>Q246*H246</f>
        <v>1.4440000000000001E-2</v>
      </c>
      <c r="S246" s="148">
        <v>0</v>
      </c>
      <c r="T246" s="149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50" t="s">
        <v>238</v>
      </c>
      <c r="AT246" s="150" t="s">
        <v>140</v>
      </c>
      <c r="AU246" s="150" t="s">
        <v>82</v>
      </c>
      <c r="AY246" s="18" t="s">
        <v>138</v>
      </c>
      <c r="BE246" s="151">
        <f>IF(N246="základní",J246,0)</f>
        <v>0</v>
      </c>
      <c r="BF246" s="151">
        <f>IF(N246="snížená",J246,0)</f>
        <v>0</v>
      </c>
      <c r="BG246" s="151">
        <f>IF(N246="zákl. přenesená",J246,0)</f>
        <v>0</v>
      </c>
      <c r="BH246" s="151">
        <f>IF(N246="sníž. přenesená",J246,0)</f>
        <v>0</v>
      </c>
      <c r="BI246" s="151">
        <f>IF(N246="nulová",J246,0)</f>
        <v>0</v>
      </c>
      <c r="BJ246" s="18" t="s">
        <v>80</v>
      </c>
      <c r="BK246" s="151">
        <f>ROUND(I246*H246,2)</f>
        <v>0</v>
      </c>
      <c r="BL246" s="18" t="s">
        <v>238</v>
      </c>
      <c r="BM246" s="150" t="s">
        <v>1267</v>
      </c>
    </row>
    <row r="247" spans="1:65" s="2" customFormat="1" ht="11.25">
      <c r="A247" s="33"/>
      <c r="B247" s="34"/>
      <c r="C247" s="33"/>
      <c r="D247" s="152" t="s">
        <v>147</v>
      </c>
      <c r="E247" s="33"/>
      <c r="F247" s="153" t="s">
        <v>1268</v>
      </c>
      <c r="G247" s="33"/>
      <c r="H247" s="33"/>
      <c r="I247" s="154"/>
      <c r="J247" s="33"/>
      <c r="K247" s="33"/>
      <c r="L247" s="34"/>
      <c r="M247" s="155"/>
      <c r="N247" s="156"/>
      <c r="O247" s="54"/>
      <c r="P247" s="54"/>
      <c r="Q247" s="54"/>
      <c r="R247" s="54"/>
      <c r="S247" s="54"/>
      <c r="T247" s="55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T247" s="18" t="s">
        <v>147</v>
      </c>
      <c r="AU247" s="18" t="s">
        <v>82</v>
      </c>
    </row>
    <row r="248" spans="1:65" s="2" customFormat="1" ht="19.899999999999999" customHeight="1">
      <c r="A248" s="33"/>
      <c r="B248" s="138"/>
      <c r="C248" s="139" t="s">
        <v>571</v>
      </c>
      <c r="D248" s="139" t="s">
        <v>140</v>
      </c>
      <c r="E248" s="140" t="s">
        <v>1269</v>
      </c>
      <c r="F248" s="141" t="s">
        <v>1270</v>
      </c>
      <c r="G248" s="142" t="s">
        <v>297</v>
      </c>
      <c r="H248" s="143">
        <v>76</v>
      </c>
      <c r="I248" s="144"/>
      <c r="J248" s="145">
        <f>ROUND(I248*H248,2)</f>
        <v>0</v>
      </c>
      <c r="K248" s="141" t="s">
        <v>144</v>
      </c>
      <c r="L248" s="34"/>
      <c r="M248" s="146" t="s">
        <v>3</v>
      </c>
      <c r="N248" s="147" t="s">
        <v>43</v>
      </c>
      <c r="O248" s="54"/>
      <c r="P248" s="148">
        <f>O248*H248</f>
        <v>0</v>
      </c>
      <c r="Q248" s="148">
        <v>1.0000000000000001E-5</v>
      </c>
      <c r="R248" s="148">
        <f>Q248*H248</f>
        <v>7.6000000000000004E-4</v>
      </c>
      <c r="S248" s="148">
        <v>0</v>
      </c>
      <c r="T248" s="149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50" t="s">
        <v>238</v>
      </c>
      <c r="AT248" s="150" t="s">
        <v>140</v>
      </c>
      <c r="AU248" s="150" t="s">
        <v>82</v>
      </c>
      <c r="AY248" s="18" t="s">
        <v>138</v>
      </c>
      <c r="BE248" s="151">
        <f>IF(N248="základní",J248,0)</f>
        <v>0</v>
      </c>
      <c r="BF248" s="151">
        <f>IF(N248="snížená",J248,0)</f>
        <v>0</v>
      </c>
      <c r="BG248" s="151">
        <f>IF(N248="zákl. přenesená",J248,0)</f>
        <v>0</v>
      </c>
      <c r="BH248" s="151">
        <f>IF(N248="sníž. přenesená",J248,0)</f>
        <v>0</v>
      </c>
      <c r="BI248" s="151">
        <f>IF(N248="nulová",J248,0)</f>
        <v>0</v>
      </c>
      <c r="BJ248" s="18" t="s">
        <v>80</v>
      </c>
      <c r="BK248" s="151">
        <f>ROUND(I248*H248,2)</f>
        <v>0</v>
      </c>
      <c r="BL248" s="18" t="s">
        <v>238</v>
      </c>
      <c r="BM248" s="150" t="s">
        <v>1271</v>
      </c>
    </row>
    <row r="249" spans="1:65" s="2" customFormat="1" ht="11.25">
      <c r="A249" s="33"/>
      <c r="B249" s="34"/>
      <c r="C249" s="33"/>
      <c r="D249" s="152" t="s">
        <v>147</v>
      </c>
      <c r="E249" s="33"/>
      <c r="F249" s="153" t="s">
        <v>1272</v>
      </c>
      <c r="G249" s="33"/>
      <c r="H249" s="33"/>
      <c r="I249" s="154"/>
      <c r="J249" s="33"/>
      <c r="K249" s="33"/>
      <c r="L249" s="34"/>
      <c r="M249" s="155"/>
      <c r="N249" s="156"/>
      <c r="O249" s="54"/>
      <c r="P249" s="54"/>
      <c r="Q249" s="54"/>
      <c r="R249" s="54"/>
      <c r="S249" s="54"/>
      <c r="T249" s="55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T249" s="18" t="s">
        <v>147</v>
      </c>
      <c r="AU249" s="18" t="s">
        <v>82</v>
      </c>
    </row>
    <row r="250" spans="1:65" s="2" customFormat="1" ht="22.15" customHeight="1">
      <c r="A250" s="33"/>
      <c r="B250" s="138"/>
      <c r="C250" s="139" t="s">
        <v>576</v>
      </c>
      <c r="D250" s="139" t="s">
        <v>140</v>
      </c>
      <c r="E250" s="140" t="s">
        <v>1273</v>
      </c>
      <c r="F250" s="141" t="s">
        <v>1274</v>
      </c>
      <c r="G250" s="142" t="s">
        <v>528</v>
      </c>
      <c r="H250" s="191"/>
      <c r="I250" s="144"/>
      <c r="J250" s="145">
        <f>ROUND(I250*H250,2)</f>
        <v>0</v>
      </c>
      <c r="K250" s="141" t="s">
        <v>144</v>
      </c>
      <c r="L250" s="34"/>
      <c r="M250" s="146" t="s">
        <v>3</v>
      </c>
      <c r="N250" s="147" t="s">
        <v>43</v>
      </c>
      <c r="O250" s="54"/>
      <c r="P250" s="148">
        <f>O250*H250</f>
        <v>0</v>
      </c>
      <c r="Q250" s="148">
        <v>0</v>
      </c>
      <c r="R250" s="148">
        <f>Q250*H250</f>
        <v>0</v>
      </c>
      <c r="S250" s="148">
        <v>0</v>
      </c>
      <c r="T250" s="149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50" t="s">
        <v>238</v>
      </c>
      <c r="AT250" s="150" t="s">
        <v>140</v>
      </c>
      <c r="AU250" s="150" t="s">
        <v>82</v>
      </c>
      <c r="AY250" s="18" t="s">
        <v>138</v>
      </c>
      <c r="BE250" s="151">
        <f>IF(N250="základní",J250,0)</f>
        <v>0</v>
      </c>
      <c r="BF250" s="151">
        <f>IF(N250="snížená",J250,0)</f>
        <v>0</v>
      </c>
      <c r="BG250" s="151">
        <f>IF(N250="zákl. přenesená",J250,0)</f>
        <v>0</v>
      </c>
      <c r="BH250" s="151">
        <f>IF(N250="sníž. přenesená",J250,0)</f>
        <v>0</v>
      </c>
      <c r="BI250" s="151">
        <f>IF(N250="nulová",J250,0)</f>
        <v>0</v>
      </c>
      <c r="BJ250" s="18" t="s">
        <v>80</v>
      </c>
      <c r="BK250" s="151">
        <f>ROUND(I250*H250,2)</f>
        <v>0</v>
      </c>
      <c r="BL250" s="18" t="s">
        <v>238</v>
      </c>
      <c r="BM250" s="150" t="s">
        <v>1275</v>
      </c>
    </row>
    <row r="251" spans="1:65" s="2" customFormat="1" ht="11.25">
      <c r="A251" s="33"/>
      <c r="B251" s="34"/>
      <c r="C251" s="33"/>
      <c r="D251" s="152" t="s">
        <v>147</v>
      </c>
      <c r="E251" s="33"/>
      <c r="F251" s="153" t="s">
        <v>1276</v>
      </c>
      <c r="G251" s="33"/>
      <c r="H251" s="33"/>
      <c r="I251" s="154"/>
      <c r="J251" s="33"/>
      <c r="K251" s="33"/>
      <c r="L251" s="34"/>
      <c r="M251" s="155"/>
      <c r="N251" s="156"/>
      <c r="O251" s="54"/>
      <c r="P251" s="54"/>
      <c r="Q251" s="54"/>
      <c r="R251" s="54"/>
      <c r="S251" s="54"/>
      <c r="T251" s="55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T251" s="18" t="s">
        <v>147</v>
      </c>
      <c r="AU251" s="18" t="s">
        <v>82</v>
      </c>
    </row>
    <row r="252" spans="1:65" s="12" customFormat="1" ht="22.9" customHeight="1">
      <c r="B252" s="125"/>
      <c r="D252" s="126" t="s">
        <v>71</v>
      </c>
      <c r="E252" s="136" t="s">
        <v>1277</v>
      </c>
      <c r="F252" s="136" t="s">
        <v>1278</v>
      </c>
      <c r="I252" s="128"/>
      <c r="J252" s="137">
        <f>BK252</f>
        <v>0</v>
      </c>
      <c r="L252" s="125"/>
      <c r="M252" s="130"/>
      <c r="N252" s="131"/>
      <c r="O252" s="131"/>
      <c r="P252" s="132">
        <f>SUM(P253:P284)</f>
        <v>0</v>
      </c>
      <c r="Q252" s="131"/>
      <c r="R252" s="132">
        <f>SUM(R253:R284)</f>
        <v>0.1794</v>
      </c>
      <c r="S252" s="131"/>
      <c r="T252" s="133">
        <f>SUM(T253:T284)</f>
        <v>0</v>
      </c>
      <c r="AR252" s="126" t="s">
        <v>82</v>
      </c>
      <c r="AT252" s="134" t="s">
        <v>71</v>
      </c>
      <c r="AU252" s="134" t="s">
        <v>80</v>
      </c>
      <c r="AY252" s="126" t="s">
        <v>138</v>
      </c>
      <c r="BK252" s="135">
        <f>SUM(BK253:BK284)</f>
        <v>0</v>
      </c>
    </row>
    <row r="253" spans="1:65" s="2" customFormat="1" ht="19.899999999999999" customHeight="1">
      <c r="A253" s="33"/>
      <c r="B253" s="138"/>
      <c r="C253" s="139" t="s">
        <v>583</v>
      </c>
      <c r="D253" s="139" t="s">
        <v>140</v>
      </c>
      <c r="E253" s="140" t="s">
        <v>1279</v>
      </c>
      <c r="F253" s="141" t="s">
        <v>1280</v>
      </c>
      <c r="G253" s="142" t="s">
        <v>1262</v>
      </c>
      <c r="H253" s="143">
        <v>1</v>
      </c>
      <c r="I253" s="144"/>
      <c r="J253" s="145">
        <f>ROUND(I253*H253,2)</f>
        <v>0</v>
      </c>
      <c r="K253" s="141" t="s">
        <v>144</v>
      </c>
      <c r="L253" s="34"/>
      <c r="M253" s="146" t="s">
        <v>3</v>
      </c>
      <c r="N253" s="147" t="s">
        <v>43</v>
      </c>
      <c r="O253" s="54"/>
      <c r="P253" s="148">
        <f>O253*H253</f>
        <v>0</v>
      </c>
      <c r="Q253" s="148">
        <v>1.6969999999999999E-2</v>
      </c>
      <c r="R253" s="148">
        <f>Q253*H253</f>
        <v>1.6969999999999999E-2</v>
      </c>
      <c r="S253" s="148">
        <v>0</v>
      </c>
      <c r="T253" s="149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50" t="s">
        <v>238</v>
      </c>
      <c r="AT253" s="150" t="s">
        <v>140</v>
      </c>
      <c r="AU253" s="150" t="s">
        <v>82</v>
      </c>
      <c r="AY253" s="18" t="s">
        <v>138</v>
      </c>
      <c r="BE253" s="151">
        <f>IF(N253="základní",J253,0)</f>
        <v>0</v>
      </c>
      <c r="BF253" s="151">
        <f>IF(N253="snížená",J253,0)</f>
        <v>0</v>
      </c>
      <c r="BG253" s="151">
        <f>IF(N253="zákl. přenesená",J253,0)</f>
        <v>0</v>
      </c>
      <c r="BH253" s="151">
        <f>IF(N253="sníž. přenesená",J253,0)</f>
        <v>0</v>
      </c>
      <c r="BI253" s="151">
        <f>IF(N253="nulová",J253,0)</f>
        <v>0</v>
      </c>
      <c r="BJ253" s="18" t="s">
        <v>80</v>
      </c>
      <c r="BK253" s="151">
        <f>ROUND(I253*H253,2)</f>
        <v>0</v>
      </c>
      <c r="BL253" s="18" t="s">
        <v>238</v>
      </c>
      <c r="BM253" s="150" t="s">
        <v>1281</v>
      </c>
    </row>
    <row r="254" spans="1:65" s="2" customFormat="1" ht="11.25">
      <c r="A254" s="33"/>
      <c r="B254" s="34"/>
      <c r="C254" s="33"/>
      <c r="D254" s="152" t="s">
        <v>147</v>
      </c>
      <c r="E254" s="33"/>
      <c r="F254" s="153" t="s">
        <v>1282</v>
      </c>
      <c r="G254" s="33"/>
      <c r="H254" s="33"/>
      <c r="I254" s="154"/>
      <c r="J254" s="33"/>
      <c r="K254" s="33"/>
      <c r="L254" s="34"/>
      <c r="M254" s="155"/>
      <c r="N254" s="156"/>
      <c r="O254" s="54"/>
      <c r="P254" s="54"/>
      <c r="Q254" s="54"/>
      <c r="R254" s="54"/>
      <c r="S254" s="54"/>
      <c r="T254" s="55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T254" s="18" t="s">
        <v>147</v>
      </c>
      <c r="AU254" s="18" t="s">
        <v>82</v>
      </c>
    </row>
    <row r="255" spans="1:65" s="2" customFormat="1" ht="22.15" customHeight="1">
      <c r="A255" s="33"/>
      <c r="B255" s="138"/>
      <c r="C255" s="139" t="s">
        <v>589</v>
      </c>
      <c r="D255" s="139" t="s">
        <v>140</v>
      </c>
      <c r="E255" s="140" t="s">
        <v>1283</v>
      </c>
      <c r="F255" s="141" t="s">
        <v>1284</v>
      </c>
      <c r="G255" s="142" t="s">
        <v>1262</v>
      </c>
      <c r="H255" s="143">
        <v>3</v>
      </c>
      <c r="I255" s="144"/>
      <c r="J255" s="145">
        <f>ROUND(I255*H255,2)</f>
        <v>0</v>
      </c>
      <c r="K255" s="141" t="s">
        <v>144</v>
      </c>
      <c r="L255" s="34"/>
      <c r="M255" s="146" t="s">
        <v>3</v>
      </c>
      <c r="N255" s="147" t="s">
        <v>43</v>
      </c>
      <c r="O255" s="54"/>
      <c r="P255" s="148">
        <f>O255*H255</f>
        <v>0</v>
      </c>
      <c r="Q255" s="148">
        <v>1.4970000000000001E-2</v>
      </c>
      <c r="R255" s="148">
        <f>Q255*H255</f>
        <v>4.4910000000000005E-2</v>
      </c>
      <c r="S255" s="148">
        <v>0</v>
      </c>
      <c r="T255" s="149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50" t="s">
        <v>238</v>
      </c>
      <c r="AT255" s="150" t="s">
        <v>140</v>
      </c>
      <c r="AU255" s="150" t="s">
        <v>82</v>
      </c>
      <c r="AY255" s="18" t="s">
        <v>138</v>
      </c>
      <c r="BE255" s="151">
        <f>IF(N255="základní",J255,0)</f>
        <v>0</v>
      </c>
      <c r="BF255" s="151">
        <f>IF(N255="snížená",J255,0)</f>
        <v>0</v>
      </c>
      <c r="BG255" s="151">
        <f>IF(N255="zákl. přenesená",J255,0)</f>
        <v>0</v>
      </c>
      <c r="BH255" s="151">
        <f>IF(N255="sníž. přenesená",J255,0)</f>
        <v>0</v>
      </c>
      <c r="BI255" s="151">
        <f>IF(N255="nulová",J255,0)</f>
        <v>0</v>
      </c>
      <c r="BJ255" s="18" t="s">
        <v>80</v>
      </c>
      <c r="BK255" s="151">
        <f>ROUND(I255*H255,2)</f>
        <v>0</v>
      </c>
      <c r="BL255" s="18" t="s">
        <v>238</v>
      </c>
      <c r="BM255" s="150" t="s">
        <v>1285</v>
      </c>
    </row>
    <row r="256" spans="1:65" s="2" customFormat="1" ht="11.25">
      <c r="A256" s="33"/>
      <c r="B256" s="34"/>
      <c r="C256" s="33"/>
      <c r="D256" s="152" t="s">
        <v>147</v>
      </c>
      <c r="E256" s="33"/>
      <c r="F256" s="153" t="s">
        <v>1286</v>
      </c>
      <c r="G256" s="33"/>
      <c r="H256" s="33"/>
      <c r="I256" s="154"/>
      <c r="J256" s="33"/>
      <c r="K256" s="33"/>
      <c r="L256" s="34"/>
      <c r="M256" s="155"/>
      <c r="N256" s="156"/>
      <c r="O256" s="54"/>
      <c r="P256" s="54"/>
      <c r="Q256" s="54"/>
      <c r="R256" s="54"/>
      <c r="S256" s="54"/>
      <c r="T256" s="55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T256" s="18" t="s">
        <v>147</v>
      </c>
      <c r="AU256" s="18" t="s">
        <v>82</v>
      </c>
    </row>
    <row r="257" spans="1:65" s="2" customFormat="1" ht="22.15" customHeight="1">
      <c r="A257" s="33"/>
      <c r="B257" s="138"/>
      <c r="C257" s="139" t="s">
        <v>597</v>
      </c>
      <c r="D257" s="139" t="s">
        <v>140</v>
      </c>
      <c r="E257" s="140" t="s">
        <v>1287</v>
      </c>
      <c r="F257" s="141" t="s">
        <v>1288</v>
      </c>
      <c r="G257" s="142" t="s">
        <v>1262</v>
      </c>
      <c r="H257" s="143">
        <v>2</v>
      </c>
      <c r="I257" s="144"/>
      <c r="J257" s="145">
        <f>ROUND(I257*H257,2)</f>
        <v>0</v>
      </c>
      <c r="K257" s="141" t="s">
        <v>144</v>
      </c>
      <c r="L257" s="34"/>
      <c r="M257" s="146" t="s">
        <v>3</v>
      </c>
      <c r="N257" s="147" t="s">
        <v>43</v>
      </c>
      <c r="O257" s="54"/>
      <c r="P257" s="148">
        <f>O257*H257</f>
        <v>0</v>
      </c>
      <c r="Q257" s="148">
        <v>4.9300000000000004E-3</v>
      </c>
      <c r="R257" s="148">
        <f>Q257*H257</f>
        <v>9.8600000000000007E-3</v>
      </c>
      <c r="S257" s="148">
        <v>0</v>
      </c>
      <c r="T257" s="149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50" t="s">
        <v>238</v>
      </c>
      <c r="AT257" s="150" t="s">
        <v>140</v>
      </c>
      <c r="AU257" s="150" t="s">
        <v>82</v>
      </c>
      <c r="AY257" s="18" t="s">
        <v>138</v>
      </c>
      <c r="BE257" s="151">
        <f>IF(N257="základní",J257,0)</f>
        <v>0</v>
      </c>
      <c r="BF257" s="151">
        <f>IF(N257="snížená",J257,0)</f>
        <v>0</v>
      </c>
      <c r="BG257" s="151">
        <f>IF(N257="zákl. přenesená",J257,0)</f>
        <v>0</v>
      </c>
      <c r="BH257" s="151">
        <f>IF(N257="sníž. přenesená",J257,0)</f>
        <v>0</v>
      </c>
      <c r="BI257" s="151">
        <f>IF(N257="nulová",J257,0)</f>
        <v>0</v>
      </c>
      <c r="BJ257" s="18" t="s">
        <v>80</v>
      </c>
      <c r="BK257" s="151">
        <f>ROUND(I257*H257,2)</f>
        <v>0</v>
      </c>
      <c r="BL257" s="18" t="s">
        <v>238</v>
      </c>
      <c r="BM257" s="150" t="s">
        <v>1289</v>
      </c>
    </row>
    <row r="258" spans="1:65" s="2" customFormat="1" ht="11.25">
      <c r="A258" s="33"/>
      <c r="B258" s="34"/>
      <c r="C258" s="33"/>
      <c r="D258" s="152" t="s">
        <v>147</v>
      </c>
      <c r="E258" s="33"/>
      <c r="F258" s="153" t="s">
        <v>1290</v>
      </c>
      <c r="G258" s="33"/>
      <c r="H258" s="33"/>
      <c r="I258" s="154"/>
      <c r="J258" s="33"/>
      <c r="K258" s="33"/>
      <c r="L258" s="34"/>
      <c r="M258" s="155"/>
      <c r="N258" s="156"/>
      <c r="O258" s="54"/>
      <c r="P258" s="54"/>
      <c r="Q258" s="54"/>
      <c r="R258" s="54"/>
      <c r="S258" s="54"/>
      <c r="T258" s="55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T258" s="18" t="s">
        <v>147</v>
      </c>
      <c r="AU258" s="18" t="s">
        <v>82</v>
      </c>
    </row>
    <row r="259" spans="1:65" s="2" customFormat="1" ht="14.45" customHeight="1">
      <c r="A259" s="33"/>
      <c r="B259" s="138"/>
      <c r="C259" s="139" t="s">
        <v>603</v>
      </c>
      <c r="D259" s="139" t="s">
        <v>140</v>
      </c>
      <c r="E259" s="140" t="s">
        <v>1291</v>
      </c>
      <c r="F259" s="141" t="s">
        <v>1292</v>
      </c>
      <c r="G259" s="142" t="s">
        <v>1262</v>
      </c>
      <c r="H259" s="143">
        <v>1</v>
      </c>
      <c r="I259" s="144"/>
      <c r="J259" s="145">
        <f>ROUND(I259*H259,2)</f>
        <v>0</v>
      </c>
      <c r="K259" s="141" t="s">
        <v>144</v>
      </c>
      <c r="L259" s="34"/>
      <c r="M259" s="146" t="s">
        <v>3</v>
      </c>
      <c r="N259" s="147" t="s">
        <v>43</v>
      </c>
      <c r="O259" s="54"/>
      <c r="P259" s="148">
        <f>O259*H259</f>
        <v>0</v>
      </c>
      <c r="Q259" s="148">
        <v>9.8300000000000002E-3</v>
      </c>
      <c r="R259" s="148">
        <f>Q259*H259</f>
        <v>9.8300000000000002E-3</v>
      </c>
      <c r="S259" s="148">
        <v>0</v>
      </c>
      <c r="T259" s="149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50" t="s">
        <v>238</v>
      </c>
      <c r="AT259" s="150" t="s">
        <v>140</v>
      </c>
      <c r="AU259" s="150" t="s">
        <v>82</v>
      </c>
      <c r="AY259" s="18" t="s">
        <v>138</v>
      </c>
      <c r="BE259" s="151">
        <f>IF(N259="základní",J259,0)</f>
        <v>0</v>
      </c>
      <c r="BF259" s="151">
        <f>IF(N259="snížená",J259,0)</f>
        <v>0</v>
      </c>
      <c r="BG259" s="151">
        <f>IF(N259="zákl. přenesená",J259,0)</f>
        <v>0</v>
      </c>
      <c r="BH259" s="151">
        <f>IF(N259="sníž. přenesená",J259,0)</f>
        <v>0</v>
      </c>
      <c r="BI259" s="151">
        <f>IF(N259="nulová",J259,0)</f>
        <v>0</v>
      </c>
      <c r="BJ259" s="18" t="s">
        <v>80</v>
      </c>
      <c r="BK259" s="151">
        <f>ROUND(I259*H259,2)</f>
        <v>0</v>
      </c>
      <c r="BL259" s="18" t="s">
        <v>238</v>
      </c>
      <c r="BM259" s="150" t="s">
        <v>1293</v>
      </c>
    </row>
    <row r="260" spans="1:65" s="2" customFormat="1" ht="11.25">
      <c r="A260" s="33"/>
      <c r="B260" s="34"/>
      <c r="C260" s="33"/>
      <c r="D260" s="152" t="s">
        <v>147</v>
      </c>
      <c r="E260" s="33"/>
      <c r="F260" s="153" t="s">
        <v>1294</v>
      </c>
      <c r="G260" s="33"/>
      <c r="H260" s="33"/>
      <c r="I260" s="154"/>
      <c r="J260" s="33"/>
      <c r="K260" s="33"/>
      <c r="L260" s="34"/>
      <c r="M260" s="155"/>
      <c r="N260" s="156"/>
      <c r="O260" s="54"/>
      <c r="P260" s="54"/>
      <c r="Q260" s="54"/>
      <c r="R260" s="54"/>
      <c r="S260" s="54"/>
      <c r="T260" s="55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T260" s="18" t="s">
        <v>147</v>
      </c>
      <c r="AU260" s="18" t="s">
        <v>82</v>
      </c>
    </row>
    <row r="261" spans="1:65" s="2" customFormat="1" ht="19.899999999999999" customHeight="1">
      <c r="A261" s="33"/>
      <c r="B261" s="138"/>
      <c r="C261" s="139" t="s">
        <v>609</v>
      </c>
      <c r="D261" s="139" t="s">
        <v>140</v>
      </c>
      <c r="E261" s="140" t="s">
        <v>1295</v>
      </c>
      <c r="F261" s="141" t="s">
        <v>1296</v>
      </c>
      <c r="G261" s="142" t="s">
        <v>1262</v>
      </c>
      <c r="H261" s="143">
        <v>1</v>
      </c>
      <c r="I261" s="144"/>
      <c r="J261" s="145">
        <f>ROUND(I261*H261,2)</f>
        <v>0</v>
      </c>
      <c r="K261" s="141" t="s">
        <v>144</v>
      </c>
      <c r="L261" s="34"/>
      <c r="M261" s="146" t="s">
        <v>3</v>
      </c>
      <c r="N261" s="147" t="s">
        <v>43</v>
      </c>
      <c r="O261" s="54"/>
      <c r="P261" s="148">
        <f>O261*H261</f>
        <v>0</v>
      </c>
      <c r="Q261" s="148">
        <v>1.4749999999999999E-2</v>
      </c>
      <c r="R261" s="148">
        <f>Q261*H261</f>
        <v>1.4749999999999999E-2</v>
      </c>
      <c r="S261" s="148">
        <v>0</v>
      </c>
      <c r="T261" s="149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50" t="s">
        <v>238</v>
      </c>
      <c r="AT261" s="150" t="s">
        <v>140</v>
      </c>
      <c r="AU261" s="150" t="s">
        <v>82</v>
      </c>
      <c r="AY261" s="18" t="s">
        <v>138</v>
      </c>
      <c r="BE261" s="151">
        <f>IF(N261="základní",J261,0)</f>
        <v>0</v>
      </c>
      <c r="BF261" s="151">
        <f>IF(N261="snížená",J261,0)</f>
        <v>0</v>
      </c>
      <c r="BG261" s="151">
        <f>IF(N261="zákl. přenesená",J261,0)</f>
        <v>0</v>
      </c>
      <c r="BH261" s="151">
        <f>IF(N261="sníž. přenesená",J261,0)</f>
        <v>0</v>
      </c>
      <c r="BI261" s="151">
        <f>IF(N261="nulová",J261,0)</f>
        <v>0</v>
      </c>
      <c r="BJ261" s="18" t="s">
        <v>80</v>
      </c>
      <c r="BK261" s="151">
        <f>ROUND(I261*H261,2)</f>
        <v>0</v>
      </c>
      <c r="BL261" s="18" t="s">
        <v>238</v>
      </c>
      <c r="BM261" s="150" t="s">
        <v>1297</v>
      </c>
    </row>
    <row r="262" spans="1:65" s="2" customFormat="1" ht="11.25">
      <c r="A262" s="33"/>
      <c r="B262" s="34"/>
      <c r="C262" s="33"/>
      <c r="D262" s="152" t="s">
        <v>147</v>
      </c>
      <c r="E262" s="33"/>
      <c r="F262" s="153" t="s">
        <v>1298</v>
      </c>
      <c r="G262" s="33"/>
      <c r="H262" s="33"/>
      <c r="I262" s="154"/>
      <c r="J262" s="33"/>
      <c r="K262" s="33"/>
      <c r="L262" s="34"/>
      <c r="M262" s="155"/>
      <c r="N262" s="156"/>
      <c r="O262" s="54"/>
      <c r="P262" s="54"/>
      <c r="Q262" s="54"/>
      <c r="R262" s="54"/>
      <c r="S262" s="54"/>
      <c r="T262" s="55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T262" s="18" t="s">
        <v>147</v>
      </c>
      <c r="AU262" s="18" t="s">
        <v>82</v>
      </c>
    </row>
    <row r="263" spans="1:65" s="2" customFormat="1" ht="22.15" customHeight="1">
      <c r="A263" s="33"/>
      <c r="B263" s="138"/>
      <c r="C263" s="139" t="s">
        <v>615</v>
      </c>
      <c r="D263" s="139" t="s">
        <v>140</v>
      </c>
      <c r="E263" s="140" t="s">
        <v>1299</v>
      </c>
      <c r="F263" s="141" t="s">
        <v>1300</v>
      </c>
      <c r="G263" s="142" t="s">
        <v>1262</v>
      </c>
      <c r="H263" s="143">
        <v>1</v>
      </c>
      <c r="I263" s="144"/>
      <c r="J263" s="145">
        <f>ROUND(I263*H263,2)</f>
        <v>0</v>
      </c>
      <c r="K263" s="141" t="s">
        <v>144</v>
      </c>
      <c r="L263" s="34"/>
      <c r="M263" s="146" t="s">
        <v>3</v>
      </c>
      <c r="N263" s="147" t="s">
        <v>43</v>
      </c>
      <c r="O263" s="54"/>
      <c r="P263" s="148">
        <f>O263*H263</f>
        <v>0</v>
      </c>
      <c r="Q263" s="148">
        <v>6.3339999999999994E-2</v>
      </c>
      <c r="R263" s="148">
        <f>Q263*H263</f>
        <v>6.3339999999999994E-2</v>
      </c>
      <c r="S263" s="148">
        <v>0</v>
      </c>
      <c r="T263" s="149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50" t="s">
        <v>238</v>
      </c>
      <c r="AT263" s="150" t="s">
        <v>140</v>
      </c>
      <c r="AU263" s="150" t="s">
        <v>82</v>
      </c>
      <c r="AY263" s="18" t="s">
        <v>138</v>
      </c>
      <c r="BE263" s="151">
        <f>IF(N263="základní",J263,0)</f>
        <v>0</v>
      </c>
      <c r="BF263" s="151">
        <f>IF(N263="snížená",J263,0)</f>
        <v>0</v>
      </c>
      <c r="BG263" s="151">
        <f>IF(N263="zákl. přenesená",J263,0)</f>
        <v>0</v>
      </c>
      <c r="BH263" s="151">
        <f>IF(N263="sníž. přenesená",J263,0)</f>
        <v>0</v>
      </c>
      <c r="BI263" s="151">
        <f>IF(N263="nulová",J263,0)</f>
        <v>0</v>
      </c>
      <c r="BJ263" s="18" t="s">
        <v>80</v>
      </c>
      <c r="BK263" s="151">
        <f>ROUND(I263*H263,2)</f>
        <v>0</v>
      </c>
      <c r="BL263" s="18" t="s">
        <v>238</v>
      </c>
      <c r="BM263" s="150" t="s">
        <v>1301</v>
      </c>
    </row>
    <row r="264" spans="1:65" s="2" customFormat="1" ht="11.25">
      <c r="A264" s="33"/>
      <c r="B264" s="34"/>
      <c r="C264" s="33"/>
      <c r="D264" s="152" t="s">
        <v>147</v>
      </c>
      <c r="E264" s="33"/>
      <c r="F264" s="153" t="s">
        <v>1302</v>
      </c>
      <c r="G264" s="33"/>
      <c r="H264" s="33"/>
      <c r="I264" s="154"/>
      <c r="J264" s="33"/>
      <c r="K264" s="33"/>
      <c r="L264" s="34"/>
      <c r="M264" s="155"/>
      <c r="N264" s="156"/>
      <c r="O264" s="54"/>
      <c r="P264" s="54"/>
      <c r="Q264" s="54"/>
      <c r="R264" s="54"/>
      <c r="S264" s="54"/>
      <c r="T264" s="55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T264" s="18" t="s">
        <v>147</v>
      </c>
      <c r="AU264" s="18" t="s">
        <v>82</v>
      </c>
    </row>
    <row r="265" spans="1:65" s="2" customFormat="1" ht="19.899999999999999" customHeight="1">
      <c r="A265" s="33"/>
      <c r="B265" s="138"/>
      <c r="C265" s="139" t="s">
        <v>621</v>
      </c>
      <c r="D265" s="139" t="s">
        <v>140</v>
      </c>
      <c r="E265" s="140" t="s">
        <v>1303</v>
      </c>
      <c r="F265" s="141" t="s">
        <v>1304</v>
      </c>
      <c r="G265" s="142" t="s">
        <v>1262</v>
      </c>
      <c r="H265" s="143">
        <v>1</v>
      </c>
      <c r="I265" s="144"/>
      <c r="J265" s="145">
        <f>ROUND(I265*H265,2)</f>
        <v>0</v>
      </c>
      <c r="K265" s="141" t="s">
        <v>144</v>
      </c>
      <c r="L265" s="34"/>
      <c r="M265" s="146" t="s">
        <v>3</v>
      </c>
      <c r="N265" s="147" t="s">
        <v>43</v>
      </c>
      <c r="O265" s="54"/>
      <c r="P265" s="148">
        <f>O265*H265</f>
        <v>0</v>
      </c>
      <c r="Q265" s="148">
        <v>9.5E-4</v>
      </c>
      <c r="R265" s="148">
        <f>Q265*H265</f>
        <v>9.5E-4</v>
      </c>
      <c r="S265" s="148">
        <v>0</v>
      </c>
      <c r="T265" s="149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50" t="s">
        <v>238</v>
      </c>
      <c r="AT265" s="150" t="s">
        <v>140</v>
      </c>
      <c r="AU265" s="150" t="s">
        <v>82</v>
      </c>
      <c r="AY265" s="18" t="s">
        <v>138</v>
      </c>
      <c r="BE265" s="151">
        <f>IF(N265="základní",J265,0)</f>
        <v>0</v>
      </c>
      <c r="BF265" s="151">
        <f>IF(N265="snížená",J265,0)</f>
        <v>0</v>
      </c>
      <c r="BG265" s="151">
        <f>IF(N265="zákl. přenesená",J265,0)</f>
        <v>0</v>
      </c>
      <c r="BH265" s="151">
        <f>IF(N265="sníž. přenesená",J265,0)</f>
        <v>0</v>
      </c>
      <c r="BI265" s="151">
        <f>IF(N265="nulová",J265,0)</f>
        <v>0</v>
      </c>
      <c r="BJ265" s="18" t="s">
        <v>80</v>
      </c>
      <c r="BK265" s="151">
        <f>ROUND(I265*H265,2)</f>
        <v>0</v>
      </c>
      <c r="BL265" s="18" t="s">
        <v>238</v>
      </c>
      <c r="BM265" s="150" t="s">
        <v>1305</v>
      </c>
    </row>
    <row r="266" spans="1:65" s="2" customFormat="1" ht="11.25">
      <c r="A266" s="33"/>
      <c r="B266" s="34"/>
      <c r="C266" s="33"/>
      <c r="D266" s="152" t="s">
        <v>147</v>
      </c>
      <c r="E266" s="33"/>
      <c r="F266" s="153" t="s">
        <v>1306</v>
      </c>
      <c r="G266" s="33"/>
      <c r="H266" s="33"/>
      <c r="I266" s="154"/>
      <c r="J266" s="33"/>
      <c r="K266" s="33"/>
      <c r="L266" s="34"/>
      <c r="M266" s="155"/>
      <c r="N266" s="156"/>
      <c r="O266" s="54"/>
      <c r="P266" s="54"/>
      <c r="Q266" s="54"/>
      <c r="R266" s="54"/>
      <c r="S266" s="54"/>
      <c r="T266" s="55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T266" s="18" t="s">
        <v>147</v>
      </c>
      <c r="AU266" s="18" t="s">
        <v>82</v>
      </c>
    </row>
    <row r="267" spans="1:65" s="2" customFormat="1" ht="14.45" customHeight="1">
      <c r="A267" s="33"/>
      <c r="B267" s="138"/>
      <c r="C267" s="139" t="s">
        <v>628</v>
      </c>
      <c r="D267" s="139" t="s">
        <v>140</v>
      </c>
      <c r="E267" s="140" t="s">
        <v>1307</v>
      </c>
      <c r="F267" s="141" t="s">
        <v>1308</v>
      </c>
      <c r="G267" s="142" t="s">
        <v>1262</v>
      </c>
      <c r="H267" s="143">
        <v>13</v>
      </c>
      <c r="I267" s="144"/>
      <c r="J267" s="145">
        <f>ROUND(I267*H267,2)</f>
        <v>0</v>
      </c>
      <c r="K267" s="141" t="s">
        <v>144</v>
      </c>
      <c r="L267" s="34"/>
      <c r="M267" s="146" t="s">
        <v>3</v>
      </c>
      <c r="N267" s="147" t="s">
        <v>43</v>
      </c>
      <c r="O267" s="54"/>
      <c r="P267" s="148">
        <f>O267*H267</f>
        <v>0</v>
      </c>
      <c r="Q267" s="148">
        <v>2.4000000000000001E-4</v>
      </c>
      <c r="R267" s="148">
        <f>Q267*H267</f>
        <v>3.1199999999999999E-3</v>
      </c>
      <c r="S267" s="148">
        <v>0</v>
      </c>
      <c r="T267" s="149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50" t="s">
        <v>238</v>
      </c>
      <c r="AT267" s="150" t="s">
        <v>140</v>
      </c>
      <c r="AU267" s="150" t="s">
        <v>82</v>
      </c>
      <c r="AY267" s="18" t="s">
        <v>138</v>
      </c>
      <c r="BE267" s="151">
        <f>IF(N267="základní",J267,0)</f>
        <v>0</v>
      </c>
      <c r="BF267" s="151">
        <f>IF(N267="snížená",J267,0)</f>
        <v>0</v>
      </c>
      <c r="BG267" s="151">
        <f>IF(N267="zákl. přenesená",J267,0)</f>
        <v>0</v>
      </c>
      <c r="BH267" s="151">
        <f>IF(N267="sníž. přenesená",J267,0)</f>
        <v>0</v>
      </c>
      <c r="BI267" s="151">
        <f>IF(N267="nulová",J267,0)</f>
        <v>0</v>
      </c>
      <c r="BJ267" s="18" t="s">
        <v>80</v>
      </c>
      <c r="BK267" s="151">
        <f>ROUND(I267*H267,2)</f>
        <v>0</v>
      </c>
      <c r="BL267" s="18" t="s">
        <v>238</v>
      </c>
      <c r="BM267" s="150" t="s">
        <v>1309</v>
      </c>
    </row>
    <row r="268" spans="1:65" s="2" customFormat="1" ht="11.25">
      <c r="A268" s="33"/>
      <c r="B268" s="34"/>
      <c r="C268" s="33"/>
      <c r="D268" s="152" t="s">
        <v>147</v>
      </c>
      <c r="E268" s="33"/>
      <c r="F268" s="153" t="s">
        <v>1310</v>
      </c>
      <c r="G268" s="33"/>
      <c r="H268" s="33"/>
      <c r="I268" s="154"/>
      <c r="J268" s="33"/>
      <c r="K268" s="33"/>
      <c r="L268" s="34"/>
      <c r="M268" s="155"/>
      <c r="N268" s="156"/>
      <c r="O268" s="54"/>
      <c r="P268" s="54"/>
      <c r="Q268" s="54"/>
      <c r="R268" s="54"/>
      <c r="S268" s="54"/>
      <c r="T268" s="55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T268" s="18" t="s">
        <v>147</v>
      </c>
      <c r="AU268" s="18" t="s">
        <v>82</v>
      </c>
    </row>
    <row r="269" spans="1:65" s="2" customFormat="1" ht="14.45" customHeight="1">
      <c r="A269" s="33"/>
      <c r="B269" s="138"/>
      <c r="C269" s="139" t="s">
        <v>635</v>
      </c>
      <c r="D269" s="139" t="s">
        <v>140</v>
      </c>
      <c r="E269" s="140" t="s">
        <v>1311</v>
      </c>
      <c r="F269" s="141" t="s">
        <v>1312</v>
      </c>
      <c r="G269" s="142" t="s">
        <v>389</v>
      </c>
      <c r="H269" s="143">
        <v>1</v>
      </c>
      <c r="I269" s="144"/>
      <c r="J269" s="145">
        <f>ROUND(I269*H269,2)</f>
        <v>0</v>
      </c>
      <c r="K269" s="141" t="s">
        <v>144</v>
      </c>
      <c r="L269" s="34"/>
      <c r="M269" s="146" t="s">
        <v>3</v>
      </c>
      <c r="N269" s="147" t="s">
        <v>43</v>
      </c>
      <c r="O269" s="54"/>
      <c r="P269" s="148">
        <f>O269*H269</f>
        <v>0</v>
      </c>
      <c r="Q269" s="148">
        <v>1.09E-3</v>
      </c>
      <c r="R269" s="148">
        <f>Q269*H269</f>
        <v>1.09E-3</v>
      </c>
      <c r="S269" s="148">
        <v>0</v>
      </c>
      <c r="T269" s="149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50" t="s">
        <v>238</v>
      </c>
      <c r="AT269" s="150" t="s">
        <v>140</v>
      </c>
      <c r="AU269" s="150" t="s">
        <v>82</v>
      </c>
      <c r="AY269" s="18" t="s">
        <v>138</v>
      </c>
      <c r="BE269" s="151">
        <f>IF(N269="základní",J269,0)</f>
        <v>0</v>
      </c>
      <c r="BF269" s="151">
        <f>IF(N269="snížená",J269,0)</f>
        <v>0</v>
      </c>
      <c r="BG269" s="151">
        <f>IF(N269="zákl. přenesená",J269,0)</f>
        <v>0</v>
      </c>
      <c r="BH269" s="151">
        <f>IF(N269="sníž. přenesená",J269,0)</f>
        <v>0</v>
      </c>
      <c r="BI269" s="151">
        <f>IF(N269="nulová",J269,0)</f>
        <v>0</v>
      </c>
      <c r="BJ269" s="18" t="s">
        <v>80</v>
      </c>
      <c r="BK269" s="151">
        <f>ROUND(I269*H269,2)</f>
        <v>0</v>
      </c>
      <c r="BL269" s="18" t="s">
        <v>238</v>
      </c>
      <c r="BM269" s="150" t="s">
        <v>1313</v>
      </c>
    </row>
    <row r="270" spans="1:65" s="2" customFormat="1" ht="11.25">
      <c r="A270" s="33"/>
      <c r="B270" s="34"/>
      <c r="C270" s="33"/>
      <c r="D270" s="152" t="s">
        <v>147</v>
      </c>
      <c r="E270" s="33"/>
      <c r="F270" s="153" t="s">
        <v>1314</v>
      </c>
      <c r="G270" s="33"/>
      <c r="H270" s="33"/>
      <c r="I270" s="154"/>
      <c r="J270" s="33"/>
      <c r="K270" s="33"/>
      <c r="L270" s="34"/>
      <c r="M270" s="155"/>
      <c r="N270" s="156"/>
      <c r="O270" s="54"/>
      <c r="P270" s="54"/>
      <c r="Q270" s="54"/>
      <c r="R270" s="54"/>
      <c r="S270" s="54"/>
      <c r="T270" s="55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T270" s="18" t="s">
        <v>147</v>
      </c>
      <c r="AU270" s="18" t="s">
        <v>82</v>
      </c>
    </row>
    <row r="271" spans="1:65" s="2" customFormat="1" ht="14.45" customHeight="1">
      <c r="A271" s="33"/>
      <c r="B271" s="138"/>
      <c r="C271" s="139" t="s">
        <v>641</v>
      </c>
      <c r="D271" s="139" t="s">
        <v>140</v>
      </c>
      <c r="E271" s="140" t="s">
        <v>1315</v>
      </c>
      <c r="F271" s="141" t="s">
        <v>1316</v>
      </c>
      <c r="G271" s="142" t="s">
        <v>1262</v>
      </c>
      <c r="H271" s="143">
        <v>1</v>
      </c>
      <c r="I271" s="144"/>
      <c r="J271" s="145">
        <f>ROUND(I271*H271,2)</f>
        <v>0</v>
      </c>
      <c r="K271" s="141" t="s">
        <v>144</v>
      </c>
      <c r="L271" s="34"/>
      <c r="M271" s="146" t="s">
        <v>3</v>
      </c>
      <c r="N271" s="147" t="s">
        <v>43</v>
      </c>
      <c r="O271" s="54"/>
      <c r="P271" s="148">
        <f>O271*H271</f>
        <v>0</v>
      </c>
      <c r="Q271" s="148">
        <v>1.72E-3</v>
      </c>
      <c r="R271" s="148">
        <f>Q271*H271</f>
        <v>1.72E-3</v>
      </c>
      <c r="S271" s="148">
        <v>0</v>
      </c>
      <c r="T271" s="149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50" t="s">
        <v>238</v>
      </c>
      <c r="AT271" s="150" t="s">
        <v>140</v>
      </c>
      <c r="AU271" s="150" t="s">
        <v>82</v>
      </c>
      <c r="AY271" s="18" t="s">
        <v>138</v>
      </c>
      <c r="BE271" s="151">
        <f>IF(N271="základní",J271,0)</f>
        <v>0</v>
      </c>
      <c r="BF271" s="151">
        <f>IF(N271="snížená",J271,0)</f>
        <v>0</v>
      </c>
      <c r="BG271" s="151">
        <f>IF(N271="zákl. přenesená",J271,0)</f>
        <v>0</v>
      </c>
      <c r="BH271" s="151">
        <f>IF(N271="sníž. přenesená",J271,0)</f>
        <v>0</v>
      </c>
      <c r="BI271" s="151">
        <f>IF(N271="nulová",J271,0)</f>
        <v>0</v>
      </c>
      <c r="BJ271" s="18" t="s">
        <v>80</v>
      </c>
      <c r="BK271" s="151">
        <f>ROUND(I271*H271,2)</f>
        <v>0</v>
      </c>
      <c r="BL271" s="18" t="s">
        <v>238</v>
      </c>
      <c r="BM271" s="150" t="s">
        <v>1317</v>
      </c>
    </row>
    <row r="272" spans="1:65" s="2" customFormat="1" ht="11.25">
      <c r="A272" s="33"/>
      <c r="B272" s="34"/>
      <c r="C272" s="33"/>
      <c r="D272" s="152" t="s">
        <v>147</v>
      </c>
      <c r="E272" s="33"/>
      <c r="F272" s="153" t="s">
        <v>1318</v>
      </c>
      <c r="G272" s="33"/>
      <c r="H272" s="33"/>
      <c r="I272" s="154"/>
      <c r="J272" s="33"/>
      <c r="K272" s="33"/>
      <c r="L272" s="34"/>
      <c r="M272" s="155"/>
      <c r="N272" s="156"/>
      <c r="O272" s="54"/>
      <c r="P272" s="54"/>
      <c r="Q272" s="54"/>
      <c r="R272" s="54"/>
      <c r="S272" s="54"/>
      <c r="T272" s="55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T272" s="18" t="s">
        <v>147</v>
      </c>
      <c r="AU272" s="18" t="s">
        <v>82</v>
      </c>
    </row>
    <row r="273" spans="1:65" s="2" customFormat="1" ht="14.45" customHeight="1">
      <c r="A273" s="33"/>
      <c r="B273" s="138"/>
      <c r="C273" s="139" t="s">
        <v>646</v>
      </c>
      <c r="D273" s="139" t="s">
        <v>140</v>
      </c>
      <c r="E273" s="140" t="s">
        <v>1319</v>
      </c>
      <c r="F273" s="141" t="s">
        <v>1320</v>
      </c>
      <c r="G273" s="142" t="s">
        <v>1262</v>
      </c>
      <c r="H273" s="143">
        <v>3</v>
      </c>
      <c r="I273" s="144"/>
      <c r="J273" s="145">
        <f>ROUND(I273*H273,2)</f>
        <v>0</v>
      </c>
      <c r="K273" s="141" t="s">
        <v>144</v>
      </c>
      <c r="L273" s="34"/>
      <c r="M273" s="146" t="s">
        <v>3</v>
      </c>
      <c r="N273" s="147" t="s">
        <v>43</v>
      </c>
      <c r="O273" s="54"/>
      <c r="P273" s="148">
        <f>O273*H273</f>
        <v>0</v>
      </c>
      <c r="Q273" s="148">
        <v>1.8E-3</v>
      </c>
      <c r="R273" s="148">
        <f>Q273*H273</f>
        <v>5.4000000000000003E-3</v>
      </c>
      <c r="S273" s="148">
        <v>0</v>
      </c>
      <c r="T273" s="149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50" t="s">
        <v>238</v>
      </c>
      <c r="AT273" s="150" t="s">
        <v>140</v>
      </c>
      <c r="AU273" s="150" t="s">
        <v>82</v>
      </c>
      <c r="AY273" s="18" t="s">
        <v>138</v>
      </c>
      <c r="BE273" s="151">
        <f>IF(N273="základní",J273,0)</f>
        <v>0</v>
      </c>
      <c r="BF273" s="151">
        <f>IF(N273="snížená",J273,0)</f>
        <v>0</v>
      </c>
      <c r="BG273" s="151">
        <f>IF(N273="zákl. přenesená",J273,0)</f>
        <v>0</v>
      </c>
      <c r="BH273" s="151">
        <f>IF(N273="sníž. přenesená",J273,0)</f>
        <v>0</v>
      </c>
      <c r="BI273" s="151">
        <f>IF(N273="nulová",J273,0)</f>
        <v>0</v>
      </c>
      <c r="BJ273" s="18" t="s">
        <v>80</v>
      </c>
      <c r="BK273" s="151">
        <f>ROUND(I273*H273,2)</f>
        <v>0</v>
      </c>
      <c r="BL273" s="18" t="s">
        <v>238</v>
      </c>
      <c r="BM273" s="150" t="s">
        <v>1321</v>
      </c>
    </row>
    <row r="274" spans="1:65" s="2" customFormat="1" ht="11.25">
      <c r="A274" s="33"/>
      <c r="B274" s="34"/>
      <c r="C274" s="33"/>
      <c r="D274" s="152" t="s">
        <v>147</v>
      </c>
      <c r="E274" s="33"/>
      <c r="F274" s="153" t="s">
        <v>1322</v>
      </c>
      <c r="G274" s="33"/>
      <c r="H274" s="33"/>
      <c r="I274" s="154"/>
      <c r="J274" s="33"/>
      <c r="K274" s="33"/>
      <c r="L274" s="34"/>
      <c r="M274" s="155"/>
      <c r="N274" s="156"/>
      <c r="O274" s="54"/>
      <c r="P274" s="54"/>
      <c r="Q274" s="54"/>
      <c r="R274" s="54"/>
      <c r="S274" s="54"/>
      <c r="T274" s="55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T274" s="18" t="s">
        <v>147</v>
      </c>
      <c r="AU274" s="18" t="s">
        <v>82</v>
      </c>
    </row>
    <row r="275" spans="1:65" s="2" customFormat="1" ht="14.45" customHeight="1">
      <c r="A275" s="33"/>
      <c r="B275" s="138"/>
      <c r="C275" s="139" t="s">
        <v>652</v>
      </c>
      <c r="D275" s="139" t="s">
        <v>140</v>
      </c>
      <c r="E275" s="140" t="s">
        <v>1323</v>
      </c>
      <c r="F275" s="141" t="s">
        <v>1324</v>
      </c>
      <c r="G275" s="142" t="s">
        <v>1262</v>
      </c>
      <c r="H275" s="143">
        <v>3</v>
      </c>
      <c r="I275" s="144"/>
      <c r="J275" s="145">
        <f>ROUND(I275*H275,2)</f>
        <v>0</v>
      </c>
      <c r="K275" s="141" t="s">
        <v>144</v>
      </c>
      <c r="L275" s="34"/>
      <c r="M275" s="146" t="s">
        <v>3</v>
      </c>
      <c r="N275" s="147" t="s">
        <v>43</v>
      </c>
      <c r="O275" s="54"/>
      <c r="P275" s="148">
        <f>O275*H275</f>
        <v>0</v>
      </c>
      <c r="Q275" s="148">
        <v>1.8400000000000001E-3</v>
      </c>
      <c r="R275" s="148">
        <f>Q275*H275</f>
        <v>5.5200000000000006E-3</v>
      </c>
      <c r="S275" s="148">
        <v>0</v>
      </c>
      <c r="T275" s="149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50" t="s">
        <v>238</v>
      </c>
      <c r="AT275" s="150" t="s">
        <v>140</v>
      </c>
      <c r="AU275" s="150" t="s">
        <v>82</v>
      </c>
      <c r="AY275" s="18" t="s">
        <v>138</v>
      </c>
      <c r="BE275" s="151">
        <f>IF(N275="základní",J275,0)</f>
        <v>0</v>
      </c>
      <c r="BF275" s="151">
        <f>IF(N275="snížená",J275,0)</f>
        <v>0</v>
      </c>
      <c r="BG275" s="151">
        <f>IF(N275="zákl. přenesená",J275,0)</f>
        <v>0</v>
      </c>
      <c r="BH275" s="151">
        <f>IF(N275="sníž. přenesená",J275,0)</f>
        <v>0</v>
      </c>
      <c r="BI275" s="151">
        <f>IF(N275="nulová",J275,0)</f>
        <v>0</v>
      </c>
      <c r="BJ275" s="18" t="s">
        <v>80</v>
      </c>
      <c r="BK275" s="151">
        <f>ROUND(I275*H275,2)</f>
        <v>0</v>
      </c>
      <c r="BL275" s="18" t="s">
        <v>238</v>
      </c>
      <c r="BM275" s="150" t="s">
        <v>1325</v>
      </c>
    </row>
    <row r="276" spans="1:65" s="2" customFormat="1" ht="11.25">
      <c r="A276" s="33"/>
      <c r="B276" s="34"/>
      <c r="C276" s="33"/>
      <c r="D276" s="152" t="s">
        <v>147</v>
      </c>
      <c r="E276" s="33"/>
      <c r="F276" s="153" t="s">
        <v>1326</v>
      </c>
      <c r="G276" s="33"/>
      <c r="H276" s="33"/>
      <c r="I276" s="154"/>
      <c r="J276" s="33"/>
      <c r="K276" s="33"/>
      <c r="L276" s="34"/>
      <c r="M276" s="155"/>
      <c r="N276" s="156"/>
      <c r="O276" s="54"/>
      <c r="P276" s="54"/>
      <c r="Q276" s="54"/>
      <c r="R276" s="54"/>
      <c r="S276" s="54"/>
      <c r="T276" s="55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T276" s="18" t="s">
        <v>147</v>
      </c>
      <c r="AU276" s="18" t="s">
        <v>82</v>
      </c>
    </row>
    <row r="277" spans="1:65" s="2" customFormat="1" ht="14.45" customHeight="1">
      <c r="A277" s="33"/>
      <c r="B277" s="138"/>
      <c r="C277" s="139" t="s">
        <v>658</v>
      </c>
      <c r="D277" s="139" t="s">
        <v>140</v>
      </c>
      <c r="E277" s="140" t="s">
        <v>1327</v>
      </c>
      <c r="F277" s="141" t="s">
        <v>1328</v>
      </c>
      <c r="G277" s="142" t="s">
        <v>389</v>
      </c>
      <c r="H277" s="143">
        <v>3</v>
      </c>
      <c r="I277" s="144"/>
      <c r="J277" s="145">
        <f>ROUND(I277*H277,2)</f>
        <v>0</v>
      </c>
      <c r="K277" s="141" t="s">
        <v>144</v>
      </c>
      <c r="L277" s="34"/>
      <c r="M277" s="146" t="s">
        <v>3</v>
      </c>
      <c r="N277" s="147" t="s">
        <v>43</v>
      </c>
      <c r="O277" s="54"/>
      <c r="P277" s="148">
        <f>O277*H277</f>
        <v>0</v>
      </c>
      <c r="Q277" s="148">
        <v>2.4000000000000001E-4</v>
      </c>
      <c r="R277" s="148">
        <f>Q277*H277</f>
        <v>7.2000000000000005E-4</v>
      </c>
      <c r="S277" s="148">
        <v>0</v>
      </c>
      <c r="T277" s="149">
        <f>S277*H277</f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50" t="s">
        <v>238</v>
      </c>
      <c r="AT277" s="150" t="s">
        <v>140</v>
      </c>
      <c r="AU277" s="150" t="s">
        <v>82</v>
      </c>
      <c r="AY277" s="18" t="s">
        <v>138</v>
      </c>
      <c r="BE277" s="151">
        <f>IF(N277="základní",J277,0)</f>
        <v>0</v>
      </c>
      <c r="BF277" s="151">
        <f>IF(N277="snížená",J277,0)</f>
        <v>0</v>
      </c>
      <c r="BG277" s="151">
        <f>IF(N277="zákl. přenesená",J277,0)</f>
        <v>0</v>
      </c>
      <c r="BH277" s="151">
        <f>IF(N277="sníž. přenesená",J277,0)</f>
        <v>0</v>
      </c>
      <c r="BI277" s="151">
        <f>IF(N277="nulová",J277,0)</f>
        <v>0</v>
      </c>
      <c r="BJ277" s="18" t="s">
        <v>80</v>
      </c>
      <c r="BK277" s="151">
        <f>ROUND(I277*H277,2)</f>
        <v>0</v>
      </c>
      <c r="BL277" s="18" t="s">
        <v>238</v>
      </c>
      <c r="BM277" s="150" t="s">
        <v>1329</v>
      </c>
    </row>
    <row r="278" spans="1:65" s="2" customFormat="1" ht="11.25">
      <c r="A278" s="33"/>
      <c r="B278" s="34"/>
      <c r="C278" s="33"/>
      <c r="D278" s="152" t="s">
        <v>147</v>
      </c>
      <c r="E278" s="33"/>
      <c r="F278" s="153" t="s">
        <v>1330</v>
      </c>
      <c r="G278" s="33"/>
      <c r="H278" s="33"/>
      <c r="I278" s="154"/>
      <c r="J278" s="33"/>
      <c r="K278" s="33"/>
      <c r="L278" s="34"/>
      <c r="M278" s="155"/>
      <c r="N278" s="156"/>
      <c r="O278" s="54"/>
      <c r="P278" s="54"/>
      <c r="Q278" s="54"/>
      <c r="R278" s="54"/>
      <c r="S278" s="54"/>
      <c r="T278" s="55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T278" s="18" t="s">
        <v>147</v>
      </c>
      <c r="AU278" s="18" t="s">
        <v>82</v>
      </c>
    </row>
    <row r="279" spans="1:65" s="2" customFormat="1" ht="14.45" customHeight="1">
      <c r="A279" s="33"/>
      <c r="B279" s="138"/>
      <c r="C279" s="139" t="s">
        <v>663</v>
      </c>
      <c r="D279" s="139" t="s">
        <v>140</v>
      </c>
      <c r="E279" s="140" t="s">
        <v>1331</v>
      </c>
      <c r="F279" s="141" t="s">
        <v>1332</v>
      </c>
      <c r="G279" s="142" t="s">
        <v>389</v>
      </c>
      <c r="H279" s="143">
        <v>2</v>
      </c>
      <c r="I279" s="144"/>
      <c r="J279" s="145">
        <f>ROUND(I279*H279,2)</f>
        <v>0</v>
      </c>
      <c r="K279" s="141" t="s">
        <v>144</v>
      </c>
      <c r="L279" s="34"/>
      <c r="M279" s="146" t="s">
        <v>3</v>
      </c>
      <c r="N279" s="147" t="s">
        <v>43</v>
      </c>
      <c r="O279" s="54"/>
      <c r="P279" s="148">
        <f>O279*H279</f>
        <v>0</v>
      </c>
      <c r="Q279" s="148">
        <v>2.7999999999999998E-4</v>
      </c>
      <c r="R279" s="148">
        <f>Q279*H279</f>
        <v>5.5999999999999995E-4</v>
      </c>
      <c r="S279" s="148">
        <v>0</v>
      </c>
      <c r="T279" s="149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50" t="s">
        <v>238</v>
      </c>
      <c r="AT279" s="150" t="s">
        <v>140</v>
      </c>
      <c r="AU279" s="150" t="s">
        <v>82</v>
      </c>
      <c r="AY279" s="18" t="s">
        <v>138</v>
      </c>
      <c r="BE279" s="151">
        <f>IF(N279="základní",J279,0)</f>
        <v>0</v>
      </c>
      <c r="BF279" s="151">
        <f>IF(N279="snížená",J279,0)</f>
        <v>0</v>
      </c>
      <c r="BG279" s="151">
        <f>IF(N279="zákl. přenesená",J279,0)</f>
        <v>0</v>
      </c>
      <c r="BH279" s="151">
        <f>IF(N279="sníž. přenesená",J279,0)</f>
        <v>0</v>
      </c>
      <c r="BI279" s="151">
        <f>IF(N279="nulová",J279,0)</f>
        <v>0</v>
      </c>
      <c r="BJ279" s="18" t="s">
        <v>80</v>
      </c>
      <c r="BK279" s="151">
        <f>ROUND(I279*H279,2)</f>
        <v>0</v>
      </c>
      <c r="BL279" s="18" t="s">
        <v>238</v>
      </c>
      <c r="BM279" s="150" t="s">
        <v>1333</v>
      </c>
    </row>
    <row r="280" spans="1:65" s="2" customFormat="1" ht="11.25">
      <c r="A280" s="33"/>
      <c r="B280" s="34"/>
      <c r="C280" s="33"/>
      <c r="D280" s="152" t="s">
        <v>147</v>
      </c>
      <c r="E280" s="33"/>
      <c r="F280" s="153" t="s">
        <v>1334</v>
      </c>
      <c r="G280" s="33"/>
      <c r="H280" s="33"/>
      <c r="I280" s="154"/>
      <c r="J280" s="33"/>
      <c r="K280" s="33"/>
      <c r="L280" s="34"/>
      <c r="M280" s="155"/>
      <c r="N280" s="156"/>
      <c r="O280" s="54"/>
      <c r="P280" s="54"/>
      <c r="Q280" s="54"/>
      <c r="R280" s="54"/>
      <c r="S280" s="54"/>
      <c r="T280" s="55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T280" s="18" t="s">
        <v>147</v>
      </c>
      <c r="AU280" s="18" t="s">
        <v>82</v>
      </c>
    </row>
    <row r="281" spans="1:65" s="2" customFormat="1" ht="19.899999999999999" customHeight="1">
      <c r="A281" s="33"/>
      <c r="B281" s="138"/>
      <c r="C281" s="139" t="s">
        <v>668</v>
      </c>
      <c r="D281" s="139" t="s">
        <v>140</v>
      </c>
      <c r="E281" s="140" t="s">
        <v>1335</v>
      </c>
      <c r="F281" s="141" t="s">
        <v>1336</v>
      </c>
      <c r="G281" s="142" t="s">
        <v>389</v>
      </c>
      <c r="H281" s="143">
        <v>1</v>
      </c>
      <c r="I281" s="144"/>
      <c r="J281" s="145">
        <f>ROUND(I281*H281,2)</f>
        <v>0</v>
      </c>
      <c r="K281" s="141" t="s">
        <v>144</v>
      </c>
      <c r="L281" s="34"/>
      <c r="M281" s="146" t="s">
        <v>3</v>
      </c>
      <c r="N281" s="147" t="s">
        <v>43</v>
      </c>
      <c r="O281" s="54"/>
      <c r="P281" s="148">
        <f>O281*H281</f>
        <v>0</v>
      </c>
      <c r="Q281" s="148">
        <v>6.6E-4</v>
      </c>
      <c r="R281" s="148">
        <f>Q281*H281</f>
        <v>6.6E-4</v>
      </c>
      <c r="S281" s="148">
        <v>0</v>
      </c>
      <c r="T281" s="149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50" t="s">
        <v>238</v>
      </c>
      <c r="AT281" s="150" t="s">
        <v>140</v>
      </c>
      <c r="AU281" s="150" t="s">
        <v>82</v>
      </c>
      <c r="AY281" s="18" t="s">
        <v>138</v>
      </c>
      <c r="BE281" s="151">
        <f>IF(N281="základní",J281,0)</f>
        <v>0</v>
      </c>
      <c r="BF281" s="151">
        <f>IF(N281="snížená",J281,0)</f>
        <v>0</v>
      </c>
      <c r="BG281" s="151">
        <f>IF(N281="zákl. přenesená",J281,0)</f>
        <v>0</v>
      </c>
      <c r="BH281" s="151">
        <f>IF(N281="sníž. přenesená",J281,0)</f>
        <v>0</v>
      </c>
      <c r="BI281" s="151">
        <f>IF(N281="nulová",J281,0)</f>
        <v>0</v>
      </c>
      <c r="BJ281" s="18" t="s">
        <v>80</v>
      </c>
      <c r="BK281" s="151">
        <f>ROUND(I281*H281,2)</f>
        <v>0</v>
      </c>
      <c r="BL281" s="18" t="s">
        <v>238</v>
      </c>
      <c r="BM281" s="150" t="s">
        <v>1337</v>
      </c>
    </row>
    <row r="282" spans="1:65" s="2" customFormat="1" ht="11.25">
      <c r="A282" s="33"/>
      <c r="B282" s="34"/>
      <c r="C282" s="33"/>
      <c r="D282" s="152" t="s">
        <v>147</v>
      </c>
      <c r="E282" s="33"/>
      <c r="F282" s="153" t="s">
        <v>1338</v>
      </c>
      <c r="G282" s="33"/>
      <c r="H282" s="33"/>
      <c r="I282" s="154"/>
      <c r="J282" s="33"/>
      <c r="K282" s="33"/>
      <c r="L282" s="34"/>
      <c r="M282" s="155"/>
      <c r="N282" s="156"/>
      <c r="O282" s="54"/>
      <c r="P282" s="54"/>
      <c r="Q282" s="54"/>
      <c r="R282" s="54"/>
      <c r="S282" s="54"/>
      <c r="T282" s="55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T282" s="18" t="s">
        <v>147</v>
      </c>
      <c r="AU282" s="18" t="s">
        <v>82</v>
      </c>
    </row>
    <row r="283" spans="1:65" s="2" customFormat="1" ht="22.15" customHeight="1">
      <c r="A283" s="33"/>
      <c r="B283" s="138"/>
      <c r="C283" s="139" t="s">
        <v>672</v>
      </c>
      <c r="D283" s="139" t="s">
        <v>140</v>
      </c>
      <c r="E283" s="140" t="s">
        <v>1339</v>
      </c>
      <c r="F283" s="141" t="s">
        <v>1340</v>
      </c>
      <c r="G283" s="142" t="s">
        <v>528</v>
      </c>
      <c r="H283" s="191"/>
      <c r="I283" s="144"/>
      <c r="J283" s="145">
        <f>ROUND(I283*H283,2)</f>
        <v>0</v>
      </c>
      <c r="K283" s="141" t="s">
        <v>144</v>
      </c>
      <c r="L283" s="34"/>
      <c r="M283" s="146" t="s">
        <v>3</v>
      </c>
      <c r="N283" s="147" t="s">
        <v>43</v>
      </c>
      <c r="O283" s="54"/>
      <c r="P283" s="148">
        <f>O283*H283</f>
        <v>0</v>
      </c>
      <c r="Q283" s="148">
        <v>0</v>
      </c>
      <c r="R283" s="148">
        <f>Q283*H283</f>
        <v>0</v>
      </c>
      <c r="S283" s="148">
        <v>0</v>
      </c>
      <c r="T283" s="149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50" t="s">
        <v>238</v>
      </c>
      <c r="AT283" s="150" t="s">
        <v>140</v>
      </c>
      <c r="AU283" s="150" t="s">
        <v>82</v>
      </c>
      <c r="AY283" s="18" t="s">
        <v>138</v>
      </c>
      <c r="BE283" s="151">
        <f>IF(N283="základní",J283,0)</f>
        <v>0</v>
      </c>
      <c r="BF283" s="151">
        <f>IF(N283="snížená",J283,0)</f>
        <v>0</v>
      </c>
      <c r="BG283" s="151">
        <f>IF(N283="zákl. přenesená",J283,0)</f>
        <v>0</v>
      </c>
      <c r="BH283" s="151">
        <f>IF(N283="sníž. přenesená",J283,0)</f>
        <v>0</v>
      </c>
      <c r="BI283" s="151">
        <f>IF(N283="nulová",J283,0)</f>
        <v>0</v>
      </c>
      <c r="BJ283" s="18" t="s">
        <v>80</v>
      </c>
      <c r="BK283" s="151">
        <f>ROUND(I283*H283,2)</f>
        <v>0</v>
      </c>
      <c r="BL283" s="18" t="s">
        <v>238</v>
      </c>
      <c r="BM283" s="150" t="s">
        <v>1341</v>
      </c>
    </row>
    <row r="284" spans="1:65" s="2" customFormat="1" ht="11.25">
      <c r="A284" s="33"/>
      <c r="B284" s="34"/>
      <c r="C284" s="33"/>
      <c r="D284" s="152" t="s">
        <v>147</v>
      </c>
      <c r="E284" s="33"/>
      <c r="F284" s="153" t="s">
        <v>1342</v>
      </c>
      <c r="G284" s="33"/>
      <c r="H284" s="33"/>
      <c r="I284" s="154"/>
      <c r="J284" s="33"/>
      <c r="K284" s="33"/>
      <c r="L284" s="34"/>
      <c r="M284" s="155"/>
      <c r="N284" s="156"/>
      <c r="O284" s="54"/>
      <c r="P284" s="54"/>
      <c r="Q284" s="54"/>
      <c r="R284" s="54"/>
      <c r="S284" s="54"/>
      <c r="T284" s="55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T284" s="18" t="s">
        <v>147</v>
      </c>
      <c r="AU284" s="18" t="s">
        <v>82</v>
      </c>
    </row>
    <row r="285" spans="1:65" s="12" customFormat="1" ht="22.9" customHeight="1">
      <c r="B285" s="125"/>
      <c r="D285" s="126" t="s">
        <v>71</v>
      </c>
      <c r="E285" s="136" t="s">
        <v>1343</v>
      </c>
      <c r="F285" s="136" t="s">
        <v>1344</v>
      </c>
      <c r="I285" s="128"/>
      <c r="J285" s="137">
        <f>BK285</f>
        <v>0</v>
      </c>
      <c r="L285" s="125"/>
      <c r="M285" s="130"/>
      <c r="N285" s="131"/>
      <c r="O285" s="131"/>
      <c r="P285" s="132">
        <f>SUM(P286:P293)</f>
        <v>0</v>
      </c>
      <c r="Q285" s="131"/>
      <c r="R285" s="132">
        <f>SUM(R286:R293)</f>
        <v>1.7300000000000003E-2</v>
      </c>
      <c r="S285" s="131"/>
      <c r="T285" s="133">
        <f>SUM(T286:T293)</f>
        <v>0</v>
      </c>
      <c r="AR285" s="126" t="s">
        <v>82</v>
      </c>
      <c r="AT285" s="134" t="s">
        <v>71</v>
      </c>
      <c r="AU285" s="134" t="s">
        <v>80</v>
      </c>
      <c r="AY285" s="126" t="s">
        <v>138</v>
      </c>
      <c r="BK285" s="135">
        <f>SUM(BK286:BK293)</f>
        <v>0</v>
      </c>
    </row>
    <row r="286" spans="1:65" s="2" customFormat="1" ht="22.15" customHeight="1">
      <c r="A286" s="33"/>
      <c r="B286" s="138"/>
      <c r="C286" s="139" t="s">
        <v>677</v>
      </c>
      <c r="D286" s="139" t="s">
        <v>140</v>
      </c>
      <c r="E286" s="140" t="s">
        <v>1345</v>
      </c>
      <c r="F286" s="141" t="s">
        <v>1346</v>
      </c>
      <c r="G286" s="142" t="s">
        <v>1262</v>
      </c>
      <c r="H286" s="143">
        <v>1</v>
      </c>
      <c r="I286" s="144"/>
      <c r="J286" s="145">
        <f>ROUND(I286*H286,2)</f>
        <v>0</v>
      </c>
      <c r="K286" s="141" t="s">
        <v>144</v>
      </c>
      <c r="L286" s="34"/>
      <c r="M286" s="146" t="s">
        <v>3</v>
      </c>
      <c r="N286" s="147" t="s">
        <v>43</v>
      </c>
      <c r="O286" s="54"/>
      <c r="P286" s="148">
        <f>O286*H286</f>
        <v>0</v>
      </c>
      <c r="Q286" s="148">
        <v>1.6650000000000002E-2</v>
      </c>
      <c r="R286" s="148">
        <f>Q286*H286</f>
        <v>1.6650000000000002E-2</v>
      </c>
      <c r="S286" s="148">
        <v>0</v>
      </c>
      <c r="T286" s="149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50" t="s">
        <v>238</v>
      </c>
      <c r="AT286" s="150" t="s">
        <v>140</v>
      </c>
      <c r="AU286" s="150" t="s">
        <v>82</v>
      </c>
      <c r="AY286" s="18" t="s">
        <v>138</v>
      </c>
      <c r="BE286" s="151">
        <f>IF(N286="základní",J286,0)</f>
        <v>0</v>
      </c>
      <c r="BF286" s="151">
        <f>IF(N286="snížená",J286,0)</f>
        <v>0</v>
      </c>
      <c r="BG286" s="151">
        <f>IF(N286="zákl. přenesená",J286,0)</f>
        <v>0</v>
      </c>
      <c r="BH286" s="151">
        <f>IF(N286="sníž. přenesená",J286,0)</f>
        <v>0</v>
      </c>
      <c r="BI286" s="151">
        <f>IF(N286="nulová",J286,0)</f>
        <v>0</v>
      </c>
      <c r="BJ286" s="18" t="s">
        <v>80</v>
      </c>
      <c r="BK286" s="151">
        <f>ROUND(I286*H286,2)</f>
        <v>0</v>
      </c>
      <c r="BL286" s="18" t="s">
        <v>238</v>
      </c>
      <c r="BM286" s="150" t="s">
        <v>1347</v>
      </c>
    </row>
    <row r="287" spans="1:65" s="2" customFormat="1" ht="11.25">
      <c r="A287" s="33"/>
      <c r="B287" s="34"/>
      <c r="C287" s="33"/>
      <c r="D287" s="152" t="s">
        <v>147</v>
      </c>
      <c r="E287" s="33"/>
      <c r="F287" s="153" t="s">
        <v>1348</v>
      </c>
      <c r="G287" s="33"/>
      <c r="H287" s="33"/>
      <c r="I287" s="154"/>
      <c r="J287" s="33"/>
      <c r="K287" s="33"/>
      <c r="L287" s="34"/>
      <c r="M287" s="155"/>
      <c r="N287" s="156"/>
      <c r="O287" s="54"/>
      <c r="P287" s="54"/>
      <c r="Q287" s="54"/>
      <c r="R287" s="54"/>
      <c r="S287" s="54"/>
      <c r="T287" s="55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T287" s="18" t="s">
        <v>147</v>
      </c>
      <c r="AU287" s="18" t="s">
        <v>82</v>
      </c>
    </row>
    <row r="288" spans="1:65" s="2" customFormat="1" ht="14.45" customHeight="1">
      <c r="A288" s="33"/>
      <c r="B288" s="138"/>
      <c r="C288" s="139" t="s">
        <v>684</v>
      </c>
      <c r="D288" s="139" t="s">
        <v>140</v>
      </c>
      <c r="E288" s="140" t="s">
        <v>1349</v>
      </c>
      <c r="F288" s="141" t="s">
        <v>1350</v>
      </c>
      <c r="G288" s="142" t="s">
        <v>1262</v>
      </c>
      <c r="H288" s="143">
        <v>1</v>
      </c>
      <c r="I288" s="144"/>
      <c r="J288" s="145">
        <f>ROUND(I288*H288,2)</f>
        <v>0</v>
      </c>
      <c r="K288" s="141" t="s">
        <v>144</v>
      </c>
      <c r="L288" s="34"/>
      <c r="M288" s="146" t="s">
        <v>3</v>
      </c>
      <c r="N288" s="147" t="s">
        <v>43</v>
      </c>
      <c r="O288" s="54"/>
      <c r="P288" s="148">
        <f>O288*H288</f>
        <v>0</v>
      </c>
      <c r="Q288" s="148">
        <v>1.4999999999999999E-4</v>
      </c>
      <c r="R288" s="148">
        <f>Q288*H288</f>
        <v>1.4999999999999999E-4</v>
      </c>
      <c r="S288" s="148">
        <v>0</v>
      </c>
      <c r="T288" s="149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50" t="s">
        <v>238</v>
      </c>
      <c r="AT288" s="150" t="s">
        <v>140</v>
      </c>
      <c r="AU288" s="150" t="s">
        <v>82</v>
      </c>
      <c r="AY288" s="18" t="s">
        <v>138</v>
      </c>
      <c r="BE288" s="151">
        <f>IF(N288="základní",J288,0)</f>
        <v>0</v>
      </c>
      <c r="BF288" s="151">
        <f>IF(N288="snížená",J288,0)</f>
        <v>0</v>
      </c>
      <c r="BG288" s="151">
        <f>IF(N288="zákl. přenesená",J288,0)</f>
        <v>0</v>
      </c>
      <c r="BH288" s="151">
        <f>IF(N288="sníž. přenesená",J288,0)</f>
        <v>0</v>
      </c>
      <c r="BI288" s="151">
        <f>IF(N288="nulová",J288,0)</f>
        <v>0</v>
      </c>
      <c r="BJ288" s="18" t="s">
        <v>80</v>
      </c>
      <c r="BK288" s="151">
        <f>ROUND(I288*H288,2)</f>
        <v>0</v>
      </c>
      <c r="BL288" s="18" t="s">
        <v>238</v>
      </c>
      <c r="BM288" s="150" t="s">
        <v>1351</v>
      </c>
    </row>
    <row r="289" spans="1:65" s="2" customFormat="1" ht="11.25">
      <c r="A289" s="33"/>
      <c r="B289" s="34"/>
      <c r="C289" s="33"/>
      <c r="D289" s="152" t="s">
        <v>147</v>
      </c>
      <c r="E289" s="33"/>
      <c r="F289" s="153" t="s">
        <v>1352</v>
      </c>
      <c r="G289" s="33"/>
      <c r="H289" s="33"/>
      <c r="I289" s="154"/>
      <c r="J289" s="33"/>
      <c r="K289" s="33"/>
      <c r="L289" s="34"/>
      <c r="M289" s="155"/>
      <c r="N289" s="156"/>
      <c r="O289" s="54"/>
      <c r="P289" s="54"/>
      <c r="Q289" s="54"/>
      <c r="R289" s="54"/>
      <c r="S289" s="54"/>
      <c r="T289" s="55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T289" s="18" t="s">
        <v>147</v>
      </c>
      <c r="AU289" s="18" t="s">
        <v>82</v>
      </c>
    </row>
    <row r="290" spans="1:65" s="2" customFormat="1" ht="14.45" customHeight="1">
      <c r="A290" s="33"/>
      <c r="B290" s="138"/>
      <c r="C290" s="139" t="s">
        <v>691</v>
      </c>
      <c r="D290" s="139" t="s">
        <v>140</v>
      </c>
      <c r="E290" s="140" t="s">
        <v>1353</v>
      </c>
      <c r="F290" s="141" t="s">
        <v>1354</v>
      </c>
      <c r="G290" s="142" t="s">
        <v>1262</v>
      </c>
      <c r="H290" s="143">
        <v>1</v>
      </c>
      <c r="I290" s="144"/>
      <c r="J290" s="145">
        <f>ROUND(I290*H290,2)</f>
        <v>0</v>
      </c>
      <c r="K290" s="141" t="s">
        <v>144</v>
      </c>
      <c r="L290" s="34"/>
      <c r="M290" s="146" t="s">
        <v>3</v>
      </c>
      <c r="N290" s="147" t="s">
        <v>43</v>
      </c>
      <c r="O290" s="54"/>
      <c r="P290" s="148">
        <f>O290*H290</f>
        <v>0</v>
      </c>
      <c r="Q290" s="148">
        <v>5.0000000000000001E-4</v>
      </c>
      <c r="R290" s="148">
        <f>Q290*H290</f>
        <v>5.0000000000000001E-4</v>
      </c>
      <c r="S290" s="148">
        <v>0</v>
      </c>
      <c r="T290" s="149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50" t="s">
        <v>238</v>
      </c>
      <c r="AT290" s="150" t="s">
        <v>140</v>
      </c>
      <c r="AU290" s="150" t="s">
        <v>82</v>
      </c>
      <c r="AY290" s="18" t="s">
        <v>138</v>
      </c>
      <c r="BE290" s="151">
        <f>IF(N290="základní",J290,0)</f>
        <v>0</v>
      </c>
      <c r="BF290" s="151">
        <f>IF(N290="snížená",J290,0)</f>
        <v>0</v>
      </c>
      <c r="BG290" s="151">
        <f>IF(N290="zákl. přenesená",J290,0)</f>
        <v>0</v>
      </c>
      <c r="BH290" s="151">
        <f>IF(N290="sníž. přenesená",J290,0)</f>
        <v>0</v>
      </c>
      <c r="BI290" s="151">
        <f>IF(N290="nulová",J290,0)</f>
        <v>0</v>
      </c>
      <c r="BJ290" s="18" t="s">
        <v>80</v>
      </c>
      <c r="BK290" s="151">
        <f>ROUND(I290*H290,2)</f>
        <v>0</v>
      </c>
      <c r="BL290" s="18" t="s">
        <v>238</v>
      </c>
      <c r="BM290" s="150" t="s">
        <v>1355</v>
      </c>
    </row>
    <row r="291" spans="1:65" s="2" customFormat="1" ht="11.25">
      <c r="A291" s="33"/>
      <c r="B291" s="34"/>
      <c r="C291" s="33"/>
      <c r="D291" s="152" t="s">
        <v>147</v>
      </c>
      <c r="E291" s="33"/>
      <c r="F291" s="153" t="s">
        <v>1356</v>
      </c>
      <c r="G291" s="33"/>
      <c r="H291" s="33"/>
      <c r="I291" s="154"/>
      <c r="J291" s="33"/>
      <c r="K291" s="33"/>
      <c r="L291" s="34"/>
      <c r="M291" s="155"/>
      <c r="N291" s="156"/>
      <c r="O291" s="54"/>
      <c r="P291" s="54"/>
      <c r="Q291" s="54"/>
      <c r="R291" s="54"/>
      <c r="S291" s="54"/>
      <c r="T291" s="55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T291" s="18" t="s">
        <v>147</v>
      </c>
      <c r="AU291" s="18" t="s">
        <v>82</v>
      </c>
    </row>
    <row r="292" spans="1:65" s="2" customFormat="1" ht="22.15" customHeight="1">
      <c r="A292" s="33"/>
      <c r="B292" s="138"/>
      <c r="C292" s="139" t="s">
        <v>698</v>
      </c>
      <c r="D292" s="139" t="s">
        <v>140</v>
      </c>
      <c r="E292" s="140" t="s">
        <v>1357</v>
      </c>
      <c r="F292" s="141" t="s">
        <v>1358</v>
      </c>
      <c r="G292" s="142" t="s">
        <v>528</v>
      </c>
      <c r="H292" s="191"/>
      <c r="I292" s="144"/>
      <c r="J292" s="145">
        <f>ROUND(I292*H292,2)</f>
        <v>0</v>
      </c>
      <c r="K292" s="141" t="s">
        <v>144</v>
      </c>
      <c r="L292" s="34"/>
      <c r="M292" s="146" t="s">
        <v>3</v>
      </c>
      <c r="N292" s="147" t="s">
        <v>43</v>
      </c>
      <c r="O292" s="54"/>
      <c r="P292" s="148">
        <f>O292*H292</f>
        <v>0</v>
      </c>
      <c r="Q292" s="148">
        <v>0</v>
      </c>
      <c r="R292" s="148">
        <f>Q292*H292</f>
        <v>0</v>
      </c>
      <c r="S292" s="148">
        <v>0</v>
      </c>
      <c r="T292" s="149">
        <f>S292*H292</f>
        <v>0</v>
      </c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R292" s="150" t="s">
        <v>238</v>
      </c>
      <c r="AT292" s="150" t="s">
        <v>140</v>
      </c>
      <c r="AU292" s="150" t="s">
        <v>82</v>
      </c>
      <c r="AY292" s="18" t="s">
        <v>138</v>
      </c>
      <c r="BE292" s="151">
        <f>IF(N292="základní",J292,0)</f>
        <v>0</v>
      </c>
      <c r="BF292" s="151">
        <f>IF(N292="snížená",J292,0)</f>
        <v>0</v>
      </c>
      <c r="BG292" s="151">
        <f>IF(N292="zákl. přenesená",J292,0)</f>
        <v>0</v>
      </c>
      <c r="BH292" s="151">
        <f>IF(N292="sníž. přenesená",J292,0)</f>
        <v>0</v>
      </c>
      <c r="BI292" s="151">
        <f>IF(N292="nulová",J292,0)</f>
        <v>0</v>
      </c>
      <c r="BJ292" s="18" t="s">
        <v>80</v>
      </c>
      <c r="BK292" s="151">
        <f>ROUND(I292*H292,2)</f>
        <v>0</v>
      </c>
      <c r="BL292" s="18" t="s">
        <v>238</v>
      </c>
      <c r="BM292" s="150" t="s">
        <v>1359</v>
      </c>
    </row>
    <row r="293" spans="1:65" s="2" customFormat="1" ht="11.25">
      <c r="A293" s="33"/>
      <c r="B293" s="34"/>
      <c r="C293" s="33"/>
      <c r="D293" s="152" t="s">
        <v>147</v>
      </c>
      <c r="E293" s="33"/>
      <c r="F293" s="153" t="s">
        <v>1360</v>
      </c>
      <c r="G293" s="33"/>
      <c r="H293" s="33"/>
      <c r="I293" s="154"/>
      <c r="J293" s="33"/>
      <c r="K293" s="33"/>
      <c r="L293" s="34"/>
      <c r="M293" s="195"/>
      <c r="N293" s="196"/>
      <c r="O293" s="197"/>
      <c r="P293" s="197"/>
      <c r="Q293" s="197"/>
      <c r="R293" s="197"/>
      <c r="S293" s="197"/>
      <c r="T293" s="198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T293" s="18" t="s">
        <v>147</v>
      </c>
      <c r="AU293" s="18" t="s">
        <v>82</v>
      </c>
    </row>
    <row r="294" spans="1:65" s="2" customFormat="1" ht="6.95" customHeight="1">
      <c r="A294" s="33"/>
      <c r="B294" s="43"/>
      <c r="C294" s="44"/>
      <c r="D294" s="44"/>
      <c r="E294" s="44"/>
      <c r="F294" s="44"/>
      <c r="G294" s="44"/>
      <c r="H294" s="44"/>
      <c r="I294" s="44"/>
      <c r="J294" s="44"/>
      <c r="K294" s="44"/>
      <c r="L294" s="34"/>
      <c r="M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</row>
  </sheetData>
  <autoFilter ref="C90:K293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/>
    <hyperlink ref="F98" r:id="rId2"/>
    <hyperlink ref="F103" r:id="rId3"/>
    <hyperlink ref="F106" r:id="rId4"/>
    <hyperlink ref="F108" r:id="rId5"/>
    <hyperlink ref="F113" r:id="rId6"/>
    <hyperlink ref="F115" r:id="rId7"/>
    <hyperlink ref="F118" r:id="rId8"/>
    <hyperlink ref="F121" r:id="rId9"/>
    <hyperlink ref="F124" r:id="rId10"/>
    <hyperlink ref="F126" r:id="rId11"/>
    <hyperlink ref="F129" r:id="rId12"/>
    <hyperlink ref="F131" r:id="rId13"/>
    <hyperlink ref="F134" r:id="rId14"/>
    <hyperlink ref="F140" r:id="rId15"/>
    <hyperlink ref="F144" r:id="rId16"/>
    <hyperlink ref="F146" r:id="rId17"/>
    <hyperlink ref="F148" r:id="rId18"/>
    <hyperlink ref="F150" r:id="rId19"/>
    <hyperlink ref="F152" r:id="rId20"/>
    <hyperlink ref="F154" r:id="rId21"/>
    <hyperlink ref="F156" r:id="rId22"/>
    <hyperlink ref="F158" r:id="rId23"/>
    <hyperlink ref="F160" r:id="rId24"/>
    <hyperlink ref="F162" r:id="rId25"/>
    <hyperlink ref="F164" r:id="rId26"/>
    <hyperlink ref="F173" r:id="rId27"/>
    <hyperlink ref="F175" r:id="rId28"/>
    <hyperlink ref="F177" r:id="rId29"/>
    <hyperlink ref="F180" r:id="rId30"/>
    <hyperlink ref="F183" r:id="rId31"/>
    <hyperlink ref="F185" r:id="rId32"/>
    <hyperlink ref="F189" r:id="rId33"/>
    <hyperlink ref="F191" r:id="rId34"/>
    <hyperlink ref="F193" r:id="rId35"/>
    <hyperlink ref="F195" r:id="rId36"/>
    <hyperlink ref="F197" r:id="rId37"/>
    <hyperlink ref="F199" r:id="rId38"/>
    <hyperlink ref="F201" r:id="rId39"/>
    <hyperlink ref="F203" r:id="rId40"/>
    <hyperlink ref="F205" r:id="rId41"/>
    <hyperlink ref="F207" r:id="rId42"/>
    <hyperlink ref="F209" r:id="rId43"/>
    <hyperlink ref="F212" r:id="rId44"/>
    <hyperlink ref="F215" r:id="rId45"/>
    <hyperlink ref="F217" r:id="rId46"/>
    <hyperlink ref="F219" r:id="rId47"/>
    <hyperlink ref="F221" r:id="rId48"/>
    <hyperlink ref="F223" r:id="rId49"/>
    <hyperlink ref="F225" r:id="rId50"/>
    <hyperlink ref="F227" r:id="rId51"/>
    <hyperlink ref="F229" r:id="rId52"/>
    <hyperlink ref="F231" r:id="rId53"/>
    <hyperlink ref="F233" r:id="rId54"/>
    <hyperlink ref="F235" r:id="rId55"/>
    <hyperlink ref="F237" r:id="rId56"/>
    <hyperlink ref="F239" r:id="rId57"/>
    <hyperlink ref="F241" r:id="rId58"/>
    <hyperlink ref="F243" r:id="rId59"/>
    <hyperlink ref="F245" r:id="rId60"/>
    <hyperlink ref="F247" r:id="rId61"/>
    <hyperlink ref="F249" r:id="rId62"/>
    <hyperlink ref="F251" r:id="rId63"/>
    <hyperlink ref="F254" r:id="rId64"/>
    <hyperlink ref="F256" r:id="rId65"/>
    <hyperlink ref="F258" r:id="rId66"/>
    <hyperlink ref="F260" r:id="rId67"/>
    <hyperlink ref="F262" r:id="rId68"/>
    <hyperlink ref="F264" r:id="rId69"/>
    <hyperlink ref="F266" r:id="rId70"/>
    <hyperlink ref="F268" r:id="rId71"/>
    <hyperlink ref="F270" r:id="rId72"/>
    <hyperlink ref="F272" r:id="rId73"/>
    <hyperlink ref="F274" r:id="rId74"/>
    <hyperlink ref="F276" r:id="rId75"/>
    <hyperlink ref="F278" r:id="rId76"/>
    <hyperlink ref="F280" r:id="rId77"/>
    <hyperlink ref="F282" r:id="rId78"/>
    <hyperlink ref="F284" r:id="rId79"/>
    <hyperlink ref="F287" r:id="rId80"/>
    <hyperlink ref="F289" r:id="rId81"/>
    <hyperlink ref="F291" r:id="rId82"/>
    <hyperlink ref="F293" r:id="rId83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/>
  </sheetViews>
  <sheetFormatPr defaultRowHeight="1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108" style="1" customWidth="1"/>
    <col min="7" max="7" width="8" style="1" customWidth="1"/>
    <col min="8" max="8" width="15" style="1" customWidth="1"/>
    <col min="9" max="9" width="16.83203125" style="1" customWidth="1"/>
    <col min="10" max="11" width="23.83203125" style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24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88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14.45" customHeight="1">
      <c r="B7" s="21"/>
      <c r="E7" s="325" t="str">
        <f>'Rekapitulace stavby'!K6</f>
        <v>Změna v užívání objektu šaten na st.p.č.95, k.ú.Horní Nivy na občerstvení (bez zastřešené terasy)</v>
      </c>
      <c r="F7" s="326"/>
      <c r="G7" s="326"/>
      <c r="H7" s="326"/>
      <c r="L7" s="21"/>
    </row>
    <row r="8" spans="1:46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4"/>
      <c r="C9" s="33"/>
      <c r="D9" s="33"/>
      <c r="E9" s="287" t="s">
        <v>1361</v>
      </c>
      <c r="F9" s="327"/>
      <c r="G9" s="327"/>
      <c r="H9" s="327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3. 3. 2022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8" t="str">
        <f>'Rekapitulace stavby'!E14</f>
        <v>Vyplň údaj</v>
      </c>
      <c r="F18" s="308"/>
      <c r="G18" s="308"/>
      <c r="H18" s="308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91"/>
      <c r="B27" s="92"/>
      <c r="C27" s="91"/>
      <c r="D27" s="91"/>
      <c r="E27" s="313" t="s">
        <v>3</v>
      </c>
      <c r="F27" s="313"/>
      <c r="G27" s="313"/>
      <c r="H27" s="3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ROUND(J91, 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ROUND((SUM(BE91:BE198)),  2)</f>
        <v>0</v>
      </c>
      <c r="G33" s="33"/>
      <c r="H33" s="33"/>
      <c r="I33" s="97">
        <v>0.21</v>
      </c>
      <c r="J33" s="96">
        <f>ROUND(((SUM(BE91:BE198))*I33),  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ROUND((SUM(BF91:BF198)),  2)</f>
        <v>0</v>
      </c>
      <c r="G34" s="33"/>
      <c r="H34" s="33"/>
      <c r="I34" s="97">
        <v>0.15</v>
      </c>
      <c r="J34" s="96">
        <f>ROUND(((SUM(BF91:BF198))*I34),  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45</v>
      </c>
      <c r="F35" s="96">
        <f>ROUND((SUM(BG91:BG198)),  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46</v>
      </c>
      <c r="F36" s="96">
        <f>ROUND((SUM(BH91:BH198)),  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47</v>
      </c>
      <c r="F37" s="96">
        <f>ROUND((SUM(BI91:BI198)),  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3"/>
      <c r="D48" s="33"/>
      <c r="E48" s="325" t="str">
        <f>E7</f>
        <v>Změna v užívání objektu šaten na st.p.č.95, k.ú.Horní Nivy na občerstvení (bez zastřešené terasy)</v>
      </c>
      <c r="F48" s="326"/>
      <c r="G48" s="326"/>
      <c r="H48" s="326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5.6" customHeight="1">
      <c r="A50" s="33"/>
      <c r="B50" s="34"/>
      <c r="C50" s="33"/>
      <c r="D50" s="33"/>
      <c r="E50" s="287" t="str">
        <f>E9</f>
        <v>003 - Elektroinstalace</v>
      </c>
      <c r="F50" s="327"/>
      <c r="G50" s="327"/>
      <c r="H50" s="327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3. 3. 2022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6.45" customHeight="1">
      <c r="A54" s="33"/>
      <c r="B54" s="34"/>
      <c r="C54" s="28" t="s">
        <v>25</v>
      </c>
      <c r="D54" s="33"/>
      <c r="E54" s="33"/>
      <c r="F54" s="26" t="str">
        <f>E15</f>
        <v>Správa majetku obce Dolní Nivy, s.r.o.</v>
      </c>
      <c r="G54" s="33"/>
      <c r="H54" s="33"/>
      <c r="I54" s="28" t="s">
        <v>31</v>
      </c>
      <c r="J54" s="31" t="str">
        <f>E21</f>
        <v>Bc.Jana Kožíšková, Boučí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6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Šimková Dita, K.Vary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04" t="s">
        <v>99</v>
      </c>
      <c r="D57" s="98"/>
      <c r="E57" s="98"/>
      <c r="F57" s="98"/>
      <c r="G57" s="98"/>
      <c r="H57" s="98"/>
      <c r="I57" s="98"/>
      <c r="J57" s="105" t="s">
        <v>100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J91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101</v>
      </c>
    </row>
    <row r="60" spans="1:47" s="9" customFormat="1" ht="24.95" customHeight="1">
      <c r="B60" s="107"/>
      <c r="D60" s="108" t="s">
        <v>1362</v>
      </c>
      <c r="E60" s="109"/>
      <c r="F60" s="109"/>
      <c r="G60" s="109"/>
      <c r="H60" s="109"/>
      <c r="I60" s="109"/>
      <c r="J60" s="110">
        <f>J92</f>
        <v>0</v>
      </c>
      <c r="L60" s="107"/>
    </row>
    <row r="61" spans="1:47" s="9" customFormat="1" ht="24.95" customHeight="1">
      <c r="B61" s="107"/>
      <c r="D61" s="108" t="s">
        <v>1363</v>
      </c>
      <c r="E61" s="109"/>
      <c r="F61" s="109"/>
      <c r="G61" s="109"/>
      <c r="H61" s="109"/>
      <c r="I61" s="109"/>
      <c r="J61" s="110">
        <f>J98</f>
        <v>0</v>
      </c>
      <c r="L61" s="107"/>
    </row>
    <row r="62" spans="1:47" s="9" customFormat="1" ht="24.95" customHeight="1">
      <c r="B62" s="107"/>
      <c r="D62" s="108" t="s">
        <v>1364</v>
      </c>
      <c r="E62" s="109"/>
      <c r="F62" s="109"/>
      <c r="G62" s="109"/>
      <c r="H62" s="109"/>
      <c r="I62" s="109"/>
      <c r="J62" s="110">
        <f>J105</f>
        <v>0</v>
      </c>
      <c r="L62" s="107"/>
    </row>
    <row r="63" spans="1:47" s="9" customFormat="1" ht="24.95" customHeight="1">
      <c r="B63" s="107"/>
      <c r="D63" s="108" t="s">
        <v>1365</v>
      </c>
      <c r="E63" s="109"/>
      <c r="F63" s="109"/>
      <c r="G63" s="109"/>
      <c r="H63" s="109"/>
      <c r="I63" s="109"/>
      <c r="J63" s="110">
        <f>J118</f>
        <v>0</v>
      </c>
      <c r="L63" s="107"/>
    </row>
    <row r="64" spans="1:47" s="9" customFormat="1" ht="24.95" customHeight="1">
      <c r="B64" s="107"/>
      <c r="D64" s="108" t="s">
        <v>1366</v>
      </c>
      <c r="E64" s="109"/>
      <c r="F64" s="109"/>
      <c r="G64" s="109"/>
      <c r="H64" s="109"/>
      <c r="I64" s="109"/>
      <c r="J64" s="110">
        <f>J126</f>
        <v>0</v>
      </c>
      <c r="L64" s="107"/>
    </row>
    <row r="65" spans="1:31" s="9" customFormat="1" ht="24.95" customHeight="1">
      <c r="B65" s="107"/>
      <c r="D65" s="108" t="s">
        <v>1367</v>
      </c>
      <c r="E65" s="109"/>
      <c r="F65" s="109"/>
      <c r="G65" s="109"/>
      <c r="H65" s="109"/>
      <c r="I65" s="109"/>
      <c r="J65" s="110">
        <f>J134</f>
        <v>0</v>
      </c>
      <c r="L65" s="107"/>
    </row>
    <row r="66" spans="1:31" s="9" customFormat="1" ht="24.95" customHeight="1">
      <c r="B66" s="107"/>
      <c r="D66" s="108" t="s">
        <v>1368</v>
      </c>
      <c r="E66" s="109"/>
      <c r="F66" s="109"/>
      <c r="G66" s="109"/>
      <c r="H66" s="109"/>
      <c r="I66" s="109"/>
      <c r="J66" s="110">
        <f>J143</f>
        <v>0</v>
      </c>
      <c r="L66" s="107"/>
    </row>
    <row r="67" spans="1:31" s="9" customFormat="1" ht="24.95" customHeight="1">
      <c r="B67" s="107"/>
      <c r="D67" s="108" t="s">
        <v>1369</v>
      </c>
      <c r="E67" s="109"/>
      <c r="F67" s="109"/>
      <c r="G67" s="109"/>
      <c r="H67" s="109"/>
      <c r="I67" s="109"/>
      <c r="J67" s="110">
        <f>J149</f>
        <v>0</v>
      </c>
      <c r="L67" s="107"/>
    </row>
    <row r="68" spans="1:31" s="9" customFormat="1" ht="24.95" customHeight="1">
      <c r="B68" s="107"/>
      <c r="D68" s="108" t="s">
        <v>1370</v>
      </c>
      <c r="E68" s="109"/>
      <c r="F68" s="109"/>
      <c r="G68" s="109"/>
      <c r="H68" s="109"/>
      <c r="I68" s="109"/>
      <c r="J68" s="110">
        <f>J168</f>
        <v>0</v>
      </c>
      <c r="L68" s="107"/>
    </row>
    <row r="69" spans="1:31" s="9" customFormat="1" ht="24.95" customHeight="1">
      <c r="B69" s="107"/>
      <c r="D69" s="108" t="s">
        <v>1371</v>
      </c>
      <c r="E69" s="109"/>
      <c r="F69" s="109"/>
      <c r="G69" s="109"/>
      <c r="H69" s="109"/>
      <c r="I69" s="109"/>
      <c r="J69" s="110">
        <f>J175</f>
        <v>0</v>
      </c>
      <c r="L69" s="107"/>
    </row>
    <row r="70" spans="1:31" s="9" customFormat="1" ht="24.95" customHeight="1">
      <c r="B70" s="107"/>
      <c r="D70" s="108" t="s">
        <v>1372</v>
      </c>
      <c r="E70" s="109"/>
      <c r="F70" s="109"/>
      <c r="G70" s="109"/>
      <c r="H70" s="109"/>
      <c r="I70" s="109"/>
      <c r="J70" s="110">
        <f>J192</f>
        <v>0</v>
      </c>
      <c r="L70" s="107"/>
    </row>
    <row r="71" spans="1:31" s="10" customFormat="1" ht="19.899999999999999" customHeight="1">
      <c r="B71" s="111"/>
      <c r="D71" s="112" t="s">
        <v>1373</v>
      </c>
      <c r="E71" s="113"/>
      <c r="F71" s="113"/>
      <c r="G71" s="113"/>
      <c r="H71" s="113"/>
      <c r="I71" s="113"/>
      <c r="J71" s="114">
        <f>J193</f>
        <v>0</v>
      </c>
      <c r="L71" s="111"/>
    </row>
    <row r="72" spans="1:31" s="2" customFormat="1" ht="21.7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6.95" customHeight="1">
      <c r="A73" s="33"/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7" spans="1:31" s="2" customFormat="1" ht="6.95" customHeight="1">
      <c r="A77" s="33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24.95" customHeight="1">
      <c r="A78" s="33"/>
      <c r="B78" s="34"/>
      <c r="C78" s="22" t="s">
        <v>123</v>
      </c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2" customHeight="1">
      <c r="A80" s="33"/>
      <c r="B80" s="34"/>
      <c r="C80" s="28" t="s">
        <v>17</v>
      </c>
      <c r="D80" s="33"/>
      <c r="E80" s="33"/>
      <c r="F80" s="33"/>
      <c r="G80" s="33"/>
      <c r="H80" s="33"/>
      <c r="I80" s="33"/>
      <c r="J80" s="33"/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4.45" customHeight="1">
      <c r="A81" s="33"/>
      <c r="B81" s="34"/>
      <c r="C81" s="33"/>
      <c r="D81" s="33"/>
      <c r="E81" s="325" t="str">
        <f>E7</f>
        <v>Změna v užívání objektu šaten na st.p.č.95, k.ú.Horní Nivy na občerstvení (bez zastřešené terasy)</v>
      </c>
      <c r="F81" s="326"/>
      <c r="G81" s="326"/>
      <c r="H81" s="326"/>
      <c r="I81" s="33"/>
      <c r="J81" s="33"/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2" customHeight="1">
      <c r="A82" s="33"/>
      <c r="B82" s="34"/>
      <c r="C82" s="28" t="s">
        <v>96</v>
      </c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2" customFormat="1" ht="15.6" customHeight="1">
      <c r="A83" s="33"/>
      <c r="B83" s="34"/>
      <c r="C83" s="33"/>
      <c r="D83" s="33"/>
      <c r="E83" s="287" t="str">
        <f>E9</f>
        <v>003 - Elektroinstalace</v>
      </c>
      <c r="F83" s="327"/>
      <c r="G83" s="327"/>
      <c r="H83" s="327"/>
      <c r="I83" s="33"/>
      <c r="J83" s="33"/>
      <c r="K83" s="33"/>
      <c r="L83" s="9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65" s="2" customFormat="1" ht="6.95" customHeight="1">
      <c r="A84" s="33"/>
      <c r="B84" s="34"/>
      <c r="C84" s="33"/>
      <c r="D84" s="33"/>
      <c r="E84" s="33"/>
      <c r="F84" s="33"/>
      <c r="G84" s="33"/>
      <c r="H84" s="33"/>
      <c r="I84" s="33"/>
      <c r="J84" s="33"/>
      <c r="K84" s="33"/>
      <c r="L84" s="9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65" s="2" customFormat="1" ht="12" customHeight="1">
      <c r="A85" s="33"/>
      <c r="B85" s="34"/>
      <c r="C85" s="28" t="s">
        <v>21</v>
      </c>
      <c r="D85" s="33"/>
      <c r="E85" s="33"/>
      <c r="F85" s="26" t="str">
        <f>F12</f>
        <v xml:space="preserve"> </v>
      </c>
      <c r="G85" s="33"/>
      <c r="H85" s="33"/>
      <c r="I85" s="28" t="s">
        <v>23</v>
      </c>
      <c r="J85" s="51" t="str">
        <f>IF(J12="","",J12)</f>
        <v>3. 3. 2022</v>
      </c>
      <c r="K85" s="33"/>
      <c r="L85" s="9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65" s="2" customFormat="1" ht="6.95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9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65" s="2" customFormat="1" ht="26.45" customHeight="1">
      <c r="A87" s="33"/>
      <c r="B87" s="34"/>
      <c r="C87" s="28" t="s">
        <v>25</v>
      </c>
      <c r="D87" s="33"/>
      <c r="E87" s="33"/>
      <c r="F87" s="26" t="str">
        <f>E15</f>
        <v>Správa majetku obce Dolní Nivy, s.r.o.</v>
      </c>
      <c r="G87" s="33"/>
      <c r="H87" s="33"/>
      <c r="I87" s="28" t="s">
        <v>31</v>
      </c>
      <c r="J87" s="31" t="str">
        <f>E21</f>
        <v>Bc.Jana Kožíšková, Boučí</v>
      </c>
      <c r="K87" s="33"/>
      <c r="L87" s="9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65" s="2" customFormat="1" ht="15.6" customHeight="1">
      <c r="A88" s="33"/>
      <c r="B88" s="34"/>
      <c r="C88" s="28" t="s">
        <v>29</v>
      </c>
      <c r="D88" s="33"/>
      <c r="E88" s="33"/>
      <c r="F88" s="26" t="str">
        <f>IF(E18="","",E18)</f>
        <v>Vyplň údaj</v>
      </c>
      <c r="G88" s="33"/>
      <c r="H88" s="33"/>
      <c r="I88" s="28" t="s">
        <v>34</v>
      </c>
      <c r="J88" s="31" t="str">
        <f>E24</f>
        <v>Šimková Dita, K.Vary</v>
      </c>
      <c r="K88" s="33"/>
      <c r="L88" s="9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65" s="2" customFormat="1" ht="10.35" customHeight="1">
      <c r="A89" s="33"/>
      <c r="B89" s="34"/>
      <c r="C89" s="33"/>
      <c r="D89" s="33"/>
      <c r="E89" s="33"/>
      <c r="F89" s="33"/>
      <c r="G89" s="33"/>
      <c r="H89" s="33"/>
      <c r="I89" s="33"/>
      <c r="J89" s="33"/>
      <c r="K89" s="33"/>
      <c r="L89" s="9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65" s="11" customFormat="1" ht="29.25" customHeight="1">
      <c r="A90" s="115"/>
      <c r="B90" s="116"/>
      <c r="C90" s="117" t="s">
        <v>124</v>
      </c>
      <c r="D90" s="118" t="s">
        <v>57</v>
      </c>
      <c r="E90" s="118" t="s">
        <v>53</v>
      </c>
      <c r="F90" s="118" t="s">
        <v>54</v>
      </c>
      <c r="G90" s="118" t="s">
        <v>125</v>
      </c>
      <c r="H90" s="118" t="s">
        <v>126</v>
      </c>
      <c r="I90" s="118" t="s">
        <v>127</v>
      </c>
      <c r="J90" s="118" t="s">
        <v>100</v>
      </c>
      <c r="K90" s="119" t="s">
        <v>128</v>
      </c>
      <c r="L90" s="120"/>
      <c r="M90" s="58" t="s">
        <v>3</v>
      </c>
      <c r="N90" s="59" t="s">
        <v>42</v>
      </c>
      <c r="O90" s="59" t="s">
        <v>129</v>
      </c>
      <c r="P90" s="59" t="s">
        <v>130</v>
      </c>
      <c r="Q90" s="59" t="s">
        <v>131</v>
      </c>
      <c r="R90" s="59" t="s">
        <v>132</v>
      </c>
      <c r="S90" s="59" t="s">
        <v>133</v>
      </c>
      <c r="T90" s="60" t="s">
        <v>134</v>
      </c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</row>
    <row r="91" spans="1:65" s="2" customFormat="1" ht="22.9" customHeight="1">
      <c r="A91" s="33"/>
      <c r="B91" s="34"/>
      <c r="C91" s="65" t="s">
        <v>135</v>
      </c>
      <c r="D91" s="33"/>
      <c r="E91" s="33"/>
      <c r="F91" s="33"/>
      <c r="G91" s="33"/>
      <c r="H91" s="33"/>
      <c r="I91" s="33"/>
      <c r="J91" s="121">
        <f>BK91</f>
        <v>0</v>
      </c>
      <c r="K91" s="33"/>
      <c r="L91" s="34"/>
      <c r="M91" s="61"/>
      <c r="N91" s="52"/>
      <c r="O91" s="62"/>
      <c r="P91" s="122">
        <f>P92+P98+P105+P118+P126+P134+P143+P149+P168+P175+P192</f>
        <v>0</v>
      </c>
      <c r="Q91" s="62"/>
      <c r="R91" s="122">
        <f>R92+R98+R105+R118+R126+R134+R143+R149+R168+R175+R192</f>
        <v>0</v>
      </c>
      <c r="S91" s="62"/>
      <c r="T91" s="123">
        <f>T92+T98+T105+T118+T126+T134+T143+T149+T168+T175+T192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8" t="s">
        <v>71</v>
      </c>
      <c r="AU91" s="18" t="s">
        <v>101</v>
      </c>
      <c r="BK91" s="124">
        <f>BK92+BK98+BK105+BK118+BK126+BK134+BK143+BK149+BK168+BK175+BK192</f>
        <v>0</v>
      </c>
    </row>
    <row r="92" spans="1:65" s="12" customFormat="1" ht="25.9" customHeight="1">
      <c r="B92" s="125"/>
      <c r="D92" s="126" t="s">
        <v>71</v>
      </c>
      <c r="E92" s="127" t="s">
        <v>1374</v>
      </c>
      <c r="F92" s="127" t="s">
        <v>1375</v>
      </c>
      <c r="I92" s="128"/>
      <c r="J92" s="129">
        <f>BK92</f>
        <v>0</v>
      </c>
      <c r="L92" s="125"/>
      <c r="M92" s="130"/>
      <c r="N92" s="131"/>
      <c r="O92" s="131"/>
      <c r="P92" s="132">
        <f>SUM(P93:P97)</f>
        <v>0</v>
      </c>
      <c r="Q92" s="131"/>
      <c r="R92" s="132">
        <f>SUM(R93:R97)</f>
        <v>0</v>
      </c>
      <c r="S92" s="131"/>
      <c r="T92" s="133">
        <f>SUM(T93:T97)</f>
        <v>0</v>
      </c>
      <c r="AR92" s="126" t="s">
        <v>80</v>
      </c>
      <c r="AT92" s="134" t="s">
        <v>71</v>
      </c>
      <c r="AU92" s="134" t="s">
        <v>72</v>
      </c>
      <c r="AY92" s="126" t="s">
        <v>138</v>
      </c>
      <c r="BK92" s="135">
        <f>SUM(BK93:BK97)</f>
        <v>0</v>
      </c>
    </row>
    <row r="93" spans="1:65" s="2" customFormat="1" ht="14.45" customHeight="1">
      <c r="A93" s="33"/>
      <c r="B93" s="138"/>
      <c r="C93" s="181" t="s">
        <v>80</v>
      </c>
      <c r="D93" s="181" t="s">
        <v>261</v>
      </c>
      <c r="E93" s="182" t="s">
        <v>1376</v>
      </c>
      <c r="F93" s="183" t="s">
        <v>1377</v>
      </c>
      <c r="G93" s="184" t="s">
        <v>1378</v>
      </c>
      <c r="H93" s="185">
        <v>1</v>
      </c>
      <c r="I93" s="186"/>
      <c r="J93" s="187">
        <f>ROUND(I93*H93,2)</f>
        <v>0</v>
      </c>
      <c r="K93" s="183" t="s">
        <v>3</v>
      </c>
      <c r="L93" s="188"/>
      <c r="M93" s="189" t="s">
        <v>3</v>
      </c>
      <c r="N93" s="190" t="s">
        <v>43</v>
      </c>
      <c r="O93" s="54"/>
      <c r="P93" s="148">
        <f>O93*H93</f>
        <v>0</v>
      </c>
      <c r="Q93" s="148">
        <v>0</v>
      </c>
      <c r="R93" s="148">
        <f>Q93*H93</f>
        <v>0</v>
      </c>
      <c r="S93" s="148">
        <v>0</v>
      </c>
      <c r="T93" s="149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190</v>
      </c>
      <c r="AT93" s="150" t="s">
        <v>261</v>
      </c>
      <c r="AU93" s="150" t="s">
        <v>80</v>
      </c>
      <c r="AY93" s="18" t="s">
        <v>138</v>
      </c>
      <c r="BE93" s="151">
        <f>IF(N93="základní",J93,0)</f>
        <v>0</v>
      </c>
      <c r="BF93" s="151">
        <f>IF(N93="snížená",J93,0)</f>
        <v>0</v>
      </c>
      <c r="BG93" s="151">
        <f>IF(N93="zákl. přenesená",J93,0)</f>
        <v>0</v>
      </c>
      <c r="BH93" s="151">
        <f>IF(N93="sníž. přenesená",J93,0)</f>
        <v>0</v>
      </c>
      <c r="BI93" s="151">
        <f>IF(N93="nulová",J93,0)</f>
        <v>0</v>
      </c>
      <c r="BJ93" s="18" t="s">
        <v>80</v>
      </c>
      <c r="BK93" s="151">
        <f>ROUND(I93*H93,2)</f>
        <v>0</v>
      </c>
      <c r="BL93" s="18" t="s">
        <v>145</v>
      </c>
      <c r="BM93" s="150" t="s">
        <v>1379</v>
      </c>
    </row>
    <row r="94" spans="1:65" s="2" customFormat="1" ht="22.15" customHeight="1">
      <c r="A94" s="33"/>
      <c r="B94" s="138"/>
      <c r="C94" s="181" t="s">
        <v>82</v>
      </c>
      <c r="D94" s="181" t="s">
        <v>261</v>
      </c>
      <c r="E94" s="182" t="s">
        <v>1380</v>
      </c>
      <c r="F94" s="183" t="s">
        <v>1381</v>
      </c>
      <c r="G94" s="184" t="s">
        <v>1378</v>
      </c>
      <c r="H94" s="185">
        <v>1</v>
      </c>
      <c r="I94" s="186"/>
      <c r="J94" s="187">
        <f>ROUND(I94*H94,2)</f>
        <v>0</v>
      </c>
      <c r="K94" s="183" t="s">
        <v>3</v>
      </c>
      <c r="L94" s="188"/>
      <c r="M94" s="189" t="s">
        <v>3</v>
      </c>
      <c r="N94" s="190" t="s">
        <v>43</v>
      </c>
      <c r="O94" s="54"/>
      <c r="P94" s="148">
        <f>O94*H94</f>
        <v>0</v>
      </c>
      <c r="Q94" s="148">
        <v>0</v>
      </c>
      <c r="R94" s="148">
        <f>Q94*H94</f>
        <v>0</v>
      </c>
      <c r="S94" s="148">
        <v>0</v>
      </c>
      <c r="T94" s="149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50" t="s">
        <v>190</v>
      </c>
      <c r="AT94" s="150" t="s">
        <v>261</v>
      </c>
      <c r="AU94" s="150" t="s">
        <v>80</v>
      </c>
      <c r="AY94" s="18" t="s">
        <v>138</v>
      </c>
      <c r="BE94" s="151">
        <f>IF(N94="základní",J94,0)</f>
        <v>0</v>
      </c>
      <c r="BF94" s="151">
        <f>IF(N94="snížená",J94,0)</f>
        <v>0</v>
      </c>
      <c r="BG94" s="151">
        <f>IF(N94="zákl. přenesená",J94,0)</f>
        <v>0</v>
      </c>
      <c r="BH94" s="151">
        <f>IF(N94="sníž. přenesená",J94,0)</f>
        <v>0</v>
      </c>
      <c r="BI94" s="151">
        <f>IF(N94="nulová",J94,0)</f>
        <v>0</v>
      </c>
      <c r="BJ94" s="18" t="s">
        <v>80</v>
      </c>
      <c r="BK94" s="151">
        <f>ROUND(I94*H94,2)</f>
        <v>0</v>
      </c>
      <c r="BL94" s="18" t="s">
        <v>145</v>
      </c>
      <c r="BM94" s="150" t="s">
        <v>1382</v>
      </c>
    </row>
    <row r="95" spans="1:65" s="2" customFormat="1" ht="14.45" customHeight="1">
      <c r="A95" s="33"/>
      <c r="B95" s="138"/>
      <c r="C95" s="181" t="s">
        <v>159</v>
      </c>
      <c r="D95" s="181" t="s">
        <v>261</v>
      </c>
      <c r="E95" s="182" t="s">
        <v>1383</v>
      </c>
      <c r="F95" s="183" t="s">
        <v>1384</v>
      </c>
      <c r="G95" s="184" t="s">
        <v>1378</v>
      </c>
      <c r="H95" s="185">
        <v>1</v>
      </c>
      <c r="I95" s="186"/>
      <c r="J95" s="187">
        <f>ROUND(I95*H95,2)</f>
        <v>0</v>
      </c>
      <c r="K95" s="183" t="s">
        <v>3</v>
      </c>
      <c r="L95" s="188"/>
      <c r="M95" s="189" t="s">
        <v>3</v>
      </c>
      <c r="N95" s="190" t="s">
        <v>43</v>
      </c>
      <c r="O95" s="54"/>
      <c r="P95" s="148">
        <f>O95*H95</f>
        <v>0</v>
      </c>
      <c r="Q95" s="148">
        <v>0</v>
      </c>
      <c r="R95" s="148">
        <f>Q95*H95</f>
        <v>0</v>
      </c>
      <c r="S95" s="148">
        <v>0</v>
      </c>
      <c r="T95" s="149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50" t="s">
        <v>190</v>
      </c>
      <c r="AT95" s="150" t="s">
        <v>261</v>
      </c>
      <c r="AU95" s="150" t="s">
        <v>80</v>
      </c>
      <c r="AY95" s="18" t="s">
        <v>138</v>
      </c>
      <c r="BE95" s="151">
        <f>IF(N95="základní",J95,0)</f>
        <v>0</v>
      </c>
      <c r="BF95" s="151">
        <f>IF(N95="snížená",J95,0)</f>
        <v>0</v>
      </c>
      <c r="BG95" s="151">
        <f>IF(N95="zákl. přenesená",J95,0)</f>
        <v>0</v>
      </c>
      <c r="BH95" s="151">
        <f>IF(N95="sníž. přenesená",J95,0)</f>
        <v>0</v>
      </c>
      <c r="BI95" s="151">
        <f>IF(N95="nulová",J95,0)</f>
        <v>0</v>
      </c>
      <c r="BJ95" s="18" t="s">
        <v>80</v>
      </c>
      <c r="BK95" s="151">
        <f>ROUND(I95*H95,2)</f>
        <v>0</v>
      </c>
      <c r="BL95" s="18" t="s">
        <v>145</v>
      </c>
      <c r="BM95" s="150" t="s">
        <v>1385</v>
      </c>
    </row>
    <row r="96" spans="1:65" s="2" customFormat="1" ht="14.45" customHeight="1">
      <c r="A96" s="33"/>
      <c r="B96" s="138"/>
      <c r="C96" s="181" t="s">
        <v>145</v>
      </c>
      <c r="D96" s="181" t="s">
        <v>261</v>
      </c>
      <c r="E96" s="182" t="s">
        <v>1386</v>
      </c>
      <c r="F96" s="183" t="s">
        <v>1387</v>
      </c>
      <c r="G96" s="184" t="s">
        <v>1378</v>
      </c>
      <c r="H96" s="185">
        <v>1</v>
      </c>
      <c r="I96" s="186"/>
      <c r="J96" s="187">
        <f>ROUND(I96*H96,2)</f>
        <v>0</v>
      </c>
      <c r="K96" s="183" t="s">
        <v>3</v>
      </c>
      <c r="L96" s="188"/>
      <c r="M96" s="189" t="s">
        <v>3</v>
      </c>
      <c r="N96" s="190" t="s">
        <v>43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190</v>
      </c>
      <c r="AT96" s="150" t="s">
        <v>261</v>
      </c>
      <c r="AU96" s="150" t="s">
        <v>80</v>
      </c>
      <c r="AY96" s="18" t="s">
        <v>138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80</v>
      </c>
      <c r="BK96" s="151">
        <f>ROUND(I96*H96,2)</f>
        <v>0</v>
      </c>
      <c r="BL96" s="18" t="s">
        <v>145</v>
      </c>
      <c r="BM96" s="150" t="s">
        <v>1388</v>
      </c>
    </row>
    <row r="97" spans="1:65" s="2" customFormat="1" ht="14.45" customHeight="1">
      <c r="A97" s="33"/>
      <c r="B97" s="138"/>
      <c r="C97" s="139" t="s">
        <v>170</v>
      </c>
      <c r="D97" s="139" t="s">
        <v>140</v>
      </c>
      <c r="E97" s="140" t="s">
        <v>1389</v>
      </c>
      <c r="F97" s="141" t="s">
        <v>1390</v>
      </c>
      <c r="G97" s="142" t="s">
        <v>1262</v>
      </c>
      <c r="H97" s="143">
        <v>1</v>
      </c>
      <c r="I97" s="144"/>
      <c r="J97" s="145">
        <f>ROUND(I97*H97,2)</f>
        <v>0</v>
      </c>
      <c r="K97" s="141" t="s">
        <v>3</v>
      </c>
      <c r="L97" s="34"/>
      <c r="M97" s="146" t="s">
        <v>3</v>
      </c>
      <c r="N97" s="147" t="s">
        <v>43</v>
      </c>
      <c r="O97" s="54"/>
      <c r="P97" s="148">
        <f>O97*H97</f>
        <v>0</v>
      </c>
      <c r="Q97" s="148">
        <v>0</v>
      </c>
      <c r="R97" s="148">
        <f>Q97*H97</f>
        <v>0</v>
      </c>
      <c r="S97" s="148">
        <v>0</v>
      </c>
      <c r="T97" s="149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50" t="s">
        <v>145</v>
      </c>
      <c r="AT97" s="150" t="s">
        <v>140</v>
      </c>
      <c r="AU97" s="150" t="s">
        <v>80</v>
      </c>
      <c r="AY97" s="18" t="s">
        <v>138</v>
      </c>
      <c r="BE97" s="151">
        <f>IF(N97="základní",J97,0)</f>
        <v>0</v>
      </c>
      <c r="BF97" s="151">
        <f>IF(N97="snížená",J97,0)</f>
        <v>0</v>
      </c>
      <c r="BG97" s="151">
        <f>IF(N97="zákl. přenesená",J97,0)</f>
        <v>0</v>
      </c>
      <c r="BH97" s="151">
        <f>IF(N97="sníž. přenesená",J97,0)</f>
        <v>0</v>
      </c>
      <c r="BI97" s="151">
        <f>IF(N97="nulová",J97,0)</f>
        <v>0</v>
      </c>
      <c r="BJ97" s="18" t="s">
        <v>80</v>
      </c>
      <c r="BK97" s="151">
        <f>ROUND(I97*H97,2)</f>
        <v>0</v>
      </c>
      <c r="BL97" s="18" t="s">
        <v>145</v>
      </c>
      <c r="BM97" s="150" t="s">
        <v>1391</v>
      </c>
    </row>
    <row r="98" spans="1:65" s="12" customFormat="1" ht="25.9" customHeight="1">
      <c r="B98" s="125"/>
      <c r="D98" s="126" t="s">
        <v>71</v>
      </c>
      <c r="E98" s="127" t="s">
        <v>1392</v>
      </c>
      <c r="F98" s="127" t="s">
        <v>1393</v>
      </c>
      <c r="I98" s="128"/>
      <c r="J98" s="129">
        <f>BK98</f>
        <v>0</v>
      </c>
      <c r="L98" s="125"/>
      <c r="M98" s="130"/>
      <c r="N98" s="131"/>
      <c r="O98" s="131"/>
      <c r="P98" s="132">
        <f>SUM(P99:P104)</f>
        <v>0</v>
      </c>
      <c r="Q98" s="131"/>
      <c r="R98" s="132">
        <f>SUM(R99:R104)</f>
        <v>0</v>
      </c>
      <c r="S98" s="131"/>
      <c r="T98" s="133">
        <f>SUM(T99:T104)</f>
        <v>0</v>
      </c>
      <c r="AR98" s="126" t="s">
        <v>80</v>
      </c>
      <c r="AT98" s="134" t="s">
        <v>71</v>
      </c>
      <c r="AU98" s="134" t="s">
        <v>72</v>
      </c>
      <c r="AY98" s="126" t="s">
        <v>138</v>
      </c>
      <c r="BK98" s="135">
        <f>SUM(BK99:BK104)</f>
        <v>0</v>
      </c>
    </row>
    <row r="99" spans="1:65" s="2" customFormat="1" ht="14.45" customHeight="1">
      <c r="A99" s="33"/>
      <c r="B99" s="138"/>
      <c r="C99" s="181" t="s">
        <v>177</v>
      </c>
      <c r="D99" s="181" t="s">
        <v>261</v>
      </c>
      <c r="E99" s="182" t="s">
        <v>1394</v>
      </c>
      <c r="F99" s="183" t="s">
        <v>1395</v>
      </c>
      <c r="G99" s="184" t="s">
        <v>1378</v>
      </c>
      <c r="H99" s="185">
        <v>2</v>
      </c>
      <c r="I99" s="186"/>
      <c r="J99" s="187">
        <f t="shared" ref="J99:J104" si="0">ROUND(I99*H99,2)</f>
        <v>0</v>
      </c>
      <c r="K99" s="183" t="s">
        <v>3</v>
      </c>
      <c r="L99" s="188"/>
      <c r="M99" s="189" t="s">
        <v>3</v>
      </c>
      <c r="N99" s="190" t="s">
        <v>43</v>
      </c>
      <c r="O99" s="54"/>
      <c r="P99" s="148">
        <f t="shared" ref="P99:P104" si="1">O99*H99</f>
        <v>0</v>
      </c>
      <c r="Q99" s="148">
        <v>0</v>
      </c>
      <c r="R99" s="148">
        <f t="shared" ref="R99:R104" si="2">Q99*H99</f>
        <v>0</v>
      </c>
      <c r="S99" s="148">
        <v>0</v>
      </c>
      <c r="T99" s="149">
        <f t="shared" ref="T99:T104" si="3"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190</v>
      </c>
      <c r="AT99" s="150" t="s">
        <v>261</v>
      </c>
      <c r="AU99" s="150" t="s">
        <v>80</v>
      </c>
      <c r="AY99" s="18" t="s">
        <v>138</v>
      </c>
      <c r="BE99" s="151">
        <f t="shared" ref="BE99:BE104" si="4">IF(N99="základní",J99,0)</f>
        <v>0</v>
      </c>
      <c r="BF99" s="151">
        <f t="shared" ref="BF99:BF104" si="5">IF(N99="snížená",J99,0)</f>
        <v>0</v>
      </c>
      <c r="BG99" s="151">
        <f t="shared" ref="BG99:BG104" si="6">IF(N99="zákl. přenesená",J99,0)</f>
        <v>0</v>
      </c>
      <c r="BH99" s="151">
        <f t="shared" ref="BH99:BH104" si="7">IF(N99="sníž. přenesená",J99,0)</f>
        <v>0</v>
      </c>
      <c r="BI99" s="151">
        <f t="shared" ref="BI99:BI104" si="8">IF(N99="nulová",J99,0)</f>
        <v>0</v>
      </c>
      <c r="BJ99" s="18" t="s">
        <v>80</v>
      </c>
      <c r="BK99" s="151">
        <f t="shared" ref="BK99:BK104" si="9">ROUND(I99*H99,2)</f>
        <v>0</v>
      </c>
      <c r="BL99" s="18" t="s">
        <v>145</v>
      </c>
      <c r="BM99" s="150" t="s">
        <v>1396</v>
      </c>
    </row>
    <row r="100" spans="1:65" s="2" customFormat="1" ht="14.45" customHeight="1">
      <c r="A100" s="33"/>
      <c r="B100" s="138"/>
      <c r="C100" s="181" t="s">
        <v>182</v>
      </c>
      <c r="D100" s="181" t="s">
        <v>261</v>
      </c>
      <c r="E100" s="182" t="s">
        <v>1397</v>
      </c>
      <c r="F100" s="183" t="s">
        <v>1398</v>
      </c>
      <c r="G100" s="184" t="s">
        <v>1378</v>
      </c>
      <c r="H100" s="185">
        <v>2</v>
      </c>
      <c r="I100" s="186"/>
      <c r="J100" s="187">
        <f t="shared" si="0"/>
        <v>0</v>
      </c>
      <c r="K100" s="183" t="s">
        <v>3</v>
      </c>
      <c r="L100" s="188"/>
      <c r="M100" s="189" t="s">
        <v>3</v>
      </c>
      <c r="N100" s="190" t="s">
        <v>43</v>
      </c>
      <c r="O100" s="54"/>
      <c r="P100" s="148">
        <f t="shared" si="1"/>
        <v>0</v>
      </c>
      <c r="Q100" s="148">
        <v>0</v>
      </c>
      <c r="R100" s="148">
        <f t="shared" si="2"/>
        <v>0</v>
      </c>
      <c r="S100" s="148">
        <v>0</v>
      </c>
      <c r="T100" s="149">
        <f t="shared" si="3"/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50" t="s">
        <v>190</v>
      </c>
      <c r="AT100" s="150" t="s">
        <v>261</v>
      </c>
      <c r="AU100" s="150" t="s">
        <v>80</v>
      </c>
      <c r="AY100" s="18" t="s">
        <v>138</v>
      </c>
      <c r="BE100" s="151">
        <f t="shared" si="4"/>
        <v>0</v>
      </c>
      <c r="BF100" s="151">
        <f t="shared" si="5"/>
        <v>0</v>
      </c>
      <c r="BG100" s="151">
        <f t="shared" si="6"/>
        <v>0</v>
      </c>
      <c r="BH100" s="151">
        <f t="shared" si="7"/>
        <v>0</v>
      </c>
      <c r="BI100" s="151">
        <f t="shared" si="8"/>
        <v>0</v>
      </c>
      <c r="BJ100" s="18" t="s">
        <v>80</v>
      </c>
      <c r="BK100" s="151">
        <f t="shared" si="9"/>
        <v>0</v>
      </c>
      <c r="BL100" s="18" t="s">
        <v>145</v>
      </c>
      <c r="BM100" s="150" t="s">
        <v>1399</v>
      </c>
    </row>
    <row r="101" spans="1:65" s="2" customFormat="1" ht="19.899999999999999" customHeight="1">
      <c r="A101" s="33"/>
      <c r="B101" s="138"/>
      <c r="C101" s="181" t="s">
        <v>190</v>
      </c>
      <c r="D101" s="181" t="s">
        <v>261</v>
      </c>
      <c r="E101" s="182" t="s">
        <v>1400</v>
      </c>
      <c r="F101" s="183" t="s">
        <v>1401</v>
      </c>
      <c r="G101" s="184" t="s">
        <v>1378</v>
      </c>
      <c r="H101" s="185">
        <v>2</v>
      </c>
      <c r="I101" s="186"/>
      <c r="J101" s="187">
        <f t="shared" si="0"/>
        <v>0</v>
      </c>
      <c r="K101" s="183" t="s">
        <v>3</v>
      </c>
      <c r="L101" s="188"/>
      <c r="M101" s="189" t="s">
        <v>3</v>
      </c>
      <c r="N101" s="190" t="s">
        <v>43</v>
      </c>
      <c r="O101" s="54"/>
      <c r="P101" s="148">
        <f t="shared" si="1"/>
        <v>0</v>
      </c>
      <c r="Q101" s="148">
        <v>0</v>
      </c>
      <c r="R101" s="148">
        <f t="shared" si="2"/>
        <v>0</v>
      </c>
      <c r="S101" s="148">
        <v>0</v>
      </c>
      <c r="T101" s="149">
        <f t="shared" si="3"/>
        <v>0</v>
      </c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R101" s="150" t="s">
        <v>190</v>
      </c>
      <c r="AT101" s="150" t="s">
        <v>261</v>
      </c>
      <c r="AU101" s="150" t="s">
        <v>80</v>
      </c>
      <c r="AY101" s="18" t="s">
        <v>138</v>
      </c>
      <c r="BE101" s="151">
        <f t="shared" si="4"/>
        <v>0</v>
      </c>
      <c r="BF101" s="151">
        <f t="shared" si="5"/>
        <v>0</v>
      </c>
      <c r="BG101" s="151">
        <f t="shared" si="6"/>
        <v>0</v>
      </c>
      <c r="BH101" s="151">
        <f t="shared" si="7"/>
        <v>0</v>
      </c>
      <c r="BI101" s="151">
        <f t="shared" si="8"/>
        <v>0</v>
      </c>
      <c r="BJ101" s="18" t="s">
        <v>80</v>
      </c>
      <c r="BK101" s="151">
        <f t="shared" si="9"/>
        <v>0</v>
      </c>
      <c r="BL101" s="18" t="s">
        <v>145</v>
      </c>
      <c r="BM101" s="150" t="s">
        <v>1402</v>
      </c>
    </row>
    <row r="102" spans="1:65" s="2" customFormat="1" ht="14.45" customHeight="1">
      <c r="A102" s="33"/>
      <c r="B102" s="138"/>
      <c r="C102" s="181" t="s">
        <v>197</v>
      </c>
      <c r="D102" s="181" t="s">
        <v>261</v>
      </c>
      <c r="E102" s="182" t="s">
        <v>1403</v>
      </c>
      <c r="F102" s="183" t="s">
        <v>1404</v>
      </c>
      <c r="G102" s="184" t="s">
        <v>1378</v>
      </c>
      <c r="H102" s="185">
        <v>2</v>
      </c>
      <c r="I102" s="186"/>
      <c r="J102" s="187">
        <f t="shared" si="0"/>
        <v>0</v>
      </c>
      <c r="K102" s="183" t="s">
        <v>3</v>
      </c>
      <c r="L102" s="188"/>
      <c r="M102" s="189" t="s">
        <v>3</v>
      </c>
      <c r="N102" s="190" t="s">
        <v>43</v>
      </c>
      <c r="O102" s="54"/>
      <c r="P102" s="148">
        <f t="shared" si="1"/>
        <v>0</v>
      </c>
      <c r="Q102" s="148">
        <v>0</v>
      </c>
      <c r="R102" s="148">
        <f t="shared" si="2"/>
        <v>0</v>
      </c>
      <c r="S102" s="148">
        <v>0</v>
      </c>
      <c r="T102" s="149">
        <f t="shared" si="3"/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190</v>
      </c>
      <c r="AT102" s="150" t="s">
        <v>261</v>
      </c>
      <c r="AU102" s="150" t="s">
        <v>80</v>
      </c>
      <c r="AY102" s="18" t="s">
        <v>138</v>
      </c>
      <c r="BE102" s="151">
        <f t="shared" si="4"/>
        <v>0</v>
      </c>
      <c r="BF102" s="151">
        <f t="shared" si="5"/>
        <v>0</v>
      </c>
      <c r="BG102" s="151">
        <f t="shared" si="6"/>
        <v>0</v>
      </c>
      <c r="BH102" s="151">
        <f t="shared" si="7"/>
        <v>0</v>
      </c>
      <c r="BI102" s="151">
        <f t="shared" si="8"/>
        <v>0</v>
      </c>
      <c r="BJ102" s="18" t="s">
        <v>80</v>
      </c>
      <c r="BK102" s="151">
        <f t="shared" si="9"/>
        <v>0</v>
      </c>
      <c r="BL102" s="18" t="s">
        <v>145</v>
      </c>
      <c r="BM102" s="150" t="s">
        <v>1405</v>
      </c>
    </row>
    <row r="103" spans="1:65" s="2" customFormat="1" ht="14.45" customHeight="1">
      <c r="A103" s="33"/>
      <c r="B103" s="138"/>
      <c r="C103" s="181" t="s">
        <v>203</v>
      </c>
      <c r="D103" s="181" t="s">
        <v>261</v>
      </c>
      <c r="E103" s="182" t="s">
        <v>1406</v>
      </c>
      <c r="F103" s="183" t="s">
        <v>1407</v>
      </c>
      <c r="G103" s="184" t="s">
        <v>1262</v>
      </c>
      <c r="H103" s="185">
        <v>1</v>
      </c>
      <c r="I103" s="186"/>
      <c r="J103" s="187">
        <f t="shared" si="0"/>
        <v>0</v>
      </c>
      <c r="K103" s="183" t="s">
        <v>3</v>
      </c>
      <c r="L103" s="188"/>
      <c r="M103" s="189" t="s">
        <v>3</v>
      </c>
      <c r="N103" s="190" t="s">
        <v>43</v>
      </c>
      <c r="O103" s="54"/>
      <c r="P103" s="148">
        <f t="shared" si="1"/>
        <v>0</v>
      </c>
      <c r="Q103" s="148">
        <v>0</v>
      </c>
      <c r="R103" s="148">
        <f t="shared" si="2"/>
        <v>0</v>
      </c>
      <c r="S103" s="148">
        <v>0</v>
      </c>
      <c r="T103" s="149">
        <f t="shared" si="3"/>
        <v>0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R103" s="150" t="s">
        <v>190</v>
      </c>
      <c r="AT103" s="150" t="s">
        <v>261</v>
      </c>
      <c r="AU103" s="150" t="s">
        <v>80</v>
      </c>
      <c r="AY103" s="18" t="s">
        <v>138</v>
      </c>
      <c r="BE103" s="151">
        <f t="shared" si="4"/>
        <v>0</v>
      </c>
      <c r="BF103" s="151">
        <f t="shared" si="5"/>
        <v>0</v>
      </c>
      <c r="BG103" s="151">
        <f t="shared" si="6"/>
        <v>0</v>
      </c>
      <c r="BH103" s="151">
        <f t="shared" si="7"/>
        <v>0</v>
      </c>
      <c r="BI103" s="151">
        <f t="shared" si="8"/>
        <v>0</v>
      </c>
      <c r="BJ103" s="18" t="s">
        <v>80</v>
      </c>
      <c r="BK103" s="151">
        <f t="shared" si="9"/>
        <v>0</v>
      </c>
      <c r="BL103" s="18" t="s">
        <v>145</v>
      </c>
      <c r="BM103" s="150" t="s">
        <v>1408</v>
      </c>
    </row>
    <row r="104" spans="1:65" s="2" customFormat="1" ht="14.45" customHeight="1">
      <c r="A104" s="33"/>
      <c r="B104" s="138"/>
      <c r="C104" s="139" t="s">
        <v>209</v>
      </c>
      <c r="D104" s="139" t="s">
        <v>140</v>
      </c>
      <c r="E104" s="140" t="s">
        <v>1409</v>
      </c>
      <c r="F104" s="141" t="s">
        <v>1410</v>
      </c>
      <c r="G104" s="142" t="s">
        <v>1262</v>
      </c>
      <c r="H104" s="143">
        <v>1</v>
      </c>
      <c r="I104" s="144"/>
      <c r="J104" s="145">
        <f t="shared" si="0"/>
        <v>0</v>
      </c>
      <c r="K104" s="141" t="s">
        <v>3</v>
      </c>
      <c r="L104" s="34"/>
      <c r="M104" s="146" t="s">
        <v>3</v>
      </c>
      <c r="N104" s="147" t="s">
        <v>43</v>
      </c>
      <c r="O104" s="54"/>
      <c r="P104" s="148">
        <f t="shared" si="1"/>
        <v>0</v>
      </c>
      <c r="Q104" s="148">
        <v>0</v>
      </c>
      <c r="R104" s="148">
        <f t="shared" si="2"/>
        <v>0</v>
      </c>
      <c r="S104" s="148">
        <v>0</v>
      </c>
      <c r="T104" s="149">
        <f t="shared" si="3"/>
        <v>0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R104" s="150" t="s">
        <v>145</v>
      </c>
      <c r="AT104" s="150" t="s">
        <v>140</v>
      </c>
      <c r="AU104" s="150" t="s">
        <v>80</v>
      </c>
      <c r="AY104" s="18" t="s">
        <v>138</v>
      </c>
      <c r="BE104" s="151">
        <f t="shared" si="4"/>
        <v>0</v>
      </c>
      <c r="BF104" s="151">
        <f t="shared" si="5"/>
        <v>0</v>
      </c>
      <c r="BG104" s="151">
        <f t="shared" si="6"/>
        <v>0</v>
      </c>
      <c r="BH104" s="151">
        <f t="shared" si="7"/>
        <v>0</v>
      </c>
      <c r="BI104" s="151">
        <f t="shared" si="8"/>
        <v>0</v>
      </c>
      <c r="BJ104" s="18" t="s">
        <v>80</v>
      </c>
      <c r="BK104" s="151">
        <f t="shared" si="9"/>
        <v>0</v>
      </c>
      <c r="BL104" s="18" t="s">
        <v>145</v>
      </c>
      <c r="BM104" s="150" t="s">
        <v>1411</v>
      </c>
    </row>
    <row r="105" spans="1:65" s="12" customFormat="1" ht="25.9" customHeight="1">
      <c r="B105" s="125"/>
      <c r="D105" s="126" t="s">
        <v>71</v>
      </c>
      <c r="E105" s="127" t="s">
        <v>1412</v>
      </c>
      <c r="F105" s="127" t="s">
        <v>1413</v>
      </c>
      <c r="I105" s="128"/>
      <c r="J105" s="129">
        <f>BK105</f>
        <v>0</v>
      </c>
      <c r="L105" s="125"/>
      <c r="M105" s="130"/>
      <c r="N105" s="131"/>
      <c r="O105" s="131"/>
      <c r="P105" s="132">
        <f>SUM(P106:P117)</f>
        <v>0</v>
      </c>
      <c r="Q105" s="131"/>
      <c r="R105" s="132">
        <f>SUM(R106:R117)</f>
        <v>0</v>
      </c>
      <c r="S105" s="131"/>
      <c r="T105" s="133">
        <f>SUM(T106:T117)</f>
        <v>0</v>
      </c>
      <c r="AR105" s="126" t="s">
        <v>80</v>
      </c>
      <c r="AT105" s="134" t="s">
        <v>71</v>
      </c>
      <c r="AU105" s="134" t="s">
        <v>72</v>
      </c>
      <c r="AY105" s="126" t="s">
        <v>138</v>
      </c>
      <c r="BK105" s="135">
        <f>SUM(BK106:BK117)</f>
        <v>0</v>
      </c>
    </row>
    <row r="106" spans="1:65" s="2" customFormat="1" ht="14.45" customHeight="1">
      <c r="A106" s="33"/>
      <c r="B106" s="138"/>
      <c r="C106" s="181" t="s">
        <v>214</v>
      </c>
      <c r="D106" s="181" t="s">
        <v>261</v>
      </c>
      <c r="E106" s="182" t="s">
        <v>1414</v>
      </c>
      <c r="F106" s="183" t="s">
        <v>1415</v>
      </c>
      <c r="G106" s="184" t="s">
        <v>297</v>
      </c>
      <c r="H106" s="185">
        <v>10</v>
      </c>
      <c r="I106" s="186"/>
      <c r="J106" s="187">
        <f t="shared" ref="J106:J117" si="10">ROUND(I106*H106,2)</f>
        <v>0</v>
      </c>
      <c r="K106" s="183" t="s">
        <v>3</v>
      </c>
      <c r="L106" s="188"/>
      <c r="M106" s="189" t="s">
        <v>3</v>
      </c>
      <c r="N106" s="190" t="s">
        <v>43</v>
      </c>
      <c r="O106" s="54"/>
      <c r="P106" s="148">
        <f t="shared" ref="P106:P117" si="11">O106*H106</f>
        <v>0</v>
      </c>
      <c r="Q106" s="148">
        <v>0</v>
      </c>
      <c r="R106" s="148">
        <f t="shared" ref="R106:R117" si="12">Q106*H106</f>
        <v>0</v>
      </c>
      <c r="S106" s="148">
        <v>0</v>
      </c>
      <c r="T106" s="149">
        <f t="shared" ref="T106:T117" si="13"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190</v>
      </c>
      <c r="AT106" s="150" t="s">
        <v>261</v>
      </c>
      <c r="AU106" s="150" t="s">
        <v>80</v>
      </c>
      <c r="AY106" s="18" t="s">
        <v>138</v>
      </c>
      <c r="BE106" s="151">
        <f t="shared" ref="BE106:BE117" si="14">IF(N106="základní",J106,0)</f>
        <v>0</v>
      </c>
      <c r="BF106" s="151">
        <f t="shared" ref="BF106:BF117" si="15">IF(N106="snížená",J106,0)</f>
        <v>0</v>
      </c>
      <c r="BG106" s="151">
        <f t="shared" ref="BG106:BG117" si="16">IF(N106="zákl. přenesená",J106,0)</f>
        <v>0</v>
      </c>
      <c r="BH106" s="151">
        <f t="shared" ref="BH106:BH117" si="17">IF(N106="sníž. přenesená",J106,0)</f>
        <v>0</v>
      </c>
      <c r="BI106" s="151">
        <f t="shared" ref="BI106:BI117" si="18">IF(N106="nulová",J106,0)</f>
        <v>0</v>
      </c>
      <c r="BJ106" s="18" t="s">
        <v>80</v>
      </c>
      <c r="BK106" s="151">
        <f t="shared" ref="BK106:BK117" si="19">ROUND(I106*H106,2)</f>
        <v>0</v>
      </c>
      <c r="BL106" s="18" t="s">
        <v>145</v>
      </c>
      <c r="BM106" s="150" t="s">
        <v>1416</v>
      </c>
    </row>
    <row r="107" spans="1:65" s="2" customFormat="1" ht="14.45" customHeight="1">
      <c r="A107" s="33"/>
      <c r="B107" s="138"/>
      <c r="C107" s="181" t="s">
        <v>220</v>
      </c>
      <c r="D107" s="181" t="s">
        <v>261</v>
      </c>
      <c r="E107" s="182" t="s">
        <v>1417</v>
      </c>
      <c r="F107" s="183" t="s">
        <v>1418</v>
      </c>
      <c r="G107" s="184" t="s">
        <v>297</v>
      </c>
      <c r="H107" s="185">
        <v>25</v>
      </c>
      <c r="I107" s="186"/>
      <c r="J107" s="187">
        <f t="shared" si="10"/>
        <v>0</v>
      </c>
      <c r="K107" s="183" t="s">
        <v>3</v>
      </c>
      <c r="L107" s="188"/>
      <c r="M107" s="189" t="s">
        <v>3</v>
      </c>
      <c r="N107" s="190" t="s">
        <v>43</v>
      </c>
      <c r="O107" s="54"/>
      <c r="P107" s="148">
        <f t="shared" si="11"/>
        <v>0</v>
      </c>
      <c r="Q107" s="148">
        <v>0</v>
      </c>
      <c r="R107" s="148">
        <f t="shared" si="12"/>
        <v>0</v>
      </c>
      <c r="S107" s="148">
        <v>0</v>
      </c>
      <c r="T107" s="149">
        <f t="shared" si="13"/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50" t="s">
        <v>190</v>
      </c>
      <c r="AT107" s="150" t="s">
        <v>261</v>
      </c>
      <c r="AU107" s="150" t="s">
        <v>80</v>
      </c>
      <c r="AY107" s="18" t="s">
        <v>138</v>
      </c>
      <c r="BE107" s="151">
        <f t="shared" si="14"/>
        <v>0</v>
      </c>
      <c r="BF107" s="151">
        <f t="shared" si="15"/>
        <v>0</v>
      </c>
      <c r="BG107" s="151">
        <f t="shared" si="16"/>
        <v>0</v>
      </c>
      <c r="BH107" s="151">
        <f t="shared" si="17"/>
        <v>0</v>
      </c>
      <c r="BI107" s="151">
        <f t="shared" si="18"/>
        <v>0</v>
      </c>
      <c r="BJ107" s="18" t="s">
        <v>80</v>
      </c>
      <c r="BK107" s="151">
        <f t="shared" si="19"/>
        <v>0</v>
      </c>
      <c r="BL107" s="18" t="s">
        <v>145</v>
      </c>
      <c r="BM107" s="150" t="s">
        <v>1419</v>
      </c>
    </row>
    <row r="108" spans="1:65" s="2" customFormat="1" ht="14.45" customHeight="1">
      <c r="A108" s="33"/>
      <c r="B108" s="138"/>
      <c r="C108" s="181" t="s">
        <v>226</v>
      </c>
      <c r="D108" s="181" t="s">
        <v>261</v>
      </c>
      <c r="E108" s="182" t="s">
        <v>1420</v>
      </c>
      <c r="F108" s="183" t="s">
        <v>1421</v>
      </c>
      <c r="G108" s="184" t="s">
        <v>297</v>
      </c>
      <c r="H108" s="185">
        <v>20</v>
      </c>
      <c r="I108" s="186"/>
      <c r="J108" s="187">
        <f t="shared" si="10"/>
        <v>0</v>
      </c>
      <c r="K108" s="183" t="s">
        <v>3</v>
      </c>
      <c r="L108" s="188"/>
      <c r="M108" s="189" t="s">
        <v>3</v>
      </c>
      <c r="N108" s="190" t="s">
        <v>43</v>
      </c>
      <c r="O108" s="54"/>
      <c r="P108" s="148">
        <f t="shared" si="11"/>
        <v>0</v>
      </c>
      <c r="Q108" s="148">
        <v>0</v>
      </c>
      <c r="R108" s="148">
        <f t="shared" si="12"/>
        <v>0</v>
      </c>
      <c r="S108" s="148">
        <v>0</v>
      </c>
      <c r="T108" s="149">
        <f t="shared" si="13"/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50" t="s">
        <v>190</v>
      </c>
      <c r="AT108" s="150" t="s">
        <v>261</v>
      </c>
      <c r="AU108" s="150" t="s">
        <v>80</v>
      </c>
      <c r="AY108" s="18" t="s">
        <v>138</v>
      </c>
      <c r="BE108" s="151">
        <f t="shared" si="14"/>
        <v>0</v>
      </c>
      <c r="BF108" s="151">
        <f t="shared" si="15"/>
        <v>0</v>
      </c>
      <c r="BG108" s="151">
        <f t="shared" si="16"/>
        <v>0</v>
      </c>
      <c r="BH108" s="151">
        <f t="shared" si="17"/>
        <v>0</v>
      </c>
      <c r="BI108" s="151">
        <f t="shared" si="18"/>
        <v>0</v>
      </c>
      <c r="BJ108" s="18" t="s">
        <v>80</v>
      </c>
      <c r="BK108" s="151">
        <f t="shared" si="19"/>
        <v>0</v>
      </c>
      <c r="BL108" s="18" t="s">
        <v>145</v>
      </c>
      <c r="BM108" s="150" t="s">
        <v>1422</v>
      </c>
    </row>
    <row r="109" spans="1:65" s="2" customFormat="1" ht="14.45" customHeight="1">
      <c r="A109" s="33"/>
      <c r="B109" s="138"/>
      <c r="C109" s="181" t="s">
        <v>9</v>
      </c>
      <c r="D109" s="181" t="s">
        <v>261</v>
      </c>
      <c r="E109" s="182" t="s">
        <v>1423</v>
      </c>
      <c r="F109" s="183" t="s">
        <v>1424</v>
      </c>
      <c r="G109" s="184" t="s">
        <v>297</v>
      </c>
      <c r="H109" s="185">
        <v>45</v>
      </c>
      <c r="I109" s="186"/>
      <c r="J109" s="187">
        <f t="shared" si="10"/>
        <v>0</v>
      </c>
      <c r="K109" s="183" t="s">
        <v>3</v>
      </c>
      <c r="L109" s="188"/>
      <c r="M109" s="189" t="s">
        <v>3</v>
      </c>
      <c r="N109" s="190" t="s">
        <v>43</v>
      </c>
      <c r="O109" s="54"/>
      <c r="P109" s="148">
        <f t="shared" si="11"/>
        <v>0</v>
      </c>
      <c r="Q109" s="148">
        <v>0</v>
      </c>
      <c r="R109" s="148">
        <f t="shared" si="12"/>
        <v>0</v>
      </c>
      <c r="S109" s="148">
        <v>0</v>
      </c>
      <c r="T109" s="149">
        <f t="shared" si="13"/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50" t="s">
        <v>190</v>
      </c>
      <c r="AT109" s="150" t="s">
        <v>261</v>
      </c>
      <c r="AU109" s="150" t="s">
        <v>80</v>
      </c>
      <c r="AY109" s="18" t="s">
        <v>138</v>
      </c>
      <c r="BE109" s="151">
        <f t="shared" si="14"/>
        <v>0</v>
      </c>
      <c r="BF109" s="151">
        <f t="shared" si="15"/>
        <v>0</v>
      </c>
      <c r="BG109" s="151">
        <f t="shared" si="16"/>
        <v>0</v>
      </c>
      <c r="BH109" s="151">
        <f t="shared" si="17"/>
        <v>0</v>
      </c>
      <c r="BI109" s="151">
        <f t="shared" si="18"/>
        <v>0</v>
      </c>
      <c r="BJ109" s="18" t="s">
        <v>80</v>
      </c>
      <c r="BK109" s="151">
        <f t="shared" si="19"/>
        <v>0</v>
      </c>
      <c r="BL109" s="18" t="s">
        <v>145</v>
      </c>
      <c r="BM109" s="150" t="s">
        <v>1425</v>
      </c>
    </row>
    <row r="110" spans="1:65" s="2" customFormat="1" ht="14.45" customHeight="1">
      <c r="A110" s="33"/>
      <c r="B110" s="138"/>
      <c r="C110" s="181" t="s">
        <v>238</v>
      </c>
      <c r="D110" s="181" t="s">
        <v>261</v>
      </c>
      <c r="E110" s="182" t="s">
        <v>1426</v>
      </c>
      <c r="F110" s="183" t="s">
        <v>1427</v>
      </c>
      <c r="G110" s="184" t="s">
        <v>297</v>
      </c>
      <c r="H110" s="185">
        <v>450</v>
      </c>
      <c r="I110" s="186"/>
      <c r="J110" s="187">
        <f t="shared" si="10"/>
        <v>0</v>
      </c>
      <c r="K110" s="183" t="s">
        <v>3</v>
      </c>
      <c r="L110" s="188"/>
      <c r="M110" s="189" t="s">
        <v>3</v>
      </c>
      <c r="N110" s="190" t="s">
        <v>43</v>
      </c>
      <c r="O110" s="54"/>
      <c r="P110" s="148">
        <f t="shared" si="11"/>
        <v>0</v>
      </c>
      <c r="Q110" s="148">
        <v>0</v>
      </c>
      <c r="R110" s="148">
        <f t="shared" si="12"/>
        <v>0</v>
      </c>
      <c r="S110" s="148">
        <v>0</v>
      </c>
      <c r="T110" s="149">
        <f t="shared" si="13"/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50" t="s">
        <v>190</v>
      </c>
      <c r="AT110" s="150" t="s">
        <v>261</v>
      </c>
      <c r="AU110" s="150" t="s">
        <v>80</v>
      </c>
      <c r="AY110" s="18" t="s">
        <v>138</v>
      </c>
      <c r="BE110" s="151">
        <f t="shared" si="14"/>
        <v>0</v>
      </c>
      <c r="BF110" s="151">
        <f t="shared" si="15"/>
        <v>0</v>
      </c>
      <c r="BG110" s="151">
        <f t="shared" si="16"/>
        <v>0</v>
      </c>
      <c r="BH110" s="151">
        <f t="shared" si="17"/>
        <v>0</v>
      </c>
      <c r="BI110" s="151">
        <f t="shared" si="18"/>
        <v>0</v>
      </c>
      <c r="BJ110" s="18" t="s">
        <v>80</v>
      </c>
      <c r="BK110" s="151">
        <f t="shared" si="19"/>
        <v>0</v>
      </c>
      <c r="BL110" s="18" t="s">
        <v>145</v>
      </c>
      <c r="BM110" s="150" t="s">
        <v>1428</v>
      </c>
    </row>
    <row r="111" spans="1:65" s="2" customFormat="1" ht="14.45" customHeight="1">
      <c r="A111" s="33"/>
      <c r="B111" s="138"/>
      <c r="C111" s="181" t="s">
        <v>247</v>
      </c>
      <c r="D111" s="181" t="s">
        <v>261</v>
      </c>
      <c r="E111" s="182" t="s">
        <v>1429</v>
      </c>
      <c r="F111" s="183" t="s">
        <v>1430</v>
      </c>
      <c r="G111" s="184" t="s">
        <v>297</v>
      </c>
      <c r="H111" s="185">
        <v>250</v>
      </c>
      <c r="I111" s="186"/>
      <c r="J111" s="187">
        <f t="shared" si="10"/>
        <v>0</v>
      </c>
      <c r="K111" s="183" t="s">
        <v>3</v>
      </c>
      <c r="L111" s="188"/>
      <c r="M111" s="189" t="s">
        <v>3</v>
      </c>
      <c r="N111" s="190" t="s">
        <v>43</v>
      </c>
      <c r="O111" s="54"/>
      <c r="P111" s="148">
        <f t="shared" si="11"/>
        <v>0</v>
      </c>
      <c r="Q111" s="148">
        <v>0</v>
      </c>
      <c r="R111" s="148">
        <f t="shared" si="12"/>
        <v>0</v>
      </c>
      <c r="S111" s="148">
        <v>0</v>
      </c>
      <c r="T111" s="149">
        <f t="shared" si="13"/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50" t="s">
        <v>190</v>
      </c>
      <c r="AT111" s="150" t="s">
        <v>261</v>
      </c>
      <c r="AU111" s="150" t="s">
        <v>80</v>
      </c>
      <c r="AY111" s="18" t="s">
        <v>138</v>
      </c>
      <c r="BE111" s="151">
        <f t="shared" si="14"/>
        <v>0</v>
      </c>
      <c r="BF111" s="151">
        <f t="shared" si="15"/>
        <v>0</v>
      </c>
      <c r="BG111" s="151">
        <f t="shared" si="16"/>
        <v>0</v>
      </c>
      <c r="BH111" s="151">
        <f t="shared" si="17"/>
        <v>0</v>
      </c>
      <c r="BI111" s="151">
        <f t="shared" si="18"/>
        <v>0</v>
      </c>
      <c r="BJ111" s="18" t="s">
        <v>80</v>
      </c>
      <c r="BK111" s="151">
        <f t="shared" si="19"/>
        <v>0</v>
      </c>
      <c r="BL111" s="18" t="s">
        <v>145</v>
      </c>
      <c r="BM111" s="150" t="s">
        <v>1431</v>
      </c>
    </row>
    <row r="112" spans="1:65" s="2" customFormat="1" ht="14.45" customHeight="1">
      <c r="A112" s="33"/>
      <c r="B112" s="138"/>
      <c r="C112" s="181" t="s">
        <v>254</v>
      </c>
      <c r="D112" s="181" t="s">
        <v>261</v>
      </c>
      <c r="E112" s="182" t="s">
        <v>1432</v>
      </c>
      <c r="F112" s="183" t="s">
        <v>1433</v>
      </c>
      <c r="G112" s="184" t="s">
        <v>297</v>
      </c>
      <c r="H112" s="185">
        <v>55</v>
      </c>
      <c r="I112" s="186"/>
      <c r="J112" s="187">
        <f t="shared" si="10"/>
        <v>0</v>
      </c>
      <c r="K112" s="183" t="s">
        <v>3</v>
      </c>
      <c r="L112" s="188"/>
      <c r="M112" s="189" t="s">
        <v>3</v>
      </c>
      <c r="N112" s="190" t="s">
        <v>43</v>
      </c>
      <c r="O112" s="54"/>
      <c r="P112" s="148">
        <f t="shared" si="11"/>
        <v>0</v>
      </c>
      <c r="Q112" s="148">
        <v>0</v>
      </c>
      <c r="R112" s="148">
        <f t="shared" si="12"/>
        <v>0</v>
      </c>
      <c r="S112" s="148">
        <v>0</v>
      </c>
      <c r="T112" s="149">
        <f t="shared" si="13"/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50" t="s">
        <v>190</v>
      </c>
      <c r="AT112" s="150" t="s">
        <v>261</v>
      </c>
      <c r="AU112" s="150" t="s">
        <v>80</v>
      </c>
      <c r="AY112" s="18" t="s">
        <v>138</v>
      </c>
      <c r="BE112" s="151">
        <f t="shared" si="14"/>
        <v>0</v>
      </c>
      <c r="BF112" s="151">
        <f t="shared" si="15"/>
        <v>0</v>
      </c>
      <c r="BG112" s="151">
        <f t="shared" si="16"/>
        <v>0</v>
      </c>
      <c r="BH112" s="151">
        <f t="shared" si="17"/>
        <v>0</v>
      </c>
      <c r="BI112" s="151">
        <f t="shared" si="18"/>
        <v>0</v>
      </c>
      <c r="BJ112" s="18" t="s">
        <v>80</v>
      </c>
      <c r="BK112" s="151">
        <f t="shared" si="19"/>
        <v>0</v>
      </c>
      <c r="BL112" s="18" t="s">
        <v>145</v>
      </c>
      <c r="BM112" s="150" t="s">
        <v>1434</v>
      </c>
    </row>
    <row r="113" spans="1:65" s="2" customFormat="1" ht="14.45" customHeight="1">
      <c r="A113" s="33"/>
      <c r="B113" s="138"/>
      <c r="C113" s="181" t="s">
        <v>260</v>
      </c>
      <c r="D113" s="181" t="s">
        <v>261</v>
      </c>
      <c r="E113" s="182" t="s">
        <v>1435</v>
      </c>
      <c r="F113" s="183" t="s">
        <v>1436</v>
      </c>
      <c r="G113" s="184" t="s">
        <v>297</v>
      </c>
      <c r="H113" s="185">
        <v>220</v>
      </c>
      <c r="I113" s="186"/>
      <c r="J113" s="187">
        <f t="shared" si="10"/>
        <v>0</v>
      </c>
      <c r="K113" s="183" t="s">
        <v>3</v>
      </c>
      <c r="L113" s="188"/>
      <c r="M113" s="189" t="s">
        <v>3</v>
      </c>
      <c r="N113" s="190" t="s">
        <v>43</v>
      </c>
      <c r="O113" s="54"/>
      <c r="P113" s="148">
        <f t="shared" si="11"/>
        <v>0</v>
      </c>
      <c r="Q113" s="148">
        <v>0</v>
      </c>
      <c r="R113" s="148">
        <f t="shared" si="12"/>
        <v>0</v>
      </c>
      <c r="S113" s="148">
        <v>0</v>
      </c>
      <c r="T113" s="149">
        <f t="shared" si="13"/>
        <v>0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R113" s="150" t="s">
        <v>190</v>
      </c>
      <c r="AT113" s="150" t="s">
        <v>261</v>
      </c>
      <c r="AU113" s="150" t="s">
        <v>80</v>
      </c>
      <c r="AY113" s="18" t="s">
        <v>138</v>
      </c>
      <c r="BE113" s="151">
        <f t="shared" si="14"/>
        <v>0</v>
      </c>
      <c r="BF113" s="151">
        <f t="shared" si="15"/>
        <v>0</v>
      </c>
      <c r="BG113" s="151">
        <f t="shared" si="16"/>
        <v>0</v>
      </c>
      <c r="BH113" s="151">
        <f t="shared" si="17"/>
        <v>0</v>
      </c>
      <c r="BI113" s="151">
        <f t="shared" si="18"/>
        <v>0</v>
      </c>
      <c r="BJ113" s="18" t="s">
        <v>80</v>
      </c>
      <c r="BK113" s="151">
        <f t="shared" si="19"/>
        <v>0</v>
      </c>
      <c r="BL113" s="18" t="s">
        <v>145</v>
      </c>
      <c r="BM113" s="150" t="s">
        <v>1437</v>
      </c>
    </row>
    <row r="114" spans="1:65" s="2" customFormat="1" ht="14.45" customHeight="1">
      <c r="A114" s="33"/>
      <c r="B114" s="138"/>
      <c r="C114" s="181" t="s">
        <v>267</v>
      </c>
      <c r="D114" s="181" t="s">
        <v>261</v>
      </c>
      <c r="E114" s="182" t="s">
        <v>1438</v>
      </c>
      <c r="F114" s="183" t="s">
        <v>1439</v>
      </c>
      <c r="G114" s="184" t="s">
        <v>297</v>
      </c>
      <c r="H114" s="185">
        <v>100</v>
      </c>
      <c r="I114" s="186"/>
      <c r="J114" s="187">
        <f t="shared" si="10"/>
        <v>0</v>
      </c>
      <c r="K114" s="183" t="s">
        <v>3</v>
      </c>
      <c r="L114" s="188"/>
      <c r="M114" s="189" t="s">
        <v>3</v>
      </c>
      <c r="N114" s="190" t="s">
        <v>43</v>
      </c>
      <c r="O114" s="54"/>
      <c r="P114" s="148">
        <f t="shared" si="11"/>
        <v>0</v>
      </c>
      <c r="Q114" s="148">
        <v>0</v>
      </c>
      <c r="R114" s="148">
        <f t="shared" si="12"/>
        <v>0</v>
      </c>
      <c r="S114" s="148">
        <v>0</v>
      </c>
      <c r="T114" s="149">
        <f t="shared" si="13"/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50" t="s">
        <v>190</v>
      </c>
      <c r="AT114" s="150" t="s">
        <v>261</v>
      </c>
      <c r="AU114" s="150" t="s">
        <v>80</v>
      </c>
      <c r="AY114" s="18" t="s">
        <v>138</v>
      </c>
      <c r="BE114" s="151">
        <f t="shared" si="14"/>
        <v>0</v>
      </c>
      <c r="BF114" s="151">
        <f t="shared" si="15"/>
        <v>0</v>
      </c>
      <c r="BG114" s="151">
        <f t="shared" si="16"/>
        <v>0</v>
      </c>
      <c r="BH114" s="151">
        <f t="shared" si="17"/>
        <v>0</v>
      </c>
      <c r="BI114" s="151">
        <f t="shared" si="18"/>
        <v>0</v>
      </c>
      <c r="BJ114" s="18" t="s">
        <v>80</v>
      </c>
      <c r="BK114" s="151">
        <f t="shared" si="19"/>
        <v>0</v>
      </c>
      <c r="BL114" s="18" t="s">
        <v>145</v>
      </c>
      <c r="BM114" s="150" t="s">
        <v>1440</v>
      </c>
    </row>
    <row r="115" spans="1:65" s="2" customFormat="1" ht="14.45" customHeight="1">
      <c r="A115" s="33"/>
      <c r="B115" s="138"/>
      <c r="C115" s="181" t="s">
        <v>8</v>
      </c>
      <c r="D115" s="181" t="s">
        <v>261</v>
      </c>
      <c r="E115" s="182" t="s">
        <v>1441</v>
      </c>
      <c r="F115" s="183" t="s">
        <v>1442</v>
      </c>
      <c r="G115" s="184" t="s">
        <v>297</v>
      </c>
      <c r="H115" s="185">
        <v>12</v>
      </c>
      <c r="I115" s="186"/>
      <c r="J115" s="187">
        <f t="shared" si="10"/>
        <v>0</v>
      </c>
      <c r="K115" s="183" t="s">
        <v>3</v>
      </c>
      <c r="L115" s="188"/>
      <c r="M115" s="189" t="s">
        <v>3</v>
      </c>
      <c r="N115" s="190" t="s">
        <v>43</v>
      </c>
      <c r="O115" s="54"/>
      <c r="P115" s="148">
        <f t="shared" si="11"/>
        <v>0</v>
      </c>
      <c r="Q115" s="148">
        <v>0</v>
      </c>
      <c r="R115" s="148">
        <f t="shared" si="12"/>
        <v>0</v>
      </c>
      <c r="S115" s="148">
        <v>0</v>
      </c>
      <c r="T115" s="149">
        <f t="shared" si="13"/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50" t="s">
        <v>190</v>
      </c>
      <c r="AT115" s="150" t="s">
        <v>261</v>
      </c>
      <c r="AU115" s="150" t="s">
        <v>80</v>
      </c>
      <c r="AY115" s="18" t="s">
        <v>138</v>
      </c>
      <c r="BE115" s="151">
        <f t="shared" si="14"/>
        <v>0</v>
      </c>
      <c r="BF115" s="151">
        <f t="shared" si="15"/>
        <v>0</v>
      </c>
      <c r="BG115" s="151">
        <f t="shared" si="16"/>
        <v>0</v>
      </c>
      <c r="BH115" s="151">
        <f t="shared" si="17"/>
        <v>0</v>
      </c>
      <c r="BI115" s="151">
        <f t="shared" si="18"/>
        <v>0</v>
      </c>
      <c r="BJ115" s="18" t="s">
        <v>80</v>
      </c>
      <c r="BK115" s="151">
        <f t="shared" si="19"/>
        <v>0</v>
      </c>
      <c r="BL115" s="18" t="s">
        <v>145</v>
      </c>
      <c r="BM115" s="150" t="s">
        <v>1443</v>
      </c>
    </row>
    <row r="116" spans="1:65" s="2" customFormat="1" ht="14.45" customHeight="1">
      <c r="A116" s="33"/>
      <c r="B116" s="138"/>
      <c r="C116" s="181" t="s">
        <v>281</v>
      </c>
      <c r="D116" s="181" t="s">
        <v>261</v>
      </c>
      <c r="E116" s="182" t="s">
        <v>1444</v>
      </c>
      <c r="F116" s="183" t="s">
        <v>1445</v>
      </c>
      <c r="G116" s="184" t="s">
        <v>1378</v>
      </c>
      <c r="H116" s="185">
        <v>4</v>
      </c>
      <c r="I116" s="186"/>
      <c r="J116" s="187">
        <f t="shared" si="10"/>
        <v>0</v>
      </c>
      <c r="K116" s="183" t="s">
        <v>3</v>
      </c>
      <c r="L116" s="188"/>
      <c r="M116" s="189" t="s">
        <v>3</v>
      </c>
      <c r="N116" s="190" t="s">
        <v>43</v>
      </c>
      <c r="O116" s="54"/>
      <c r="P116" s="148">
        <f t="shared" si="11"/>
        <v>0</v>
      </c>
      <c r="Q116" s="148">
        <v>0</v>
      </c>
      <c r="R116" s="148">
        <f t="shared" si="12"/>
        <v>0</v>
      </c>
      <c r="S116" s="148">
        <v>0</v>
      </c>
      <c r="T116" s="149">
        <f t="shared" si="13"/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50" t="s">
        <v>190</v>
      </c>
      <c r="AT116" s="150" t="s">
        <v>261</v>
      </c>
      <c r="AU116" s="150" t="s">
        <v>80</v>
      </c>
      <c r="AY116" s="18" t="s">
        <v>138</v>
      </c>
      <c r="BE116" s="151">
        <f t="shared" si="14"/>
        <v>0</v>
      </c>
      <c r="BF116" s="151">
        <f t="shared" si="15"/>
        <v>0</v>
      </c>
      <c r="BG116" s="151">
        <f t="shared" si="16"/>
        <v>0</v>
      </c>
      <c r="BH116" s="151">
        <f t="shared" si="17"/>
        <v>0</v>
      </c>
      <c r="BI116" s="151">
        <f t="shared" si="18"/>
        <v>0</v>
      </c>
      <c r="BJ116" s="18" t="s">
        <v>80</v>
      </c>
      <c r="BK116" s="151">
        <f t="shared" si="19"/>
        <v>0</v>
      </c>
      <c r="BL116" s="18" t="s">
        <v>145</v>
      </c>
      <c r="BM116" s="150" t="s">
        <v>1446</v>
      </c>
    </row>
    <row r="117" spans="1:65" s="2" customFormat="1" ht="14.45" customHeight="1">
      <c r="A117" s="33"/>
      <c r="B117" s="138"/>
      <c r="C117" s="139" t="s">
        <v>288</v>
      </c>
      <c r="D117" s="139" t="s">
        <v>140</v>
      </c>
      <c r="E117" s="140" t="s">
        <v>1447</v>
      </c>
      <c r="F117" s="141" t="s">
        <v>1390</v>
      </c>
      <c r="G117" s="142" t="s">
        <v>1262</v>
      </c>
      <c r="H117" s="143">
        <v>1</v>
      </c>
      <c r="I117" s="144"/>
      <c r="J117" s="145">
        <f t="shared" si="10"/>
        <v>0</v>
      </c>
      <c r="K117" s="141" t="s">
        <v>3</v>
      </c>
      <c r="L117" s="34"/>
      <c r="M117" s="146" t="s">
        <v>3</v>
      </c>
      <c r="N117" s="147" t="s">
        <v>43</v>
      </c>
      <c r="O117" s="54"/>
      <c r="P117" s="148">
        <f t="shared" si="11"/>
        <v>0</v>
      </c>
      <c r="Q117" s="148">
        <v>0</v>
      </c>
      <c r="R117" s="148">
        <f t="shared" si="12"/>
        <v>0</v>
      </c>
      <c r="S117" s="148">
        <v>0</v>
      </c>
      <c r="T117" s="149">
        <f t="shared" si="13"/>
        <v>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R117" s="150" t="s">
        <v>145</v>
      </c>
      <c r="AT117" s="150" t="s">
        <v>140</v>
      </c>
      <c r="AU117" s="150" t="s">
        <v>80</v>
      </c>
      <c r="AY117" s="18" t="s">
        <v>138</v>
      </c>
      <c r="BE117" s="151">
        <f t="shared" si="14"/>
        <v>0</v>
      </c>
      <c r="BF117" s="151">
        <f t="shared" si="15"/>
        <v>0</v>
      </c>
      <c r="BG117" s="151">
        <f t="shared" si="16"/>
        <v>0</v>
      </c>
      <c r="BH117" s="151">
        <f t="shared" si="17"/>
        <v>0</v>
      </c>
      <c r="BI117" s="151">
        <f t="shared" si="18"/>
        <v>0</v>
      </c>
      <c r="BJ117" s="18" t="s">
        <v>80</v>
      </c>
      <c r="BK117" s="151">
        <f t="shared" si="19"/>
        <v>0</v>
      </c>
      <c r="BL117" s="18" t="s">
        <v>145</v>
      </c>
      <c r="BM117" s="150" t="s">
        <v>1448</v>
      </c>
    </row>
    <row r="118" spans="1:65" s="12" customFormat="1" ht="25.9" customHeight="1">
      <c r="B118" s="125"/>
      <c r="D118" s="126" t="s">
        <v>71</v>
      </c>
      <c r="E118" s="127" t="s">
        <v>1449</v>
      </c>
      <c r="F118" s="127" t="s">
        <v>1450</v>
      </c>
      <c r="I118" s="128"/>
      <c r="J118" s="129">
        <f>BK118</f>
        <v>0</v>
      </c>
      <c r="L118" s="125"/>
      <c r="M118" s="130"/>
      <c r="N118" s="131"/>
      <c r="O118" s="131"/>
      <c r="P118" s="132">
        <f>SUM(P119:P125)</f>
        <v>0</v>
      </c>
      <c r="Q118" s="131"/>
      <c r="R118" s="132">
        <f>SUM(R119:R125)</f>
        <v>0</v>
      </c>
      <c r="S118" s="131"/>
      <c r="T118" s="133">
        <f>SUM(T119:T125)</f>
        <v>0</v>
      </c>
      <c r="AR118" s="126" t="s">
        <v>80</v>
      </c>
      <c r="AT118" s="134" t="s">
        <v>71</v>
      </c>
      <c r="AU118" s="134" t="s">
        <v>72</v>
      </c>
      <c r="AY118" s="126" t="s">
        <v>138</v>
      </c>
      <c r="BK118" s="135">
        <f>SUM(BK119:BK125)</f>
        <v>0</v>
      </c>
    </row>
    <row r="119" spans="1:65" s="2" customFormat="1" ht="14.45" customHeight="1">
      <c r="A119" s="33"/>
      <c r="B119" s="138"/>
      <c r="C119" s="181" t="s">
        <v>294</v>
      </c>
      <c r="D119" s="181" t="s">
        <v>261</v>
      </c>
      <c r="E119" s="182" t="s">
        <v>1451</v>
      </c>
      <c r="F119" s="183" t="s">
        <v>1452</v>
      </c>
      <c r="G119" s="184" t="s">
        <v>1378</v>
      </c>
      <c r="H119" s="185">
        <v>3</v>
      </c>
      <c r="I119" s="186"/>
      <c r="J119" s="187">
        <f t="shared" ref="J119:J125" si="20">ROUND(I119*H119,2)</f>
        <v>0</v>
      </c>
      <c r="K119" s="183" t="s">
        <v>3</v>
      </c>
      <c r="L119" s="188"/>
      <c r="M119" s="189" t="s">
        <v>3</v>
      </c>
      <c r="N119" s="190" t="s">
        <v>43</v>
      </c>
      <c r="O119" s="54"/>
      <c r="P119" s="148">
        <f t="shared" ref="P119:P125" si="21">O119*H119</f>
        <v>0</v>
      </c>
      <c r="Q119" s="148">
        <v>0</v>
      </c>
      <c r="R119" s="148">
        <f t="shared" ref="R119:R125" si="22">Q119*H119</f>
        <v>0</v>
      </c>
      <c r="S119" s="148">
        <v>0</v>
      </c>
      <c r="T119" s="149">
        <f t="shared" ref="T119:T125" si="23"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50" t="s">
        <v>190</v>
      </c>
      <c r="AT119" s="150" t="s">
        <v>261</v>
      </c>
      <c r="AU119" s="150" t="s">
        <v>80</v>
      </c>
      <c r="AY119" s="18" t="s">
        <v>138</v>
      </c>
      <c r="BE119" s="151">
        <f t="shared" ref="BE119:BE125" si="24">IF(N119="základní",J119,0)</f>
        <v>0</v>
      </c>
      <c r="BF119" s="151">
        <f t="shared" ref="BF119:BF125" si="25">IF(N119="snížená",J119,0)</f>
        <v>0</v>
      </c>
      <c r="BG119" s="151">
        <f t="shared" ref="BG119:BG125" si="26">IF(N119="zákl. přenesená",J119,0)</f>
        <v>0</v>
      </c>
      <c r="BH119" s="151">
        <f t="shared" ref="BH119:BH125" si="27">IF(N119="sníž. přenesená",J119,0)</f>
        <v>0</v>
      </c>
      <c r="BI119" s="151">
        <f t="shared" ref="BI119:BI125" si="28">IF(N119="nulová",J119,0)</f>
        <v>0</v>
      </c>
      <c r="BJ119" s="18" t="s">
        <v>80</v>
      </c>
      <c r="BK119" s="151">
        <f t="shared" ref="BK119:BK125" si="29">ROUND(I119*H119,2)</f>
        <v>0</v>
      </c>
      <c r="BL119" s="18" t="s">
        <v>145</v>
      </c>
      <c r="BM119" s="150" t="s">
        <v>1453</v>
      </c>
    </row>
    <row r="120" spans="1:65" s="2" customFormat="1" ht="14.45" customHeight="1">
      <c r="A120" s="33"/>
      <c r="B120" s="138"/>
      <c r="C120" s="181" t="s">
        <v>301</v>
      </c>
      <c r="D120" s="181" t="s">
        <v>261</v>
      </c>
      <c r="E120" s="182" t="s">
        <v>1454</v>
      </c>
      <c r="F120" s="183" t="s">
        <v>1455</v>
      </c>
      <c r="G120" s="184" t="s">
        <v>1378</v>
      </c>
      <c r="H120" s="185">
        <v>3</v>
      </c>
      <c r="I120" s="186"/>
      <c r="J120" s="187">
        <f t="shared" si="20"/>
        <v>0</v>
      </c>
      <c r="K120" s="183" t="s">
        <v>3</v>
      </c>
      <c r="L120" s="188"/>
      <c r="M120" s="189" t="s">
        <v>3</v>
      </c>
      <c r="N120" s="190" t="s">
        <v>43</v>
      </c>
      <c r="O120" s="54"/>
      <c r="P120" s="148">
        <f t="shared" si="21"/>
        <v>0</v>
      </c>
      <c r="Q120" s="148">
        <v>0</v>
      </c>
      <c r="R120" s="148">
        <f t="shared" si="22"/>
        <v>0</v>
      </c>
      <c r="S120" s="148">
        <v>0</v>
      </c>
      <c r="T120" s="149">
        <f t="shared" si="23"/>
        <v>0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R120" s="150" t="s">
        <v>190</v>
      </c>
      <c r="AT120" s="150" t="s">
        <v>261</v>
      </c>
      <c r="AU120" s="150" t="s">
        <v>80</v>
      </c>
      <c r="AY120" s="18" t="s">
        <v>138</v>
      </c>
      <c r="BE120" s="151">
        <f t="shared" si="24"/>
        <v>0</v>
      </c>
      <c r="BF120" s="151">
        <f t="shared" si="25"/>
        <v>0</v>
      </c>
      <c r="BG120" s="151">
        <f t="shared" si="26"/>
        <v>0</v>
      </c>
      <c r="BH120" s="151">
        <f t="shared" si="27"/>
        <v>0</v>
      </c>
      <c r="BI120" s="151">
        <f t="shared" si="28"/>
        <v>0</v>
      </c>
      <c r="BJ120" s="18" t="s">
        <v>80</v>
      </c>
      <c r="BK120" s="151">
        <f t="shared" si="29"/>
        <v>0</v>
      </c>
      <c r="BL120" s="18" t="s">
        <v>145</v>
      </c>
      <c r="BM120" s="150" t="s">
        <v>1456</v>
      </c>
    </row>
    <row r="121" spans="1:65" s="2" customFormat="1" ht="14.45" customHeight="1">
      <c r="A121" s="33"/>
      <c r="B121" s="138"/>
      <c r="C121" s="181" t="s">
        <v>308</v>
      </c>
      <c r="D121" s="181" t="s">
        <v>261</v>
      </c>
      <c r="E121" s="182" t="s">
        <v>1457</v>
      </c>
      <c r="F121" s="183" t="s">
        <v>1458</v>
      </c>
      <c r="G121" s="184" t="s">
        <v>1378</v>
      </c>
      <c r="H121" s="185">
        <v>2</v>
      </c>
      <c r="I121" s="186"/>
      <c r="J121" s="187">
        <f t="shared" si="20"/>
        <v>0</v>
      </c>
      <c r="K121" s="183" t="s">
        <v>3</v>
      </c>
      <c r="L121" s="188"/>
      <c r="M121" s="189" t="s">
        <v>3</v>
      </c>
      <c r="N121" s="190" t="s">
        <v>43</v>
      </c>
      <c r="O121" s="54"/>
      <c r="P121" s="148">
        <f t="shared" si="21"/>
        <v>0</v>
      </c>
      <c r="Q121" s="148">
        <v>0</v>
      </c>
      <c r="R121" s="148">
        <f t="shared" si="22"/>
        <v>0</v>
      </c>
      <c r="S121" s="148">
        <v>0</v>
      </c>
      <c r="T121" s="149">
        <f t="shared" si="23"/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R121" s="150" t="s">
        <v>190</v>
      </c>
      <c r="AT121" s="150" t="s">
        <v>261</v>
      </c>
      <c r="AU121" s="150" t="s">
        <v>80</v>
      </c>
      <c r="AY121" s="18" t="s">
        <v>138</v>
      </c>
      <c r="BE121" s="151">
        <f t="shared" si="24"/>
        <v>0</v>
      </c>
      <c r="BF121" s="151">
        <f t="shared" si="25"/>
        <v>0</v>
      </c>
      <c r="BG121" s="151">
        <f t="shared" si="26"/>
        <v>0</v>
      </c>
      <c r="BH121" s="151">
        <f t="shared" si="27"/>
        <v>0</v>
      </c>
      <c r="BI121" s="151">
        <f t="shared" si="28"/>
        <v>0</v>
      </c>
      <c r="BJ121" s="18" t="s">
        <v>80</v>
      </c>
      <c r="BK121" s="151">
        <f t="shared" si="29"/>
        <v>0</v>
      </c>
      <c r="BL121" s="18" t="s">
        <v>145</v>
      </c>
      <c r="BM121" s="150" t="s">
        <v>1459</v>
      </c>
    </row>
    <row r="122" spans="1:65" s="2" customFormat="1" ht="14.45" customHeight="1">
      <c r="A122" s="33"/>
      <c r="B122" s="138"/>
      <c r="C122" s="181" t="s">
        <v>318</v>
      </c>
      <c r="D122" s="181" t="s">
        <v>261</v>
      </c>
      <c r="E122" s="182" t="s">
        <v>1460</v>
      </c>
      <c r="F122" s="183" t="s">
        <v>1461</v>
      </c>
      <c r="G122" s="184" t="s">
        <v>1378</v>
      </c>
      <c r="H122" s="185">
        <v>25</v>
      </c>
      <c r="I122" s="186"/>
      <c r="J122" s="187">
        <f t="shared" si="20"/>
        <v>0</v>
      </c>
      <c r="K122" s="183" t="s">
        <v>3</v>
      </c>
      <c r="L122" s="188"/>
      <c r="M122" s="189" t="s">
        <v>3</v>
      </c>
      <c r="N122" s="190" t="s">
        <v>43</v>
      </c>
      <c r="O122" s="54"/>
      <c r="P122" s="148">
        <f t="shared" si="21"/>
        <v>0</v>
      </c>
      <c r="Q122" s="148">
        <v>0</v>
      </c>
      <c r="R122" s="148">
        <f t="shared" si="22"/>
        <v>0</v>
      </c>
      <c r="S122" s="148">
        <v>0</v>
      </c>
      <c r="T122" s="149">
        <f t="shared" si="23"/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50" t="s">
        <v>190</v>
      </c>
      <c r="AT122" s="150" t="s">
        <v>261</v>
      </c>
      <c r="AU122" s="150" t="s">
        <v>80</v>
      </c>
      <c r="AY122" s="18" t="s">
        <v>138</v>
      </c>
      <c r="BE122" s="151">
        <f t="shared" si="24"/>
        <v>0</v>
      </c>
      <c r="BF122" s="151">
        <f t="shared" si="25"/>
        <v>0</v>
      </c>
      <c r="BG122" s="151">
        <f t="shared" si="26"/>
        <v>0</v>
      </c>
      <c r="BH122" s="151">
        <f t="shared" si="27"/>
        <v>0</v>
      </c>
      <c r="BI122" s="151">
        <f t="shared" si="28"/>
        <v>0</v>
      </c>
      <c r="BJ122" s="18" t="s">
        <v>80</v>
      </c>
      <c r="BK122" s="151">
        <f t="shared" si="29"/>
        <v>0</v>
      </c>
      <c r="BL122" s="18" t="s">
        <v>145</v>
      </c>
      <c r="BM122" s="150" t="s">
        <v>1462</v>
      </c>
    </row>
    <row r="123" spans="1:65" s="2" customFormat="1" ht="14.45" customHeight="1">
      <c r="A123" s="33"/>
      <c r="B123" s="138"/>
      <c r="C123" s="181" t="s">
        <v>330</v>
      </c>
      <c r="D123" s="181" t="s">
        <v>261</v>
      </c>
      <c r="E123" s="182" t="s">
        <v>1463</v>
      </c>
      <c r="F123" s="183" t="s">
        <v>1464</v>
      </c>
      <c r="G123" s="184" t="s">
        <v>1378</v>
      </c>
      <c r="H123" s="185">
        <v>7</v>
      </c>
      <c r="I123" s="186"/>
      <c r="J123" s="187">
        <f t="shared" si="20"/>
        <v>0</v>
      </c>
      <c r="K123" s="183" t="s">
        <v>3</v>
      </c>
      <c r="L123" s="188"/>
      <c r="M123" s="189" t="s">
        <v>3</v>
      </c>
      <c r="N123" s="190" t="s">
        <v>43</v>
      </c>
      <c r="O123" s="54"/>
      <c r="P123" s="148">
        <f t="shared" si="21"/>
        <v>0</v>
      </c>
      <c r="Q123" s="148">
        <v>0</v>
      </c>
      <c r="R123" s="148">
        <f t="shared" si="22"/>
        <v>0</v>
      </c>
      <c r="S123" s="148">
        <v>0</v>
      </c>
      <c r="T123" s="149">
        <f t="shared" si="23"/>
        <v>0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R123" s="150" t="s">
        <v>190</v>
      </c>
      <c r="AT123" s="150" t="s">
        <v>261</v>
      </c>
      <c r="AU123" s="150" t="s">
        <v>80</v>
      </c>
      <c r="AY123" s="18" t="s">
        <v>138</v>
      </c>
      <c r="BE123" s="151">
        <f t="shared" si="24"/>
        <v>0</v>
      </c>
      <c r="BF123" s="151">
        <f t="shared" si="25"/>
        <v>0</v>
      </c>
      <c r="BG123" s="151">
        <f t="shared" si="26"/>
        <v>0</v>
      </c>
      <c r="BH123" s="151">
        <f t="shared" si="27"/>
        <v>0</v>
      </c>
      <c r="BI123" s="151">
        <f t="shared" si="28"/>
        <v>0</v>
      </c>
      <c r="BJ123" s="18" t="s">
        <v>80</v>
      </c>
      <c r="BK123" s="151">
        <f t="shared" si="29"/>
        <v>0</v>
      </c>
      <c r="BL123" s="18" t="s">
        <v>145</v>
      </c>
      <c r="BM123" s="150" t="s">
        <v>1465</v>
      </c>
    </row>
    <row r="124" spans="1:65" s="2" customFormat="1" ht="22.15" customHeight="1">
      <c r="A124" s="33"/>
      <c r="B124" s="138"/>
      <c r="C124" s="181" t="s">
        <v>343</v>
      </c>
      <c r="D124" s="181" t="s">
        <v>261</v>
      </c>
      <c r="E124" s="182" t="s">
        <v>1466</v>
      </c>
      <c r="F124" s="183" t="s">
        <v>1467</v>
      </c>
      <c r="G124" s="184" t="s">
        <v>1378</v>
      </c>
      <c r="H124" s="185">
        <v>2</v>
      </c>
      <c r="I124" s="186"/>
      <c r="J124" s="187">
        <f t="shared" si="20"/>
        <v>0</v>
      </c>
      <c r="K124" s="183" t="s">
        <v>3</v>
      </c>
      <c r="L124" s="188"/>
      <c r="M124" s="189" t="s">
        <v>3</v>
      </c>
      <c r="N124" s="190" t="s">
        <v>43</v>
      </c>
      <c r="O124" s="54"/>
      <c r="P124" s="148">
        <f t="shared" si="21"/>
        <v>0</v>
      </c>
      <c r="Q124" s="148">
        <v>0</v>
      </c>
      <c r="R124" s="148">
        <f t="shared" si="22"/>
        <v>0</v>
      </c>
      <c r="S124" s="148">
        <v>0</v>
      </c>
      <c r="T124" s="149">
        <f t="shared" si="23"/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50" t="s">
        <v>190</v>
      </c>
      <c r="AT124" s="150" t="s">
        <v>261</v>
      </c>
      <c r="AU124" s="150" t="s">
        <v>80</v>
      </c>
      <c r="AY124" s="18" t="s">
        <v>138</v>
      </c>
      <c r="BE124" s="151">
        <f t="shared" si="24"/>
        <v>0</v>
      </c>
      <c r="BF124" s="151">
        <f t="shared" si="25"/>
        <v>0</v>
      </c>
      <c r="BG124" s="151">
        <f t="shared" si="26"/>
        <v>0</v>
      </c>
      <c r="BH124" s="151">
        <f t="shared" si="27"/>
        <v>0</v>
      </c>
      <c r="BI124" s="151">
        <f t="shared" si="28"/>
        <v>0</v>
      </c>
      <c r="BJ124" s="18" t="s">
        <v>80</v>
      </c>
      <c r="BK124" s="151">
        <f t="shared" si="29"/>
        <v>0</v>
      </c>
      <c r="BL124" s="18" t="s">
        <v>145</v>
      </c>
      <c r="BM124" s="150" t="s">
        <v>1468</v>
      </c>
    </row>
    <row r="125" spans="1:65" s="2" customFormat="1" ht="14.45" customHeight="1">
      <c r="A125" s="33"/>
      <c r="B125" s="138"/>
      <c r="C125" s="139" t="s">
        <v>350</v>
      </c>
      <c r="D125" s="139" t="s">
        <v>140</v>
      </c>
      <c r="E125" s="140" t="s">
        <v>1469</v>
      </c>
      <c r="F125" s="141" t="s">
        <v>1390</v>
      </c>
      <c r="G125" s="142" t="s">
        <v>1262</v>
      </c>
      <c r="H125" s="143">
        <v>1</v>
      </c>
      <c r="I125" s="144"/>
      <c r="J125" s="145">
        <f t="shared" si="20"/>
        <v>0</v>
      </c>
      <c r="K125" s="141" t="s">
        <v>3</v>
      </c>
      <c r="L125" s="34"/>
      <c r="M125" s="146" t="s">
        <v>3</v>
      </c>
      <c r="N125" s="147" t="s">
        <v>43</v>
      </c>
      <c r="O125" s="54"/>
      <c r="P125" s="148">
        <f t="shared" si="21"/>
        <v>0</v>
      </c>
      <c r="Q125" s="148">
        <v>0</v>
      </c>
      <c r="R125" s="148">
        <f t="shared" si="22"/>
        <v>0</v>
      </c>
      <c r="S125" s="148">
        <v>0</v>
      </c>
      <c r="T125" s="149">
        <f t="shared" si="23"/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R125" s="150" t="s">
        <v>145</v>
      </c>
      <c r="AT125" s="150" t="s">
        <v>140</v>
      </c>
      <c r="AU125" s="150" t="s">
        <v>80</v>
      </c>
      <c r="AY125" s="18" t="s">
        <v>138</v>
      </c>
      <c r="BE125" s="151">
        <f t="shared" si="24"/>
        <v>0</v>
      </c>
      <c r="BF125" s="151">
        <f t="shared" si="25"/>
        <v>0</v>
      </c>
      <c r="BG125" s="151">
        <f t="shared" si="26"/>
        <v>0</v>
      </c>
      <c r="BH125" s="151">
        <f t="shared" si="27"/>
        <v>0</v>
      </c>
      <c r="BI125" s="151">
        <f t="shared" si="28"/>
        <v>0</v>
      </c>
      <c r="BJ125" s="18" t="s">
        <v>80</v>
      </c>
      <c r="BK125" s="151">
        <f t="shared" si="29"/>
        <v>0</v>
      </c>
      <c r="BL125" s="18" t="s">
        <v>145</v>
      </c>
      <c r="BM125" s="150" t="s">
        <v>1470</v>
      </c>
    </row>
    <row r="126" spans="1:65" s="12" customFormat="1" ht="25.9" customHeight="1">
      <c r="B126" s="125"/>
      <c r="D126" s="126" t="s">
        <v>71</v>
      </c>
      <c r="E126" s="127" t="s">
        <v>1471</v>
      </c>
      <c r="F126" s="127" t="s">
        <v>1472</v>
      </c>
      <c r="I126" s="128"/>
      <c r="J126" s="129">
        <f>BK126</f>
        <v>0</v>
      </c>
      <c r="L126" s="125"/>
      <c r="M126" s="130"/>
      <c r="N126" s="131"/>
      <c r="O126" s="131"/>
      <c r="P126" s="132">
        <f>SUM(P127:P133)</f>
        <v>0</v>
      </c>
      <c r="Q126" s="131"/>
      <c r="R126" s="132">
        <f>SUM(R127:R133)</f>
        <v>0</v>
      </c>
      <c r="S126" s="131"/>
      <c r="T126" s="133">
        <f>SUM(T127:T133)</f>
        <v>0</v>
      </c>
      <c r="AR126" s="126" t="s">
        <v>80</v>
      </c>
      <c r="AT126" s="134" t="s">
        <v>71</v>
      </c>
      <c r="AU126" s="134" t="s">
        <v>72</v>
      </c>
      <c r="AY126" s="126" t="s">
        <v>138</v>
      </c>
      <c r="BK126" s="135">
        <f>SUM(BK127:BK133)</f>
        <v>0</v>
      </c>
    </row>
    <row r="127" spans="1:65" s="2" customFormat="1" ht="14.45" customHeight="1">
      <c r="A127" s="33"/>
      <c r="B127" s="138"/>
      <c r="C127" s="181" t="s">
        <v>356</v>
      </c>
      <c r="D127" s="181" t="s">
        <v>261</v>
      </c>
      <c r="E127" s="182" t="s">
        <v>1473</v>
      </c>
      <c r="F127" s="183" t="s">
        <v>1474</v>
      </c>
      <c r="G127" s="184" t="s">
        <v>1378</v>
      </c>
      <c r="H127" s="185">
        <v>1</v>
      </c>
      <c r="I127" s="186"/>
      <c r="J127" s="187">
        <f t="shared" ref="J127:J133" si="30">ROUND(I127*H127,2)</f>
        <v>0</v>
      </c>
      <c r="K127" s="183" t="s">
        <v>3</v>
      </c>
      <c r="L127" s="188"/>
      <c r="M127" s="189" t="s">
        <v>3</v>
      </c>
      <c r="N127" s="190" t="s">
        <v>43</v>
      </c>
      <c r="O127" s="54"/>
      <c r="P127" s="148">
        <f t="shared" ref="P127:P133" si="31">O127*H127</f>
        <v>0</v>
      </c>
      <c r="Q127" s="148">
        <v>0</v>
      </c>
      <c r="R127" s="148">
        <f t="shared" ref="R127:R133" si="32">Q127*H127</f>
        <v>0</v>
      </c>
      <c r="S127" s="148">
        <v>0</v>
      </c>
      <c r="T127" s="149">
        <f t="shared" ref="T127:T133" si="33"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50" t="s">
        <v>190</v>
      </c>
      <c r="AT127" s="150" t="s">
        <v>261</v>
      </c>
      <c r="AU127" s="150" t="s">
        <v>80</v>
      </c>
      <c r="AY127" s="18" t="s">
        <v>138</v>
      </c>
      <c r="BE127" s="151">
        <f t="shared" ref="BE127:BE133" si="34">IF(N127="základní",J127,0)</f>
        <v>0</v>
      </c>
      <c r="BF127" s="151">
        <f t="shared" ref="BF127:BF133" si="35">IF(N127="snížená",J127,0)</f>
        <v>0</v>
      </c>
      <c r="BG127" s="151">
        <f t="shared" ref="BG127:BG133" si="36">IF(N127="zákl. přenesená",J127,0)</f>
        <v>0</v>
      </c>
      <c r="BH127" s="151">
        <f t="shared" ref="BH127:BH133" si="37">IF(N127="sníž. přenesená",J127,0)</f>
        <v>0</v>
      </c>
      <c r="BI127" s="151">
        <f t="shared" ref="BI127:BI133" si="38">IF(N127="nulová",J127,0)</f>
        <v>0</v>
      </c>
      <c r="BJ127" s="18" t="s">
        <v>80</v>
      </c>
      <c r="BK127" s="151">
        <f t="shared" ref="BK127:BK133" si="39">ROUND(I127*H127,2)</f>
        <v>0</v>
      </c>
      <c r="BL127" s="18" t="s">
        <v>145</v>
      </c>
      <c r="BM127" s="150" t="s">
        <v>1475</v>
      </c>
    </row>
    <row r="128" spans="1:65" s="2" customFormat="1" ht="14.45" customHeight="1">
      <c r="A128" s="33"/>
      <c r="B128" s="138"/>
      <c r="C128" s="181" t="s">
        <v>362</v>
      </c>
      <c r="D128" s="181" t="s">
        <v>261</v>
      </c>
      <c r="E128" s="182" t="s">
        <v>1476</v>
      </c>
      <c r="F128" s="183" t="s">
        <v>1477</v>
      </c>
      <c r="G128" s="184" t="s">
        <v>1378</v>
      </c>
      <c r="H128" s="185">
        <v>1</v>
      </c>
      <c r="I128" s="186"/>
      <c r="J128" s="187">
        <f t="shared" si="30"/>
        <v>0</v>
      </c>
      <c r="K128" s="183" t="s">
        <v>3</v>
      </c>
      <c r="L128" s="188"/>
      <c r="M128" s="189" t="s">
        <v>3</v>
      </c>
      <c r="N128" s="190" t="s">
        <v>43</v>
      </c>
      <c r="O128" s="54"/>
      <c r="P128" s="148">
        <f t="shared" si="31"/>
        <v>0</v>
      </c>
      <c r="Q128" s="148">
        <v>0</v>
      </c>
      <c r="R128" s="148">
        <f t="shared" si="32"/>
        <v>0</v>
      </c>
      <c r="S128" s="148">
        <v>0</v>
      </c>
      <c r="T128" s="149">
        <f t="shared" si="3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50" t="s">
        <v>190</v>
      </c>
      <c r="AT128" s="150" t="s">
        <v>261</v>
      </c>
      <c r="AU128" s="150" t="s">
        <v>80</v>
      </c>
      <c r="AY128" s="18" t="s">
        <v>138</v>
      </c>
      <c r="BE128" s="151">
        <f t="shared" si="34"/>
        <v>0</v>
      </c>
      <c r="BF128" s="151">
        <f t="shared" si="35"/>
        <v>0</v>
      </c>
      <c r="BG128" s="151">
        <f t="shared" si="36"/>
        <v>0</v>
      </c>
      <c r="BH128" s="151">
        <f t="shared" si="37"/>
        <v>0</v>
      </c>
      <c r="BI128" s="151">
        <f t="shared" si="38"/>
        <v>0</v>
      </c>
      <c r="BJ128" s="18" t="s">
        <v>80</v>
      </c>
      <c r="BK128" s="151">
        <f t="shared" si="39"/>
        <v>0</v>
      </c>
      <c r="BL128" s="18" t="s">
        <v>145</v>
      </c>
      <c r="BM128" s="150" t="s">
        <v>1478</v>
      </c>
    </row>
    <row r="129" spans="1:65" s="2" customFormat="1" ht="14.45" customHeight="1">
      <c r="A129" s="33"/>
      <c r="B129" s="138"/>
      <c r="C129" s="181" t="s">
        <v>368</v>
      </c>
      <c r="D129" s="181" t="s">
        <v>261</v>
      </c>
      <c r="E129" s="182" t="s">
        <v>1479</v>
      </c>
      <c r="F129" s="183" t="s">
        <v>1480</v>
      </c>
      <c r="G129" s="184" t="s">
        <v>1378</v>
      </c>
      <c r="H129" s="185">
        <v>6</v>
      </c>
      <c r="I129" s="186"/>
      <c r="J129" s="187">
        <f t="shared" si="30"/>
        <v>0</v>
      </c>
      <c r="K129" s="183" t="s">
        <v>3</v>
      </c>
      <c r="L129" s="188"/>
      <c r="M129" s="189" t="s">
        <v>3</v>
      </c>
      <c r="N129" s="190" t="s">
        <v>43</v>
      </c>
      <c r="O129" s="54"/>
      <c r="P129" s="148">
        <f t="shared" si="31"/>
        <v>0</v>
      </c>
      <c r="Q129" s="148">
        <v>0</v>
      </c>
      <c r="R129" s="148">
        <f t="shared" si="32"/>
        <v>0</v>
      </c>
      <c r="S129" s="148">
        <v>0</v>
      </c>
      <c r="T129" s="149">
        <f t="shared" si="3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50" t="s">
        <v>190</v>
      </c>
      <c r="AT129" s="150" t="s">
        <v>261</v>
      </c>
      <c r="AU129" s="150" t="s">
        <v>80</v>
      </c>
      <c r="AY129" s="18" t="s">
        <v>138</v>
      </c>
      <c r="BE129" s="151">
        <f t="shared" si="34"/>
        <v>0</v>
      </c>
      <c r="BF129" s="151">
        <f t="shared" si="35"/>
        <v>0</v>
      </c>
      <c r="BG129" s="151">
        <f t="shared" si="36"/>
        <v>0</v>
      </c>
      <c r="BH129" s="151">
        <f t="shared" si="37"/>
        <v>0</v>
      </c>
      <c r="BI129" s="151">
        <f t="shared" si="38"/>
        <v>0</v>
      </c>
      <c r="BJ129" s="18" t="s">
        <v>80</v>
      </c>
      <c r="BK129" s="151">
        <f t="shared" si="39"/>
        <v>0</v>
      </c>
      <c r="BL129" s="18" t="s">
        <v>145</v>
      </c>
      <c r="BM129" s="150" t="s">
        <v>1481</v>
      </c>
    </row>
    <row r="130" spans="1:65" s="2" customFormat="1" ht="14.45" customHeight="1">
      <c r="A130" s="33"/>
      <c r="B130" s="138"/>
      <c r="C130" s="181" t="s">
        <v>375</v>
      </c>
      <c r="D130" s="181" t="s">
        <v>261</v>
      </c>
      <c r="E130" s="182" t="s">
        <v>1482</v>
      </c>
      <c r="F130" s="183" t="s">
        <v>1483</v>
      </c>
      <c r="G130" s="184" t="s">
        <v>1378</v>
      </c>
      <c r="H130" s="185">
        <v>8</v>
      </c>
      <c r="I130" s="186"/>
      <c r="J130" s="187">
        <f t="shared" si="30"/>
        <v>0</v>
      </c>
      <c r="K130" s="183" t="s">
        <v>3</v>
      </c>
      <c r="L130" s="188"/>
      <c r="M130" s="189" t="s">
        <v>3</v>
      </c>
      <c r="N130" s="190" t="s">
        <v>43</v>
      </c>
      <c r="O130" s="54"/>
      <c r="P130" s="148">
        <f t="shared" si="31"/>
        <v>0</v>
      </c>
      <c r="Q130" s="148">
        <v>0</v>
      </c>
      <c r="R130" s="148">
        <f t="shared" si="32"/>
        <v>0</v>
      </c>
      <c r="S130" s="148">
        <v>0</v>
      </c>
      <c r="T130" s="149">
        <f t="shared" si="3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50" t="s">
        <v>190</v>
      </c>
      <c r="AT130" s="150" t="s">
        <v>261</v>
      </c>
      <c r="AU130" s="150" t="s">
        <v>80</v>
      </c>
      <c r="AY130" s="18" t="s">
        <v>138</v>
      </c>
      <c r="BE130" s="151">
        <f t="shared" si="34"/>
        <v>0</v>
      </c>
      <c r="BF130" s="151">
        <f t="shared" si="35"/>
        <v>0</v>
      </c>
      <c r="BG130" s="151">
        <f t="shared" si="36"/>
        <v>0</v>
      </c>
      <c r="BH130" s="151">
        <f t="shared" si="37"/>
        <v>0</v>
      </c>
      <c r="BI130" s="151">
        <f t="shared" si="38"/>
        <v>0</v>
      </c>
      <c r="BJ130" s="18" t="s">
        <v>80</v>
      </c>
      <c r="BK130" s="151">
        <f t="shared" si="39"/>
        <v>0</v>
      </c>
      <c r="BL130" s="18" t="s">
        <v>145</v>
      </c>
      <c r="BM130" s="150" t="s">
        <v>1484</v>
      </c>
    </row>
    <row r="131" spans="1:65" s="2" customFormat="1" ht="19.899999999999999" customHeight="1">
      <c r="A131" s="33"/>
      <c r="B131" s="138"/>
      <c r="C131" s="181" t="s">
        <v>380</v>
      </c>
      <c r="D131" s="181" t="s">
        <v>261</v>
      </c>
      <c r="E131" s="182" t="s">
        <v>1485</v>
      </c>
      <c r="F131" s="183" t="s">
        <v>1486</v>
      </c>
      <c r="G131" s="184" t="s">
        <v>1378</v>
      </c>
      <c r="H131" s="185">
        <v>2</v>
      </c>
      <c r="I131" s="186"/>
      <c r="J131" s="187">
        <f t="shared" si="30"/>
        <v>0</v>
      </c>
      <c r="K131" s="183" t="s">
        <v>3</v>
      </c>
      <c r="L131" s="188"/>
      <c r="M131" s="189" t="s">
        <v>3</v>
      </c>
      <c r="N131" s="190" t="s">
        <v>43</v>
      </c>
      <c r="O131" s="54"/>
      <c r="P131" s="148">
        <f t="shared" si="31"/>
        <v>0</v>
      </c>
      <c r="Q131" s="148">
        <v>0</v>
      </c>
      <c r="R131" s="148">
        <f t="shared" si="32"/>
        <v>0</v>
      </c>
      <c r="S131" s="148">
        <v>0</v>
      </c>
      <c r="T131" s="149">
        <f t="shared" si="3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50" t="s">
        <v>190</v>
      </c>
      <c r="AT131" s="150" t="s">
        <v>261</v>
      </c>
      <c r="AU131" s="150" t="s">
        <v>80</v>
      </c>
      <c r="AY131" s="18" t="s">
        <v>138</v>
      </c>
      <c r="BE131" s="151">
        <f t="shared" si="34"/>
        <v>0</v>
      </c>
      <c r="BF131" s="151">
        <f t="shared" si="35"/>
        <v>0</v>
      </c>
      <c r="BG131" s="151">
        <f t="shared" si="36"/>
        <v>0</v>
      </c>
      <c r="BH131" s="151">
        <f t="shared" si="37"/>
        <v>0</v>
      </c>
      <c r="BI131" s="151">
        <f t="shared" si="38"/>
        <v>0</v>
      </c>
      <c r="BJ131" s="18" t="s">
        <v>80</v>
      </c>
      <c r="BK131" s="151">
        <f t="shared" si="39"/>
        <v>0</v>
      </c>
      <c r="BL131" s="18" t="s">
        <v>145</v>
      </c>
      <c r="BM131" s="150" t="s">
        <v>1487</v>
      </c>
    </row>
    <row r="132" spans="1:65" s="2" customFormat="1" ht="14.45" customHeight="1">
      <c r="A132" s="33"/>
      <c r="B132" s="138"/>
      <c r="C132" s="181" t="s">
        <v>386</v>
      </c>
      <c r="D132" s="181" t="s">
        <v>261</v>
      </c>
      <c r="E132" s="182" t="s">
        <v>1488</v>
      </c>
      <c r="F132" s="183" t="s">
        <v>1489</v>
      </c>
      <c r="G132" s="184" t="s">
        <v>1378</v>
      </c>
      <c r="H132" s="185">
        <v>1</v>
      </c>
      <c r="I132" s="186"/>
      <c r="J132" s="187">
        <f t="shared" si="30"/>
        <v>0</v>
      </c>
      <c r="K132" s="183" t="s">
        <v>3</v>
      </c>
      <c r="L132" s="188"/>
      <c r="M132" s="189" t="s">
        <v>3</v>
      </c>
      <c r="N132" s="190" t="s">
        <v>43</v>
      </c>
      <c r="O132" s="54"/>
      <c r="P132" s="148">
        <f t="shared" si="31"/>
        <v>0</v>
      </c>
      <c r="Q132" s="148">
        <v>0</v>
      </c>
      <c r="R132" s="148">
        <f t="shared" si="32"/>
        <v>0</v>
      </c>
      <c r="S132" s="148">
        <v>0</v>
      </c>
      <c r="T132" s="149">
        <f t="shared" si="3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50" t="s">
        <v>190</v>
      </c>
      <c r="AT132" s="150" t="s">
        <v>261</v>
      </c>
      <c r="AU132" s="150" t="s">
        <v>80</v>
      </c>
      <c r="AY132" s="18" t="s">
        <v>138</v>
      </c>
      <c r="BE132" s="151">
        <f t="shared" si="34"/>
        <v>0</v>
      </c>
      <c r="BF132" s="151">
        <f t="shared" si="35"/>
        <v>0</v>
      </c>
      <c r="BG132" s="151">
        <f t="shared" si="36"/>
        <v>0</v>
      </c>
      <c r="BH132" s="151">
        <f t="shared" si="37"/>
        <v>0</v>
      </c>
      <c r="BI132" s="151">
        <f t="shared" si="38"/>
        <v>0</v>
      </c>
      <c r="BJ132" s="18" t="s">
        <v>80</v>
      </c>
      <c r="BK132" s="151">
        <f t="shared" si="39"/>
        <v>0</v>
      </c>
      <c r="BL132" s="18" t="s">
        <v>145</v>
      </c>
      <c r="BM132" s="150" t="s">
        <v>1490</v>
      </c>
    </row>
    <row r="133" spans="1:65" s="2" customFormat="1" ht="14.45" customHeight="1">
      <c r="A133" s="33"/>
      <c r="B133" s="138"/>
      <c r="C133" s="139" t="s">
        <v>392</v>
      </c>
      <c r="D133" s="139" t="s">
        <v>140</v>
      </c>
      <c r="E133" s="140" t="s">
        <v>1491</v>
      </c>
      <c r="F133" s="141" t="s">
        <v>1390</v>
      </c>
      <c r="G133" s="142" t="s">
        <v>1262</v>
      </c>
      <c r="H133" s="143">
        <v>1</v>
      </c>
      <c r="I133" s="144"/>
      <c r="J133" s="145">
        <f t="shared" si="30"/>
        <v>0</v>
      </c>
      <c r="K133" s="141" t="s">
        <v>3</v>
      </c>
      <c r="L133" s="34"/>
      <c r="M133" s="146" t="s">
        <v>3</v>
      </c>
      <c r="N133" s="147" t="s">
        <v>43</v>
      </c>
      <c r="O133" s="54"/>
      <c r="P133" s="148">
        <f t="shared" si="31"/>
        <v>0</v>
      </c>
      <c r="Q133" s="148">
        <v>0</v>
      </c>
      <c r="R133" s="148">
        <f t="shared" si="32"/>
        <v>0</v>
      </c>
      <c r="S133" s="148">
        <v>0</v>
      </c>
      <c r="T133" s="149">
        <f t="shared" si="3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50" t="s">
        <v>145</v>
      </c>
      <c r="AT133" s="150" t="s">
        <v>140</v>
      </c>
      <c r="AU133" s="150" t="s">
        <v>80</v>
      </c>
      <c r="AY133" s="18" t="s">
        <v>138</v>
      </c>
      <c r="BE133" s="151">
        <f t="shared" si="34"/>
        <v>0</v>
      </c>
      <c r="BF133" s="151">
        <f t="shared" si="35"/>
        <v>0</v>
      </c>
      <c r="BG133" s="151">
        <f t="shared" si="36"/>
        <v>0</v>
      </c>
      <c r="BH133" s="151">
        <f t="shared" si="37"/>
        <v>0</v>
      </c>
      <c r="BI133" s="151">
        <f t="shared" si="38"/>
        <v>0</v>
      </c>
      <c r="BJ133" s="18" t="s">
        <v>80</v>
      </c>
      <c r="BK133" s="151">
        <f t="shared" si="39"/>
        <v>0</v>
      </c>
      <c r="BL133" s="18" t="s">
        <v>145</v>
      </c>
      <c r="BM133" s="150" t="s">
        <v>1492</v>
      </c>
    </row>
    <row r="134" spans="1:65" s="12" customFormat="1" ht="25.9" customHeight="1">
      <c r="B134" s="125"/>
      <c r="D134" s="126" t="s">
        <v>71</v>
      </c>
      <c r="E134" s="127" t="s">
        <v>1493</v>
      </c>
      <c r="F134" s="127" t="s">
        <v>1494</v>
      </c>
      <c r="I134" s="128"/>
      <c r="J134" s="129">
        <f>BK134</f>
        <v>0</v>
      </c>
      <c r="L134" s="125"/>
      <c r="M134" s="130"/>
      <c r="N134" s="131"/>
      <c r="O134" s="131"/>
      <c r="P134" s="132">
        <f>SUM(P135:P142)</f>
        <v>0</v>
      </c>
      <c r="Q134" s="131"/>
      <c r="R134" s="132">
        <f>SUM(R135:R142)</f>
        <v>0</v>
      </c>
      <c r="S134" s="131"/>
      <c r="T134" s="133">
        <f>SUM(T135:T142)</f>
        <v>0</v>
      </c>
      <c r="AR134" s="126" t="s">
        <v>80</v>
      </c>
      <c r="AT134" s="134" t="s">
        <v>71</v>
      </c>
      <c r="AU134" s="134" t="s">
        <v>72</v>
      </c>
      <c r="AY134" s="126" t="s">
        <v>138</v>
      </c>
      <c r="BK134" s="135">
        <f>SUM(BK135:BK142)</f>
        <v>0</v>
      </c>
    </row>
    <row r="135" spans="1:65" s="2" customFormat="1" ht="14.45" customHeight="1">
      <c r="A135" s="33"/>
      <c r="B135" s="138"/>
      <c r="C135" s="181" t="s">
        <v>397</v>
      </c>
      <c r="D135" s="181" t="s">
        <v>261</v>
      </c>
      <c r="E135" s="182" t="s">
        <v>1495</v>
      </c>
      <c r="F135" s="183" t="s">
        <v>1496</v>
      </c>
      <c r="G135" s="184" t="s">
        <v>1378</v>
      </c>
      <c r="H135" s="185">
        <v>45</v>
      </c>
      <c r="I135" s="186"/>
      <c r="J135" s="187">
        <f t="shared" ref="J135:J142" si="40">ROUND(I135*H135,2)</f>
        <v>0</v>
      </c>
      <c r="K135" s="183" t="s">
        <v>3</v>
      </c>
      <c r="L135" s="188"/>
      <c r="M135" s="189" t="s">
        <v>3</v>
      </c>
      <c r="N135" s="190" t="s">
        <v>43</v>
      </c>
      <c r="O135" s="54"/>
      <c r="P135" s="148">
        <f t="shared" ref="P135:P142" si="41">O135*H135</f>
        <v>0</v>
      </c>
      <c r="Q135" s="148">
        <v>0</v>
      </c>
      <c r="R135" s="148">
        <f t="shared" ref="R135:R142" si="42">Q135*H135</f>
        <v>0</v>
      </c>
      <c r="S135" s="148">
        <v>0</v>
      </c>
      <c r="T135" s="149">
        <f t="shared" ref="T135:T142" si="43"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50" t="s">
        <v>190</v>
      </c>
      <c r="AT135" s="150" t="s">
        <v>261</v>
      </c>
      <c r="AU135" s="150" t="s">
        <v>80</v>
      </c>
      <c r="AY135" s="18" t="s">
        <v>138</v>
      </c>
      <c r="BE135" s="151">
        <f t="shared" ref="BE135:BE142" si="44">IF(N135="základní",J135,0)</f>
        <v>0</v>
      </c>
      <c r="BF135" s="151">
        <f t="shared" ref="BF135:BF142" si="45">IF(N135="snížená",J135,0)</f>
        <v>0</v>
      </c>
      <c r="BG135" s="151">
        <f t="shared" ref="BG135:BG142" si="46">IF(N135="zákl. přenesená",J135,0)</f>
        <v>0</v>
      </c>
      <c r="BH135" s="151">
        <f t="shared" ref="BH135:BH142" si="47">IF(N135="sníž. přenesená",J135,0)</f>
        <v>0</v>
      </c>
      <c r="BI135" s="151">
        <f t="shared" ref="BI135:BI142" si="48">IF(N135="nulová",J135,0)</f>
        <v>0</v>
      </c>
      <c r="BJ135" s="18" t="s">
        <v>80</v>
      </c>
      <c r="BK135" s="151">
        <f t="shared" ref="BK135:BK142" si="49">ROUND(I135*H135,2)</f>
        <v>0</v>
      </c>
      <c r="BL135" s="18" t="s">
        <v>145</v>
      </c>
      <c r="BM135" s="150" t="s">
        <v>1497</v>
      </c>
    </row>
    <row r="136" spans="1:65" s="2" customFormat="1" ht="14.45" customHeight="1">
      <c r="A136" s="33"/>
      <c r="B136" s="138"/>
      <c r="C136" s="181" t="s">
        <v>403</v>
      </c>
      <c r="D136" s="181" t="s">
        <v>261</v>
      </c>
      <c r="E136" s="182" t="s">
        <v>1498</v>
      </c>
      <c r="F136" s="183" t="s">
        <v>1499</v>
      </c>
      <c r="G136" s="184" t="s">
        <v>1378</v>
      </c>
      <c r="H136" s="185">
        <v>50</v>
      </c>
      <c r="I136" s="186"/>
      <c r="J136" s="187">
        <f t="shared" si="40"/>
        <v>0</v>
      </c>
      <c r="K136" s="183" t="s">
        <v>3</v>
      </c>
      <c r="L136" s="188"/>
      <c r="M136" s="189" t="s">
        <v>3</v>
      </c>
      <c r="N136" s="190" t="s">
        <v>43</v>
      </c>
      <c r="O136" s="54"/>
      <c r="P136" s="148">
        <f t="shared" si="41"/>
        <v>0</v>
      </c>
      <c r="Q136" s="148">
        <v>0</v>
      </c>
      <c r="R136" s="148">
        <f t="shared" si="42"/>
        <v>0</v>
      </c>
      <c r="S136" s="148">
        <v>0</v>
      </c>
      <c r="T136" s="149">
        <f t="shared" si="4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50" t="s">
        <v>190</v>
      </c>
      <c r="AT136" s="150" t="s">
        <v>261</v>
      </c>
      <c r="AU136" s="150" t="s">
        <v>80</v>
      </c>
      <c r="AY136" s="18" t="s">
        <v>138</v>
      </c>
      <c r="BE136" s="151">
        <f t="shared" si="44"/>
        <v>0</v>
      </c>
      <c r="BF136" s="151">
        <f t="shared" si="45"/>
        <v>0</v>
      </c>
      <c r="BG136" s="151">
        <f t="shared" si="46"/>
        <v>0</v>
      </c>
      <c r="BH136" s="151">
        <f t="shared" si="47"/>
        <v>0</v>
      </c>
      <c r="BI136" s="151">
        <f t="shared" si="48"/>
        <v>0</v>
      </c>
      <c r="BJ136" s="18" t="s">
        <v>80</v>
      </c>
      <c r="BK136" s="151">
        <f t="shared" si="49"/>
        <v>0</v>
      </c>
      <c r="BL136" s="18" t="s">
        <v>145</v>
      </c>
      <c r="BM136" s="150" t="s">
        <v>1500</v>
      </c>
    </row>
    <row r="137" spans="1:65" s="2" customFormat="1" ht="14.45" customHeight="1">
      <c r="A137" s="33"/>
      <c r="B137" s="138"/>
      <c r="C137" s="181" t="s">
        <v>407</v>
      </c>
      <c r="D137" s="181" t="s">
        <v>261</v>
      </c>
      <c r="E137" s="182" t="s">
        <v>1501</v>
      </c>
      <c r="F137" s="183" t="s">
        <v>1502</v>
      </c>
      <c r="G137" s="184" t="s">
        <v>1378</v>
      </c>
      <c r="H137" s="185">
        <v>1</v>
      </c>
      <c r="I137" s="186"/>
      <c r="J137" s="187">
        <f t="shared" si="40"/>
        <v>0</v>
      </c>
      <c r="K137" s="183" t="s">
        <v>3</v>
      </c>
      <c r="L137" s="188"/>
      <c r="M137" s="189" t="s">
        <v>3</v>
      </c>
      <c r="N137" s="190" t="s">
        <v>43</v>
      </c>
      <c r="O137" s="54"/>
      <c r="P137" s="148">
        <f t="shared" si="41"/>
        <v>0</v>
      </c>
      <c r="Q137" s="148">
        <v>0</v>
      </c>
      <c r="R137" s="148">
        <f t="shared" si="42"/>
        <v>0</v>
      </c>
      <c r="S137" s="148">
        <v>0</v>
      </c>
      <c r="T137" s="149">
        <f t="shared" si="4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50" t="s">
        <v>190</v>
      </c>
      <c r="AT137" s="150" t="s">
        <v>261</v>
      </c>
      <c r="AU137" s="150" t="s">
        <v>80</v>
      </c>
      <c r="AY137" s="18" t="s">
        <v>138</v>
      </c>
      <c r="BE137" s="151">
        <f t="shared" si="44"/>
        <v>0</v>
      </c>
      <c r="BF137" s="151">
        <f t="shared" si="45"/>
        <v>0</v>
      </c>
      <c r="BG137" s="151">
        <f t="shared" si="46"/>
        <v>0</v>
      </c>
      <c r="BH137" s="151">
        <f t="shared" si="47"/>
        <v>0</v>
      </c>
      <c r="BI137" s="151">
        <f t="shared" si="48"/>
        <v>0</v>
      </c>
      <c r="BJ137" s="18" t="s">
        <v>80</v>
      </c>
      <c r="BK137" s="151">
        <f t="shared" si="49"/>
        <v>0</v>
      </c>
      <c r="BL137" s="18" t="s">
        <v>145</v>
      </c>
      <c r="BM137" s="150" t="s">
        <v>1503</v>
      </c>
    </row>
    <row r="138" spans="1:65" s="2" customFormat="1" ht="14.45" customHeight="1">
      <c r="A138" s="33"/>
      <c r="B138" s="138"/>
      <c r="C138" s="181" t="s">
        <v>414</v>
      </c>
      <c r="D138" s="181" t="s">
        <v>261</v>
      </c>
      <c r="E138" s="182" t="s">
        <v>1504</v>
      </c>
      <c r="F138" s="183" t="s">
        <v>1505</v>
      </c>
      <c r="G138" s="184" t="s">
        <v>1378</v>
      </c>
      <c r="H138" s="185">
        <v>1</v>
      </c>
      <c r="I138" s="186"/>
      <c r="J138" s="187">
        <f t="shared" si="40"/>
        <v>0</v>
      </c>
      <c r="K138" s="183" t="s">
        <v>3</v>
      </c>
      <c r="L138" s="188"/>
      <c r="M138" s="189" t="s">
        <v>3</v>
      </c>
      <c r="N138" s="190" t="s">
        <v>43</v>
      </c>
      <c r="O138" s="54"/>
      <c r="P138" s="148">
        <f t="shared" si="41"/>
        <v>0</v>
      </c>
      <c r="Q138" s="148">
        <v>0</v>
      </c>
      <c r="R138" s="148">
        <f t="shared" si="42"/>
        <v>0</v>
      </c>
      <c r="S138" s="148">
        <v>0</v>
      </c>
      <c r="T138" s="149">
        <f t="shared" si="4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50" t="s">
        <v>190</v>
      </c>
      <c r="AT138" s="150" t="s">
        <v>261</v>
      </c>
      <c r="AU138" s="150" t="s">
        <v>80</v>
      </c>
      <c r="AY138" s="18" t="s">
        <v>138</v>
      </c>
      <c r="BE138" s="151">
        <f t="shared" si="44"/>
        <v>0</v>
      </c>
      <c r="BF138" s="151">
        <f t="shared" si="45"/>
        <v>0</v>
      </c>
      <c r="BG138" s="151">
        <f t="shared" si="46"/>
        <v>0</v>
      </c>
      <c r="BH138" s="151">
        <f t="shared" si="47"/>
        <v>0</v>
      </c>
      <c r="BI138" s="151">
        <f t="shared" si="48"/>
        <v>0</v>
      </c>
      <c r="BJ138" s="18" t="s">
        <v>80</v>
      </c>
      <c r="BK138" s="151">
        <f t="shared" si="49"/>
        <v>0</v>
      </c>
      <c r="BL138" s="18" t="s">
        <v>145</v>
      </c>
      <c r="BM138" s="150" t="s">
        <v>1506</v>
      </c>
    </row>
    <row r="139" spans="1:65" s="2" customFormat="1" ht="14.45" customHeight="1">
      <c r="A139" s="33"/>
      <c r="B139" s="138"/>
      <c r="C139" s="181" t="s">
        <v>419</v>
      </c>
      <c r="D139" s="181" t="s">
        <v>261</v>
      </c>
      <c r="E139" s="182" t="s">
        <v>1507</v>
      </c>
      <c r="F139" s="183" t="s">
        <v>1508</v>
      </c>
      <c r="G139" s="184" t="s">
        <v>1378</v>
      </c>
      <c r="H139" s="185">
        <v>1</v>
      </c>
      <c r="I139" s="186"/>
      <c r="J139" s="187">
        <f t="shared" si="40"/>
        <v>0</v>
      </c>
      <c r="K139" s="183" t="s">
        <v>3</v>
      </c>
      <c r="L139" s="188"/>
      <c r="M139" s="189" t="s">
        <v>3</v>
      </c>
      <c r="N139" s="190" t="s">
        <v>43</v>
      </c>
      <c r="O139" s="54"/>
      <c r="P139" s="148">
        <f t="shared" si="41"/>
        <v>0</v>
      </c>
      <c r="Q139" s="148">
        <v>0</v>
      </c>
      <c r="R139" s="148">
        <f t="shared" si="42"/>
        <v>0</v>
      </c>
      <c r="S139" s="148">
        <v>0</v>
      </c>
      <c r="T139" s="149">
        <f t="shared" si="4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50" t="s">
        <v>190</v>
      </c>
      <c r="AT139" s="150" t="s">
        <v>261</v>
      </c>
      <c r="AU139" s="150" t="s">
        <v>80</v>
      </c>
      <c r="AY139" s="18" t="s">
        <v>138</v>
      </c>
      <c r="BE139" s="151">
        <f t="shared" si="44"/>
        <v>0</v>
      </c>
      <c r="BF139" s="151">
        <f t="shared" si="45"/>
        <v>0</v>
      </c>
      <c r="BG139" s="151">
        <f t="shared" si="46"/>
        <v>0</v>
      </c>
      <c r="BH139" s="151">
        <f t="shared" si="47"/>
        <v>0</v>
      </c>
      <c r="BI139" s="151">
        <f t="shared" si="48"/>
        <v>0</v>
      </c>
      <c r="BJ139" s="18" t="s">
        <v>80</v>
      </c>
      <c r="BK139" s="151">
        <f t="shared" si="49"/>
        <v>0</v>
      </c>
      <c r="BL139" s="18" t="s">
        <v>145</v>
      </c>
      <c r="BM139" s="150" t="s">
        <v>1509</v>
      </c>
    </row>
    <row r="140" spans="1:65" s="2" customFormat="1" ht="14.45" customHeight="1">
      <c r="A140" s="33"/>
      <c r="B140" s="138"/>
      <c r="C140" s="181" t="s">
        <v>426</v>
      </c>
      <c r="D140" s="181" t="s">
        <v>261</v>
      </c>
      <c r="E140" s="182" t="s">
        <v>1510</v>
      </c>
      <c r="F140" s="183" t="s">
        <v>1511</v>
      </c>
      <c r="G140" s="184" t="s">
        <v>297</v>
      </c>
      <c r="H140" s="185">
        <v>125</v>
      </c>
      <c r="I140" s="186"/>
      <c r="J140" s="187">
        <f t="shared" si="40"/>
        <v>0</v>
      </c>
      <c r="K140" s="183" t="s">
        <v>3</v>
      </c>
      <c r="L140" s="188"/>
      <c r="M140" s="189" t="s">
        <v>3</v>
      </c>
      <c r="N140" s="190" t="s">
        <v>43</v>
      </c>
      <c r="O140" s="54"/>
      <c r="P140" s="148">
        <f t="shared" si="41"/>
        <v>0</v>
      </c>
      <c r="Q140" s="148">
        <v>0</v>
      </c>
      <c r="R140" s="148">
        <f t="shared" si="42"/>
        <v>0</v>
      </c>
      <c r="S140" s="148">
        <v>0</v>
      </c>
      <c r="T140" s="149">
        <f t="shared" si="4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50" t="s">
        <v>190</v>
      </c>
      <c r="AT140" s="150" t="s">
        <v>261</v>
      </c>
      <c r="AU140" s="150" t="s">
        <v>80</v>
      </c>
      <c r="AY140" s="18" t="s">
        <v>138</v>
      </c>
      <c r="BE140" s="151">
        <f t="shared" si="44"/>
        <v>0</v>
      </c>
      <c r="BF140" s="151">
        <f t="shared" si="45"/>
        <v>0</v>
      </c>
      <c r="BG140" s="151">
        <f t="shared" si="46"/>
        <v>0</v>
      </c>
      <c r="BH140" s="151">
        <f t="shared" si="47"/>
        <v>0</v>
      </c>
      <c r="BI140" s="151">
        <f t="shared" si="48"/>
        <v>0</v>
      </c>
      <c r="BJ140" s="18" t="s">
        <v>80</v>
      </c>
      <c r="BK140" s="151">
        <f t="shared" si="49"/>
        <v>0</v>
      </c>
      <c r="BL140" s="18" t="s">
        <v>145</v>
      </c>
      <c r="BM140" s="150" t="s">
        <v>1512</v>
      </c>
    </row>
    <row r="141" spans="1:65" s="2" customFormat="1" ht="14.45" customHeight="1">
      <c r="A141" s="33"/>
      <c r="B141" s="138"/>
      <c r="C141" s="181" t="s">
        <v>433</v>
      </c>
      <c r="D141" s="181" t="s">
        <v>261</v>
      </c>
      <c r="E141" s="182" t="s">
        <v>1513</v>
      </c>
      <c r="F141" s="183" t="s">
        <v>1514</v>
      </c>
      <c r="G141" s="184" t="s">
        <v>297</v>
      </c>
      <c r="H141" s="185">
        <v>40</v>
      </c>
      <c r="I141" s="186"/>
      <c r="J141" s="187">
        <f t="shared" si="40"/>
        <v>0</v>
      </c>
      <c r="K141" s="183" t="s">
        <v>3</v>
      </c>
      <c r="L141" s="188"/>
      <c r="M141" s="189" t="s">
        <v>3</v>
      </c>
      <c r="N141" s="190" t="s">
        <v>43</v>
      </c>
      <c r="O141" s="54"/>
      <c r="P141" s="148">
        <f t="shared" si="41"/>
        <v>0</v>
      </c>
      <c r="Q141" s="148">
        <v>0</v>
      </c>
      <c r="R141" s="148">
        <f t="shared" si="42"/>
        <v>0</v>
      </c>
      <c r="S141" s="148">
        <v>0</v>
      </c>
      <c r="T141" s="149">
        <f t="shared" si="4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50" t="s">
        <v>190</v>
      </c>
      <c r="AT141" s="150" t="s">
        <v>261</v>
      </c>
      <c r="AU141" s="150" t="s">
        <v>80</v>
      </c>
      <c r="AY141" s="18" t="s">
        <v>138</v>
      </c>
      <c r="BE141" s="151">
        <f t="shared" si="44"/>
        <v>0</v>
      </c>
      <c r="BF141" s="151">
        <f t="shared" si="45"/>
        <v>0</v>
      </c>
      <c r="BG141" s="151">
        <f t="shared" si="46"/>
        <v>0</v>
      </c>
      <c r="BH141" s="151">
        <f t="shared" si="47"/>
        <v>0</v>
      </c>
      <c r="BI141" s="151">
        <f t="shared" si="48"/>
        <v>0</v>
      </c>
      <c r="BJ141" s="18" t="s">
        <v>80</v>
      </c>
      <c r="BK141" s="151">
        <f t="shared" si="49"/>
        <v>0</v>
      </c>
      <c r="BL141" s="18" t="s">
        <v>145</v>
      </c>
      <c r="BM141" s="150" t="s">
        <v>1515</v>
      </c>
    </row>
    <row r="142" spans="1:65" s="2" customFormat="1" ht="14.45" customHeight="1">
      <c r="A142" s="33"/>
      <c r="B142" s="138"/>
      <c r="C142" s="139" t="s">
        <v>440</v>
      </c>
      <c r="D142" s="139" t="s">
        <v>140</v>
      </c>
      <c r="E142" s="140" t="s">
        <v>1516</v>
      </c>
      <c r="F142" s="141" t="s">
        <v>1390</v>
      </c>
      <c r="G142" s="142" t="s">
        <v>1262</v>
      </c>
      <c r="H142" s="143">
        <v>1</v>
      </c>
      <c r="I142" s="144"/>
      <c r="J142" s="145">
        <f t="shared" si="40"/>
        <v>0</v>
      </c>
      <c r="K142" s="141" t="s">
        <v>3</v>
      </c>
      <c r="L142" s="34"/>
      <c r="M142" s="146" t="s">
        <v>3</v>
      </c>
      <c r="N142" s="147" t="s">
        <v>43</v>
      </c>
      <c r="O142" s="54"/>
      <c r="P142" s="148">
        <f t="shared" si="41"/>
        <v>0</v>
      </c>
      <c r="Q142" s="148">
        <v>0</v>
      </c>
      <c r="R142" s="148">
        <f t="shared" si="42"/>
        <v>0</v>
      </c>
      <c r="S142" s="148">
        <v>0</v>
      </c>
      <c r="T142" s="149">
        <f t="shared" si="4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50" t="s">
        <v>145</v>
      </c>
      <c r="AT142" s="150" t="s">
        <v>140</v>
      </c>
      <c r="AU142" s="150" t="s">
        <v>80</v>
      </c>
      <c r="AY142" s="18" t="s">
        <v>138</v>
      </c>
      <c r="BE142" s="151">
        <f t="shared" si="44"/>
        <v>0</v>
      </c>
      <c r="BF142" s="151">
        <f t="shared" si="45"/>
        <v>0</v>
      </c>
      <c r="BG142" s="151">
        <f t="shared" si="46"/>
        <v>0</v>
      </c>
      <c r="BH142" s="151">
        <f t="shared" si="47"/>
        <v>0</v>
      </c>
      <c r="BI142" s="151">
        <f t="shared" si="48"/>
        <v>0</v>
      </c>
      <c r="BJ142" s="18" t="s">
        <v>80</v>
      </c>
      <c r="BK142" s="151">
        <f t="shared" si="49"/>
        <v>0</v>
      </c>
      <c r="BL142" s="18" t="s">
        <v>145</v>
      </c>
      <c r="BM142" s="150" t="s">
        <v>1517</v>
      </c>
    </row>
    <row r="143" spans="1:65" s="12" customFormat="1" ht="25.9" customHeight="1">
      <c r="B143" s="125"/>
      <c r="D143" s="126" t="s">
        <v>71</v>
      </c>
      <c r="E143" s="127" t="s">
        <v>1518</v>
      </c>
      <c r="F143" s="127" t="s">
        <v>1519</v>
      </c>
      <c r="I143" s="128"/>
      <c r="J143" s="129">
        <f>BK143</f>
        <v>0</v>
      </c>
      <c r="L143" s="125"/>
      <c r="M143" s="130"/>
      <c r="N143" s="131"/>
      <c r="O143" s="131"/>
      <c r="P143" s="132">
        <f>SUM(P144:P148)</f>
        <v>0</v>
      </c>
      <c r="Q143" s="131"/>
      <c r="R143" s="132">
        <f>SUM(R144:R148)</f>
        <v>0</v>
      </c>
      <c r="S143" s="131"/>
      <c r="T143" s="133">
        <f>SUM(T144:T148)</f>
        <v>0</v>
      </c>
      <c r="AR143" s="126" t="s">
        <v>80</v>
      </c>
      <c r="AT143" s="134" t="s">
        <v>71</v>
      </c>
      <c r="AU143" s="134" t="s">
        <v>72</v>
      </c>
      <c r="AY143" s="126" t="s">
        <v>138</v>
      </c>
      <c r="BK143" s="135">
        <f>SUM(BK144:BK148)</f>
        <v>0</v>
      </c>
    </row>
    <row r="144" spans="1:65" s="2" customFormat="1" ht="22.15" customHeight="1">
      <c r="A144" s="33"/>
      <c r="B144" s="138"/>
      <c r="C144" s="181" t="s">
        <v>446</v>
      </c>
      <c r="D144" s="181" t="s">
        <v>261</v>
      </c>
      <c r="E144" s="182" t="s">
        <v>1520</v>
      </c>
      <c r="F144" s="183" t="s">
        <v>1521</v>
      </c>
      <c r="G144" s="184" t="s">
        <v>1378</v>
      </c>
      <c r="H144" s="185">
        <v>1</v>
      </c>
      <c r="I144" s="186"/>
      <c r="J144" s="187">
        <f>ROUND(I144*H144,2)</f>
        <v>0</v>
      </c>
      <c r="K144" s="183" t="s">
        <v>3</v>
      </c>
      <c r="L144" s="188"/>
      <c r="M144" s="189" t="s">
        <v>3</v>
      </c>
      <c r="N144" s="190" t="s">
        <v>43</v>
      </c>
      <c r="O144" s="54"/>
      <c r="P144" s="148">
        <f>O144*H144</f>
        <v>0</v>
      </c>
      <c r="Q144" s="148">
        <v>0</v>
      </c>
      <c r="R144" s="148">
        <f>Q144*H144</f>
        <v>0</v>
      </c>
      <c r="S144" s="148">
        <v>0</v>
      </c>
      <c r="T144" s="149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50" t="s">
        <v>190</v>
      </c>
      <c r="AT144" s="150" t="s">
        <v>261</v>
      </c>
      <c r="AU144" s="150" t="s">
        <v>80</v>
      </c>
      <c r="AY144" s="18" t="s">
        <v>138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8" t="s">
        <v>80</v>
      </c>
      <c r="BK144" s="151">
        <f>ROUND(I144*H144,2)</f>
        <v>0</v>
      </c>
      <c r="BL144" s="18" t="s">
        <v>145</v>
      </c>
      <c r="BM144" s="150" t="s">
        <v>1522</v>
      </c>
    </row>
    <row r="145" spans="1:65" s="2" customFormat="1" ht="22.15" customHeight="1">
      <c r="A145" s="33"/>
      <c r="B145" s="138"/>
      <c r="C145" s="181" t="s">
        <v>452</v>
      </c>
      <c r="D145" s="181" t="s">
        <v>261</v>
      </c>
      <c r="E145" s="182" t="s">
        <v>1523</v>
      </c>
      <c r="F145" s="183" t="s">
        <v>1524</v>
      </c>
      <c r="G145" s="184" t="s">
        <v>1378</v>
      </c>
      <c r="H145" s="185">
        <v>4</v>
      </c>
      <c r="I145" s="186"/>
      <c r="J145" s="187">
        <f>ROUND(I145*H145,2)</f>
        <v>0</v>
      </c>
      <c r="K145" s="183" t="s">
        <v>3</v>
      </c>
      <c r="L145" s="188"/>
      <c r="M145" s="189" t="s">
        <v>3</v>
      </c>
      <c r="N145" s="190" t="s">
        <v>43</v>
      </c>
      <c r="O145" s="54"/>
      <c r="P145" s="148">
        <f>O145*H145</f>
        <v>0</v>
      </c>
      <c r="Q145" s="148">
        <v>0</v>
      </c>
      <c r="R145" s="148">
        <f>Q145*H145</f>
        <v>0</v>
      </c>
      <c r="S145" s="148">
        <v>0</v>
      </c>
      <c r="T145" s="149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50" t="s">
        <v>190</v>
      </c>
      <c r="AT145" s="150" t="s">
        <v>261</v>
      </c>
      <c r="AU145" s="150" t="s">
        <v>80</v>
      </c>
      <c r="AY145" s="18" t="s">
        <v>138</v>
      </c>
      <c r="BE145" s="151">
        <f>IF(N145="základní",J145,0)</f>
        <v>0</v>
      </c>
      <c r="BF145" s="151">
        <f>IF(N145="snížená",J145,0)</f>
        <v>0</v>
      </c>
      <c r="BG145" s="151">
        <f>IF(N145="zákl. přenesená",J145,0)</f>
        <v>0</v>
      </c>
      <c r="BH145" s="151">
        <f>IF(N145="sníž. přenesená",J145,0)</f>
        <v>0</v>
      </c>
      <c r="BI145" s="151">
        <f>IF(N145="nulová",J145,0)</f>
        <v>0</v>
      </c>
      <c r="BJ145" s="18" t="s">
        <v>80</v>
      </c>
      <c r="BK145" s="151">
        <f>ROUND(I145*H145,2)</f>
        <v>0</v>
      </c>
      <c r="BL145" s="18" t="s">
        <v>145</v>
      </c>
      <c r="BM145" s="150" t="s">
        <v>1525</v>
      </c>
    </row>
    <row r="146" spans="1:65" s="2" customFormat="1" ht="22.15" customHeight="1">
      <c r="A146" s="33"/>
      <c r="B146" s="138"/>
      <c r="C146" s="181" t="s">
        <v>460</v>
      </c>
      <c r="D146" s="181" t="s">
        <v>261</v>
      </c>
      <c r="E146" s="182" t="s">
        <v>1526</v>
      </c>
      <c r="F146" s="183" t="s">
        <v>1527</v>
      </c>
      <c r="G146" s="184" t="s">
        <v>1378</v>
      </c>
      <c r="H146" s="185">
        <v>1</v>
      </c>
      <c r="I146" s="186"/>
      <c r="J146" s="187">
        <f>ROUND(I146*H146,2)</f>
        <v>0</v>
      </c>
      <c r="K146" s="183" t="s">
        <v>3</v>
      </c>
      <c r="L146" s="188"/>
      <c r="M146" s="189" t="s">
        <v>3</v>
      </c>
      <c r="N146" s="190" t="s">
        <v>43</v>
      </c>
      <c r="O146" s="54"/>
      <c r="P146" s="148">
        <f>O146*H146</f>
        <v>0</v>
      </c>
      <c r="Q146" s="148">
        <v>0</v>
      </c>
      <c r="R146" s="148">
        <f>Q146*H146</f>
        <v>0</v>
      </c>
      <c r="S146" s="148">
        <v>0</v>
      </c>
      <c r="T146" s="149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50" t="s">
        <v>190</v>
      </c>
      <c r="AT146" s="150" t="s">
        <v>261</v>
      </c>
      <c r="AU146" s="150" t="s">
        <v>80</v>
      </c>
      <c r="AY146" s="18" t="s">
        <v>138</v>
      </c>
      <c r="BE146" s="151">
        <f>IF(N146="základní",J146,0)</f>
        <v>0</v>
      </c>
      <c r="BF146" s="151">
        <f>IF(N146="snížená",J146,0)</f>
        <v>0</v>
      </c>
      <c r="BG146" s="151">
        <f>IF(N146="zákl. přenesená",J146,0)</f>
        <v>0</v>
      </c>
      <c r="BH146" s="151">
        <f>IF(N146="sníž. přenesená",J146,0)</f>
        <v>0</v>
      </c>
      <c r="BI146" s="151">
        <f>IF(N146="nulová",J146,0)</f>
        <v>0</v>
      </c>
      <c r="BJ146" s="18" t="s">
        <v>80</v>
      </c>
      <c r="BK146" s="151">
        <f>ROUND(I146*H146,2)</f>
        <v>0</v>
      </c>
      <c r="BL146" s="18" t="s">
        <v>145</v>
      </c>
      <c r="BM146" s="150" t="s">
        <v>1528</v>
      </c>
    </row>
    <row r="147" spans="1:65" s="2" customFormat="1" ht="19.899999999999999" customHeight="1">
      <c r="A147" s="33"/>
      <c r="B147" s="138"/>
      <c r="C147" s="181" t="s">
        <v>466</v>
      </c>
      <c r="D147" s="181" t="s">
        <v>261</v>
      </c>
      <c r="E147" s="182" t="s">
        <v>1529</v>
      </c>
      <c r="F147" s="183" t="s">
        <v>1530</v>
      </c>
      <c r="G147" s="184" t="s">
        <v>1378</v>
      </c>
      <c r="H147" s="185">
        <v>1</v>
      </c>
      <c r="I147" s="186"/>
      <c r="J147" s="187">
        <f>ROUND(I147*H147,2)</f>
        <v>0</v>
      </c>
      <c r="K147" s="183" t="s">
        <v>3</v>
      </c>
      <c r="L147" s="188"/>
      <c r="M147" s="189" t="s">
        <v>3</v>
      </c>
      <c r="N147" s="190" t="s">
        <v>43</v>
      </c>
      <c r="O147" s="54"/>
      <c r="P147" s="148">
        <f>O147*H147</f>
        <v>0</v>
      </c>
      <c r="Q147" s="148">
        <v>0</v>
      </c>
      <c r="R147" s="148">
        <f>Q147*H147</f>
        <v>0</v>
      </c>
      <c r="S147" s="148">
        <v>0</v>
      </c>
      <c r="T147" s="149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50" t="s">
        <v>190</v>
      </c>
      <c r="AT147" s="150" t="s">
        <v>261</v>
      </c>
      <c r="AU147" s="150" t="s">
        <v>80</v>
      </c>
      <c r="AY147" s="18" t="s">
        <v>138</v>
      </c>
      <c r="BE147" s="151">
        <f>IF(N147="základní",J147,0)</f>
        <v>0</v>
      </c>
      <c r="BF147" s="151">
        <f>IF(N147="snížená",J147,0)</f>
        <v>0</v>
      </c>
      <c r="BG147" s="151">
        <f>IF(N147="zákl. přenesená",J147,0)</f>
        <v>0</v>
      </c>
      <c r="BH147" s="151">
        <f>IF(N147="sníž. přenesená",J147,0)</f>
        <v>0</v>
      </c>
      <c r="BI147" s="151">
        <f>IF(N147="nulová",J147,0)</f>
        <v>0</v>
      </c>
      <c r="BJ147" s="18" t="s">
        <v>80</v>
      </c>
      <c r="BK147" s="151">
        <f>ROUND(I147*H147,2)</f>
        <v>0</v>
      </c>
      <c r="BL147" s="18" t="s">
        <v>145</v>
      </c>
      <c r="BM147" s="150" t="s">
        <v>1531</v>
      </c>
    </row>
    <row r="148" spans="1:65" s="2" customFormat="1" ht="14.45" customHeight="1">
      <c r="A148" s="33"/>
      <c r="B148" s="138"/>
      <c r="C148" s="139" t="s">
        <v>471</v>
      </c>
      <c r="D148" s="139" t="s">
        <v>140</v>
      </c>
      <c r="E148" s="140" t="s">
        <v>1532</v>
      </c>
      <c r="F148" s="141" t="s">
        <v>1410</v>
      </c>
      <c r="G148" s="142" t="s">
        <v>1262</v>
      </c>
      <c r="H148" s="143">
        <v>1</v>
      </c>
      <c r="I148" s="144"/>
      <c r="J148" s="145">
        <f>ROUND(I148*H148,2)</f>
        <v>0</v>
      </c>
      <c r="K148" s="141" t="s">
        <v>3</v>
      </c>
      <c r="L148" s="34"/>
      <c r="M148" s="146" t="s">
        <v>3</v>
      </c>
      <c r="N148" s="147" t="s">
        <v>43</v>
      </c>
      <c r="O148" s="54"/>
      <c r="P148" s="148">
        <f>O148*H148</f>
        <v>0</v>
      </c>
      <c r="Q148" s="148">
        <v>0</v>
      </c>
      <c r="R148" s="148">
        <f>Q148*H148</f>
        <v>0</v>
      </c>
      <c r="S148" s="148">
        <v>0</v>
      </c>
      <c r="T148" s="149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50" t="s">
        <v>145</v>
      </c>
      <c r="AT148" s="150" t="s">
        <v>140</v>
      </c>
      <c r="AU148" s="150" t="s">
        <v>80</v>
      </c>
      <c r="AY148" s="18" t="s">
        <v>138</v>
      </c>
      <c r="BE148" s="151">
        <f>IF(N148="základní",J148,0)</f>
        <v>0</v>
      </c>
      <c r="BF148" s="151">
        <f>IF(N148="snížená",J148,0)</f>
        <v>0</v>
      </c>
      <c r="BG148" s="151">
        <f>IF(N148="zákl. přenesená",J148,0)</f>
        <v>0</v>
      </c>
      <c r="BH148" s="151">
        <f>IF(N148="sníž. přenesená",J148,0)</f>
        <v>0</v>
      </c>
      <c r="BI148" s="151">
        <f>IF(N148="nulová",J148,0)</f>
        <v>0</v>
      </c>
      <c r="BJ148" s="18" t="s">
        <v>80</v>
      </c>
      <c r="BK148" s="151">
        <f>ROUND(I148*H148,2)</f>
        <v>0</v>
      </c>
      <c r="BL148" s="18" t="s">
        <v>145</v>
      </c>
      <c r="BM148" s="150" t="s">
        <v>1533</v>
      </c>
    </row>
    <row r="149" spans="1:65" s="12" customFormat="1" ht="25.9" customHeight="1">
      <c r="B149" s="125"/>
      <c r="D149" s="126" t="s">
        <v>71</v>
      </c>
      <c r="E149" s="127" t="s">
        <v>1534</v>
      </c>
      <c r="F149" s="127" t="s">
        <v>1535</v>
      </c>
      <c r="I149" s="128"/>
      <c r="J149" s="129">
        <f>BK149</f>
        <v>0</v>
      </c>
      <c r="L149" s="125"/>
      <c r="M149" s="130"/>
      <c r="N149" s="131"/>
      <c r="O149" s="131"/>
      <c r="P149" s="132">
        <f>SUM(P150:P167)</f>
        <v>0</v>
      </c>
      <c r="Q149" s="131"/>
      <c r="R149" s="132">
        <f>SUM(R150:R167)</f>
        <v>0</v>
      </c>
      <c r="S149" s="131"/>
      <c r="T149" s="133">
        <f>SUM(T150:T167)</f>
        <v>0</v>
      </c>
      <c r="AR149" s="126" t="s">
        <v>80</v>
      </c>
      <c r="AT149" s="134" t="s">
        <v>71</v>
      </c>
      <c r="AU149" s="134" t="s">
        <v>72</v>
      </c>
      <c r="AY149" s="126" t="s">
        <v>138</v>
      </c>
      <c r="BK149" s="135">
        <f>SUM(BK150:BK167)</f>
        <v>0</v>
      </c>
    </row>
    <row r="150" spans="1:65" s="2" customFormat="1" ht="14.45" customHeight="1">
      <c r="A150" s="33"/>
      <c r="B150" s="138"/>
      <c r="C150" s="181" t="s">
        <v>476</v>
      </c>
      <c r="D150" s="181" t="s">
        <v>261</v>
      </c>
      <c r="E150" s="182" t="s">
        <v>1536</v>
      </c>
      <c r="F150" s="183" t="s">
        <v>1537</v>
      </c>
      <c r="G150" s="184" t="s">
        <v>297</v>
      </c>
      <c r="H150" s="185">
        <v>55</v>
      </c>
      <c r="I150" s="186"/>
      <c r="J150" s="187">
        <f t="shared" ref="J150:J167" si="50">ROUND(I150*H150,2)</f>
        <v>0</v>
      </c>
      <c r="K150" s="183" t="s">
        <v>3</v>
      </c>
      <c r="L150" s="188"/>
      <c r="M150" s="189" t="s">
        <v>3</v>
      </c>
      <c r="N150" s="190" t="s">
        <v>43</v>
      </c>
      <c r="O150" s="54"/>
      <c r="P150" s="148">
        <f t="shared" ref="P150:P167" si="51">O150*H150</f>
        <v>0</v>
      </c>
      <c r="Q150" s="148">
        <v>0</v>
      </c>
      <c r="R150" s="148">
        <f t="shared" ref="R150:R167" si="52">Q150*H150</f>
        <v>0</v>
      </c>
      <c r="S150" s="148">
        <v>0</v>
      </c>
      <c r="T150" s="149">
        <f t="shared" ref="T150:T167" si="53"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50" t="s">
        <v>190</v>
      </c>
      <c r="AT150" s="150" t="s">
        <v>261</v>
      </c>
      <c r="AU150" s="150" t="s">
        <v>80</v>
      </c>
      <c r="AY150" s="18" t="s">
        <v>138</v>
      </c>
      <c r="BE150" s="151">
        <f t="shared" ref="BE150:BE167" si="54">IF(N150="základní",J150,0)</f>
        <v>0</v>
      </c>
      <c r="BF150" s="151">
        <f t="shared" ref="BF150:BF167" si="55">IF(N150="snížená",J150,0)</f>
        <v>0</v>
      </c>
      <c r="BG150" s="151">
        <f t="shared" ref="BG150:BG167" si="56">IF(N150="zákl. přenesená",J150,0)</f>
        <v>0</v>
      </c>
      <c r="BH150" s="151">
        <f t="shared" ref="BH150:BH167" si="57">IF(N150="sníž. přenesená",J150,0)</f>
        <v>0</v>
      </c>
      <c r="BI150" s="151">
        <f t="shared" ref="BI150:BI167" si="58">IF(N150="nulová",J150,0)</f>
        <v>0</v>
      </c>
      <c r="BJ150" s="18" t="s">
        <v>80</v>
      </c>
      <c r="BK150" s="151">
        <f t="shared" ref="BK150:BK167" si="59">ROUND(I150*H150,2)</f>
        <v>0</v>
      </c>
      <c r="BL150" s="18" t="s">
        <v>145</v>
      </c>
      <c r="BM150" s="150" t="s">
        <v>1538</v>
      </c>
    </row>
    <row r="151" spans="1:65" s="2" customFormat="1" ht="14.45" customHeight="1">
      <c r="A151" s="33"/>
      <c r="B151" s="138"/>
      <c r="C151" s="181" t="s">
        <v>482</v>
      </c>
      <c r="D151" s="181" t="s">
        <v>261</v>
      </c>
      <c r="E151" s="182" t="s">
        <v>1539</v>
      </c>
      <c r="F151" s="183" t="s">
        <v>1540</v>
      </c>
      <c r="G151" s="184" t="s">
        <v>297</v>
      </c>
      <c r="H151" s="185">
        <v>50</v>
      </c>
      <c r="I151" s="186"/>
      <c r="J151" s="187">
        <f t="shared" si="50"/>
        <v>0</v>
      </c>
      <c r="K151" s="183" t="s">
        <v>3</v>
      </c>
      <c r="L151" s="188"/>
      <c r="M151" s="189" t="s">
        <v>3</v>
      </c>
      <c r="N151" s="190" t="s">
        <v>43</v>
      </c>
      <c r="O151" s="54"/>
      <c r="P151" s="148">
        <f t="shared" si="51"/>
        <v>0</v>
      </c>
      <c r="Q151" s="148">
        <v>0</v>
      </c>
      <c r="R151" s="148">
        <f t="shared" si="52"/>
        <v>0</v>
      </c>
      <c r="S151" s="148">
        <v>0</v>
      </c>
      <c r="T151" s="149">
        <f t="shared" si="5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50" t="s">
        <v>190</v>
      </c>
      <c r="AT151" s="150" t="s">
        <v>261</v>
      </c>
      <c r="AU151" s="150" t="s">
        <v>80</v>
      </c>
      <c r="AY151" s="18" t="s">
        <v>138</v>
      </c>
      <c r="BE151" s="151">
        <f t="shared" si="54"/>
        <v>0</v>
      </c>
      <c r="BF151" s="151">
        <f t="shared" si="55"/>
        <v>0</v>
      </c>
      <c r="BG151" s="151">
        <f t="shared" si="56"/>
        <v>0</v>
      </c>
      <c r="BH151" s="151">
        <f t="shared" si="57"/>
        <v>0</v>
      </c>
      <c r="BI151" s="151">
        <f t="shared" si="58"/>
        <v>0</v>
      </c>
      <c r="BJ151" s="18" t="s">
        <v>80</v>
      </c>
      <c r="BK151" s="151">
        <f t="shared" si="59"/>
        <v>0</v>
      </c>
      <c r="BL151" s="18" t="s">
        <v>145</v>
      </c>
      <c r="BM151" s="150" t="s">
        <v>1541</v>
      </c>
    </row>
    <row r="152" spans="1:65" s="2" customFormat="1" ht="14.45" customHeight="1">
      <c r="A152" s="33"/>
      <c r="B152" s="138"/>
      <c r="C152" s="181" t="s">
        <v>487</v>
      </c>
      <c r="D152" s="181" t="s">
        <v>261</v>
      </c>
      <c r="E152" s="182" t="s">
        <v>1542</v>
      </c>
      <c r="F152" s="183" t="s">
        <v>1543</v>
      </c>
      <c r="G152" s="184" t="s">
        <v>297</v>
      </c>
      <c r="H152" s="185">
        <v>50</v>
      </c>
      <c r="I152" s="186"/>
      <c r="J152" s="187">
        <f t="shared" si="50"/>
        <v>0</v>
      </c>
      <c r="K152" s="183" t="s">
        <v>3</v>
      </c>
      <c r="L152" s="188"/>
      <c r="M152" s="189" t="s">
        <v>3</v>
      </c>
      <c r="N152" s="190" t="s">
        <v>43</v>
      </c>
      <c r="O152" s="54"/>
      <c r="P152" s="148">
        <f t="shared" si="51"/>
        <v>0</v>
      </c>
      <c r="Q152" s="148">
        <v>0</v>
      </c>
      <c r="R152" s="148">
        <f t="shared" si="52"/>
        <v>0</v>
      </c>
      <c r="S152" s="148">
        <v>0</v>
      </c>
      <c r="T152" s="149">
        <f t="shared" si="5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50" t="s">
        <v>190</v>
      </c>
      <c r="AT152" s="150" t="s">
        <v>261</v>
      </c>
      <c r="AU152" s="150" t="s">
        <v>80</v>
      </c>
      <c r="AY152" s="18" t="s">
        <v>138</v>
      </c>
      <c r="BE152" s="151">
        <f t="shared" si="54"/>
        <v>0</v>
      </c>
      <c r="BF152" s="151">
        <f t="shared" si="55"/>
        <v>0</v>
      </c>
      <c r="BG152" s="151">
        <f t="shared" si="56"/>
        <v>0</v>
      </c>
      <c r="BH152" s="151">
        <f t="shared" si="57"/>
        <v>0</v>
      </c>
      <c r="BI152" s="151">
        <f t="shared" si="58"/>
        <v>0</v>
      </c>
      <c r="BJ152" s="18" t="s">
        <v>80</v>
      </c>
      <c r="BK152" s="151">
        <f t="shared" si="59"/>
        <v>0</v>
      </c>
      <c r="BL152" s="18" t="s">
        <v>145</v>
      </c>
      <c r="BM152" s="150" t="s">
        <v>1544</v>
      </c>
    </row>
    <row r="153" spans="1:65" s="2" customFormat="1" ht="14.45" customHeight="1">
      <c r="A153" s="33"/>
      <c r="B153" s="138"/>
      <c r="C153" s="181" t="s">
        <v>494</v>
      </c>
      <c r="D153" s="181" t="s">
        <v>261</v>
      </c>
      <c r="E153" s="182" t="s">
        <v>1545</v>
      </c>
      <c r="F153" s="183" t="s">
        <v>1546</v>
      </c>
      <c r="G153" s="184" t="s">
        <v>297</v>
      </c>
      <c r="H153" s="185">
        <v>20</v>
      </c>
      <c r="I153" s="186"/>
      <c r="J153" s="187">
        <f t="shared" si="50"/>
        <v>0</v>
      </c>
      <c r="K153" s="183" t="s">
        <v>3</v>
      </c>
      <c r="L153" s="188"/>
      <c r="M153" s="189" t="s">
        <v>3</v>
      </c>
      <c r="N153" s="190" t="s">
        <v>43</v>
      </c>
      <c r="O153" s="54"/>
      <c r="P153" s="148">
        <f t="shared" si="51"/>
        <v>0</v>
      </c>
      <c r="Q153" s="148">
        <v>0</v>
      </c>
      <c r="R153" s="148">
        <f t="shared" si="52"/>
        <v>0</v>
      </c>
      <c r="S153" s="148">
        <v>0</v>
      </c>
      <c r="T153" s="149">
        <f t="shared" si="5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50" t="s">
        <v>190</v>
      </c>
      <c r="AT153" s="150" t="s">
        <v>261</v>
      </c>
      <c r="AU153" s="150" t="s">
        <v>80</v>
      </c>
      <c r="AY153" s="18" t="s">
        <v>138</v>
      </c>
      <c r="BE153" s="151">
        <f t="shared" si="54"/>
        <v>0</v>
      </c>
      <c r="BF153" s="151">
        <f t="shared" si="55"/>
        <v>0</v>
      </c>
      <c r="BG153" s="151">
        <f t="shared" si="56"/>
        <v>0</v>
      </c>
      <c r="BH153" s="151">
        <f t="shared" si="57"/>
        <v>0</v>
      </c>
      <c r="BI153" s="151">
        <f t="shared" si="58"/>
        <v>0</v>
      </c>
      <c r="BJ153" s="18" t="s">
        <v>80</v>
      </c>
      <c r="BK153" s="151">
        <f t="shared" si="59"/>
        <v>0</v>
      </c>
      <c r="BL153" s="18" t="s">
        <v>145</v>
      </c>
      <c r="BM153" s="150" t="s">
        <v>1547</v>
      </c>
    </row>
    <row r="154" spans="1:65" s="2" customFormat="1" ht="14.45" customHeight="1">
      <c r="A154" s="33"/>
      <c r="B154" s="138"/>
      <c r="C154" s="181" t="s">
        <v>503</v>
      </c>
      <c r="D154" s="181" t="s">
        <v>261</v>
      </c>
      <c r="E154" s="182" t="s">
        <v>1548</v>
      </c>
      <c r="F154" s="183" t="s">
        <v>1549</v>
      </c>
      <c r="G154" s="184" t="s">
        <v>1378</v>
      </c>
      <c r="H154" s="185">
        <v>5</v>
      </c>
      <c r="I154" s="186"/>
      <c r="J154" s="187">
        <f t="shared" si="50"/>
        <v>0</v>
      </c>
      <c r="K154" s="183" t="s">
        <v>3</v>
      </c>
      <c r="L154" s="188"/>
      <c r="M154" s="189" t="s">
        <v>3</v>
      </c>
      <c r="N154" s="190" t="s">
        <v>43</v>
      </c>
      <c r="O154" s="54"/>
      <c r="P154" s="148">
        <f t="shared" si="51"/>
        <v>0</v>
      </c>
      <c r="Q154" s="148">
        <v>0</v>
      </c>
      <c r="R154" s="148">
        <f t="shared" si="52"/>
        <v>0</v>
      </c>
      <c r="S154" s="148">
        <v>0</v>
      </c>
      <c r="T154" s="149">
        <f t="shared" si="5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50" t="s">
        <v>190</v>
      </c>
      <c r="AT154" s="150" t="s">
        <v>261</v>
      </c>
      <c r="AU154" s="150" t="s">
        <v>80</v>
      </c>
      <c r="AY154" s="18" t="s">
        <v>138</v>
      </c>
      <c r="BE154" s="151">
        <f t="shared" si="54"/>
        <v>0</v>
      </c>
      <c r="BF154" s="151">
        <f t="shared" si="55"/>
        <v>0</v>
      </c>
      <c r="BG154" s="151">
        <f t="shared" si="56"/>
        <v>0</v>
      </c>
      <c r="BH154" s="151">
        <f t="shared" si="57"/>
        <v>0</v>
      </c>
      <c r="BI154" s="151">
        <f t="shared" si="58"/>
        <v>0</v>
      </c>
      <c r="BJ154" s="18" t="s">
        <v>80</v>
      </c>
      <c r="BK154" s="151">
        <f t="shared" si="59"/>
        <v>0</v>
      </c>
      <c r="BL154" s="18" t="s">
        <v>145</v>
      </c>
      <c r="BM154" s="150" t="s">
        <v>1550</v>
      </c>
    </row>
    <row r="155" spans="1:65" s="2" customFormat="1" ht="14.45" customHeight="1">
      <c r="A155" s="33"/>
      <c r="B155" s="138"/>
      <c r="C155" s="181" t="s">
        <v>509</v>
      </c>
      <c r="D155" s="181" t="s">
        <v>261</v>
      </c>
      <c r="E155" s="182" t="s">
        <v>1551</v>
      </c>
      <c r="F155" s="183" t="s">
        <v>1552</v>
      </c>
      <c r="G155" s="184" t="s">
        <v>1262</v>
      </c>
      <c r="H155" s="185">
        <v>1</v>
      </c>
      <c r="I155" s="186"/>
      <c r="J155" s="187">
        <f t="shared" si="50"/>
        <v>0</v>
      </c>
      <c r="K155" s="183" t="s">
        <v>3</v>
      </c>
      <c r="L155" s="188"/>
      <c r="M155" s="189" t="s">
        <v>3</v>
      </c>
      <c r="N155" s="190" t="s">
        <v>43</v>
      </c>
      <c r="O155" s="54"/>
      <c r="P155" s="148">
        <f t="shared" si="51"/>
        <v>0</v>
      </c>
      <c r="Q155" s="148">
        <v>0</v>
      </c>
      <c r="R155" s="148">
        <f t="shared" si="52"/>
        <v>0</v>
      </c>
      <c r="S155" s="148">
        <v>0</v>
      </c>
      <c r="T155" s="149">
        <f t="shared" si="5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50" t="s">
        <v>190</v>
      </c>
      <c r="AT155" s="150" t="s">
        <v>261</v>
      </c>
      <c r="AU155" s="150" t="s">
        <v>80</v>
      </c>
      <c r="AY155" s="18" t="s">
        <v>138</v>
      </c>
      <c r="BE155" s="151">
        <f t="shared" si="54"/>
        <v>0</v>
      </c>
      <c r="BF155" s="151">
        <f t="shared" si="55"/>
        <v>0</v>
      </c>
      <c r="BG155" s="151">
        <f t="shared" si="56"/>
        <v>0</v>
      </c>
      <c r="BH155" s="151">
        <f t="shared" si="57"/>
        <v>0</v>
      </c>
      <c r="BI155" s="151">
        <f t="shared" si="58"/>
        <v>0</v>
      </c>
      <c r="BJ155" s="18" t="s">
        <v>80</v>
      </c>
      <c r="BK155" s="151">
        <f t="shared" si="59"/>
        <v>0</v>
      </c>
      <c r="BL155" s="18" t="s">
        <v>145</v>
      </c>
      <c r="BM155" s="150" t="s">
        <v>1553</v>
      </c>
    </row>
    <row r="156" spans="1:65" s="2" customFormat="1" ht="14.45" customHeight="1">
      <c r="A156" s="33"/>
      <c r="B156" s="138"/>
      <c r="C156" s="181" t="s">
        <v>514</v>
      </c>
      <c r="D156" s="181" t="s">
        <v>261</v>
      </c>
      <c r="E156" s="182" t="s">
        <v>1554</v>
      </c>
      <c r="F156" s="183" t="s">
        <v>1555</v>
      </c>
      <c r="G156" s="184" t="s">
        <v>1378</v>
      </c>
      <c r="H156" s="185">
        <v>3</v>
      </c>
      <c r="I156" s="186"/>
      <c r="J156" s="187">
        <f t="shared" si="50"/>
        <v>0</v>
      </c>
      <c r="K156" s="183" t="s">
        <v>3</v>
      </c>
      <c r="L156" s="188"/>
      <c r="M156" s="189" t="s">
        <v>3</v>
      </c>
      <c r="N156" s="190" t="s">
        <v>43</v>
      </c>
      <c r="O156" s="54"/>
      <c r="P156" s="148">
        <f t="shared" si="51"/>
        <v>0</v>
      </c>
      <c r="Q156" s="148">
        <v>0</v>
      </c>
      <c r="R156" s="148">
        <f t="shared" si="52"/>
        <v>0</v>
      </c>
      <c r="S156" s="148">
        <v>0</v>
      </c>
      <c r="T156" s="149">
        <f t="shared" si="5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50" t="s">
        <v>190</v>
      </c>
      <c r="AT156" s="150" t="s">
        <v>261</v>
      </c>
      <c r="AU156" s="150" t="s">
        <v>80</v>
      </c>
      <c r="AY156" s="18" t="s">
        <v>138</v>
      </c>
      <c r="BE156" s="151">
        <f t="shared" si="54"/>
        <v>0</v>
      </c>
      <c r="BF156" s="151">
        <f t="shared" si="55"/>
        <v>0</v>
      </c>
      <c r="BG156" s="151">
        <f t="shared" si="56"/>
        <v>0</v>
      </c>
      <c r="BH156" s="151">
        <f t="shared" si="57"/>
        <v>0</v>
      </c>
      <c r="BI156" s="151">
        <f t="shared" si="58"/>
        <v>0</v>
      </c>
      <c r="BJ156" s="18" t="s">
        <v>80</v>
      </c>
      <c r="BK156" s="151">
        <f t="shared" si="59"/>
        <v>0</v>
      </c>
      <c r="BL156" s="18" t="s">
        <v>145</v>
      </c>
      <c r="BM156" s="150" t="s">
        <v>1556</v>
      </c>
    </row>
    <row r="157" spans="1:65" s="2" customFormat="1" ht="14.45" customHeight="1">
      <c r="A157" s="33"/>
      <c r="B157" s="138"/>
      <c r="C157" s="181" t="s">
        <v>520</v>
      </c>
      <c r="D157" s="181" t="s">
        <v>261</v>
      </c>
      <c r="E157" s="182" t="s">
        <v>1557</v>
      </c>
      <c r="F157" s="183" t="s">
        <v>1558</v>
      </c>
      <c r="G157" s="184" t="s">
        <v>1378</v>
      </c>
      <c r="H157" s="185">
        <v>12</v>
      </c>
      <c r="I157" s="186"/>
      <c r="J157" s="187">
        <f t="shared" si="50"/>
        <v>0</v>
      </c>
      <c r="K157" s="183" t="s">
        <v>3</v>
      </c>
      <c r="L157" s="188"/>
      <c r="M157" s="189" t="s">
        <v>3</v>
      </c>
      <c r="N157" s="190" t="s">
        <v>43</v>
      </c>
      <c r="O157" s="54"/>
      <c r="P157" s="148">
        <f t="shared" si="51"/>
        <v>0</v>
      </c>
      <c r="Q157" s="148">
        <v>0</v>
      </c>
      <c r="R157" s="148">
        <f t="shared" si="52"/>
        <v>0</v>
      </c>
      <c r="S157" s="148">
        <v>0</v>
      </c>
      <c r="T157" s="149">
        <f t="shared" si="5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50" t="s">
        <v>190</v>
      </c>
      <c r="AT157" s="150" t="s">
        <v>261</v>
      </c>
      <c r="AU157" s="150" t="s">
        <v>80</v>
      </c>
      <c r="AY157" s="18" t="s">
        <v>138</v>
      </c>
      <c r="BE157" s="151">
        <f t="shared" si="54"/>
        <v>0</v>
      </c>
      <c r="BF157" s="151">
        <f t="shared" si="55"/>
        <v>0</v>
      </c>
      <c r="BG157" s="151">
        <f t="shared" si="56"/>
        <v>0</v>
      </c>
      <c r="BH157" s="151">
        <f t="shared" si="57"/>
        <v>0</v>
      </c>
      <c r="BI157" s="151">
        <f t="shared" si="58"/>
        <v>0</v>
      </c>
      <c r="BJ157" s="18" t="s">
        <v>80</v>
      </c>
      <c r="BK157" s="151">
        <f t="shared" si="59"/>
        <v>0</v>
      </c>
      <c r="BL157" s="18" t="s">
        <v>145</v>
      </c>
      <c r="BM157" s="150" t="s">
        <v>1559</v>
      </c>
    </row>
    <row r="158" spans="1:65" s="2" customFormat="1" ht="14.45" customHeight="1">
      <c r="A158" s="33"/>
      <c r="B158" s="138"/>
      <c r="C158" s="181" t="s">
        <v>525</v>
      </c>
      <c r="D158" s="181" t="s">
        <v>261</v>
      </c>
      <c r="E158" s="182" t="s">
        <v>1560</v>
      </c>
      <c r="F158" s="183" t="s">
        <v>1561</v>
      </c>
      <c r="G158" s="184" t="s">
        <v>1378</v>
      </c>
      <c r="H158" s="185">
        <v>20</v>
      </c>
      <c r="I158" s="186"/>
      <c r="J158" s="187">
        <f t="shared" si="50"/>
        <v>0</v>
      </c>
      <c r="K158" s="183" t="s">
        <v>3</v>
      </c>
      <c r="L158" s="188"/>
      <c r="M158" s="189" t="s">
        <v>3</v>
      </c>
      <c r="N158" s="190" t="s">
        <v>43</v>
      </c>
      <c r="O158" s="54"/>
      <c r="P158" s="148">
        <f t="shared" si="51"/>
        <v>0</v>
      </c>
      <c r="Q158" s="148">
        <v>0</v>
      </c>
      <c r="R158" s="148">
        <f t="shared" si="52"/>
        <v>0</v>
      </c>
      <c r="S158" s="148">
        <v>0</v>
      </c>
      <c r="T158" s="149">
        <f t="shared" si="5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50" t="s">
        <v>190</v>
      </c>
      <c r="AT158" s="150" t="s">
        <v>261</v>
      </c>
      <c r="AU158" s="150" t="s">
        <v>80</v>
      </c>
      <c r="AY158" s="18" t="s">
        <v>138</v>
      </c>
      <c r="BE158" s="151">
        <f t="shared" si="54"/>
        <v>0</v>
      </c>
      <c r="BF158" s="151">
        <f t="shared" si="55"/>
        <v>0</v>
      </c>
      <c r="BG158" s="151">
        <f t="shared" si="56"/>
        <v>0</v>
      </c>
      <c r="BH158" s="151">
        <f t="shared" si="57"/>
        <v>0</v>
      </c>
      <c r="BI158" s="151">
        <f t="shared" si="58"/>
        <v>0</v>
      </c>
      <c r="BJ158" s="18" t="s">
        <v>80</v>
      </c>
      <c r="BK158" s="151">
        <f t="shared" si="59"/>
        <v>0</v>
      </c>
      <c r="BL158" s="18" t="s">
        <v>145</v>
      </c>
      <c r="BM158" s="150" t="s">
        <v>1562</v>
      </c>
    </row>
    <row r="159" spans="1:65" s="2" customFormat="1" ht="14.45" customHeight="1">
      <c r="A159" s="33"/>
      <c r="B159" s="138"/>
      <c r="C159" s="181" t="s">
        <v>533</v>
      </c>
      <c r="D159" s="181" t="s">
        <v>261</v>
      </c>
      <c r="E159" s="182" t="s">
        <v>1563</v>
      </c>
      <c r="F159" s="183" t="s">
        <v>1564</v>
      </c>
      <c r="G159" s="184" t="s">
        <v>1378</v>
      </c>
      <c r="H159" s="185">
        <v>4</v>
      </c>
      <c r="I159" s="186"/>
      <c r="J159" s="187">
        <f t="shared" si="50"/>
        <v>0</v>
      </c>
      <c r="K159" s="183" t="s">
        <v>3</v>
      </c>
      <c r="L159" s="188"/>
      <c r="M159" s="189" t="s">
        <v>3</v>
      </c>
      <c r="N159" s="190" t="s">
        <v>43</v>
      </c>
      <c r="O159" s="54"/>
      <c r="P159" s="148">
        <f t="shared" si="51"/>
        <v>0</v>
      </c>
      <c r="Q159" s="148">
        <v>0</v>
      </c>
      <c r="R159" s="148">
        <f t="shared" si="52"/>
        <v>0</v>
      </c>
      <c r="S159" s="148">
        <v>0</v>
      </c>
      <c r="T159" s="149">
        <f t="shared" si="5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50" t="s">
        <v>190</v>
      </c>
      <c r="AT159" s="150" t="s">
        <v>261</v>
      </c>
      <c r="AU159" s="150" t="s">
        <v>80</v>
      </c>
      <c r="AY159" s="18" t="s">
        <v>138</v>
      </c>
      <c r="BE159" s="151">
        <f t="shared" si="54"/>
        <v>0</v>
      </c>
      <c r="BF159" s="151">
        <f t="shared" si="55"/>
        <v>0</v>
      </c>
      <c r="BG159" s="151">
        <f t="shared" si="56"/>
        <v>0</v>
      </c>
      <c r="BH159" s="151">
        <f t="shared" si="57"/>
        <v>0</v>
      </c>
      <c r="BI159" s="151">
        <f t="shared" si="58"/>
        <v>0</v>
      </c>
      <c r="BJ159" s="18" t="s">
        <v>80</v>
      </c>
      <c r="BK159" s="151">
        <f t="shared" si="59"/>
        <v>0</v>
      </c>
      <c r="BL159" s="18" t="s">
        <v>145</v>
      </c>
      <c r="BM159" s="150" t="s">
        <v>1565</v>
      </c>
    </row>
    <row r="160" spans="1:65" s="2" customFormat="1" ht="14.45" customHeight="1">
      <c r="A160" s="33"/>
      <c r="B160" s="138"/>
      <c r="C160" s="181" t="s">
        <v>539</v>
      </c>
      <c r="D160" s="181" t="s">
        <v>261</v>
      </c>
      <c r="E160" s="182" t="s">
        <v>1566</v>
      </c>
      <c r="F160" s="183" t="s">
        <v>1567</v>
      </c>
      <c r="G160" s="184" t="s">
        <v>1378</v>
      </c>
      <c r="H160" s="185">
        <v>4</v>
      </c>
      <c r="I160" s="186"/>
      <c r="J160" s="187">
        <f t="shared" si="50"/>
        <v>0</v>
      </c>
      <c r="K160" s="183" t="s">
        <v>3</v>
      </c>
      <c r="L160" s="188"/>
      <c r="M160" s="189" t="s">
        <v>3</v>
      </c>
      <c r="N160" s="190" t="s">
        <v>43</v>
      </c>
      <c r="O160" s="54"/>
      <c r="P160" s="148">
        <f t="shared" si="51"/>
        <v>0</v>
      </c>
      <c r="Q160" s="148">
        <v>0</v>
      </c>
      <c r="R160" s="148">
        <f t="shared" si="52"/>
        <v>0</v>
      </c>
      <c r="S160" s="148">
        <v>0</v>
      </c>
      <c r="T160" s="149">
        <f t="shared" si="5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50" t="s">
        <v>190</v>
      </c>
      <c r="AT160" s="150" t="s">
        <v>261</v>
      </c>
      <c r="AU160" s="150" t="s">
        <v>80</v>
      </c>
      <c r="AY160" s="18" t="s">
        <v>138</v>
      </c>
      <c r="BE160" s="151">
        <f t="shared" si="54"/>
        <v>0</v>
      </c>
      <c r="BF160" s="151">
        <f t="shared" si="55"/>
        <v>0</v>
      </c>
      <c r="BG160" s="151">
        <f t="shared" si="56"/>
        <v>0</v>
      </c>
      <c r="BH160" s="151">
        <f t="shared" si="57"/>
        <v>0</v>
      </c>
      <c r="BI160" s="151">
        <f t="shared" si="58"/>
        <v>0</v>
      </c>
      <c r="BJ160" s="18" t="s">
        <v>80</v>
      </c>
      <c r="BK160" s="151">
        <f t="shared" si="59"/>
        <v>0</v>
      </c>
      <c r="BL160" s="18" t="s">
        <v>145</v>
      </c>
      <c r="BM160" s="150" t="s">
        <v>1568</v>
      </c>
    </row>
    <row r="161" spans="1:65" s="2" customFormat="1" ht="14.45" customHeight="1">
      <c r="A161" s="33"/>
      <c r="B161" s="138"/>
      <c r="C161" s="181" t="s">
        <v>544</v>
      </c>
      <c r="D161" s="181" t="s">
        <v>261</v>
      </c>
      <c r="E161" s="182" t="s">
        <v>1569</v>
      </c>
      <c r="F161" s="183" t="s">
        <v>1570</v>
      </c>
      <c r="G161" s="184" t="s">
        <v>1378</v>
      </c>
      <c r="H161" s="185">
        <v>10</v>
      </c>
      <c r="I161" s="186"/>
      <c r="J161" s="187">
        <f t="shared" si="50"/>
        <v>0</v>
      </c>
      <c r="K161" s="183" t="s">
        <v>3</v>
      </c>
      <c r="L161" s="188"/>
      <c r="M161" s="189" t="s">
        <v>3</v>
      </c>
      <c r="N161" s="190" t="s">
        <v>43</v>
      </c>
      <c r="O161" s="54"/>
      <c r="P161" s="148">
        <f t="shared" si="51"/>
        <v>0</v>
      </c>
      <c r="Q161" s="148">
        <v>0</v>
      </c>
      <c r="R161" s="148">
        <f t="shared" si="52"/>
        <v>0</v>
      </c>
      <c r="S161" s="148">
        <v>0</v>
      </c>
      <c r="T161" s="149">
        <f t="shared" si="5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50" t="s">
        <v>190</v>
      </c>
      <c r="AT161" s="150" t="s">
        <v>261</v>
      </c>
      <c r="AU161" s="150" t="s">
        <v>80</v>
      </c>
      <c r="AY161" s="18" t="s">
        <v>138</v>
      </c>
      <c r="BE161" s="151">
        <f t="shared" si="54"/>
        <v>0</v>
      </c>
      <c r="BF161" s="151">
        <f t="shared" si="55"/>
        <v>0</v>
      </c>
      <c r="BG161" s="151">
        <f t="shared" si="56"/>
        <v>0</v>
      </c>
      <c r="BH161" s="151">
        <f t="shared" si="57"/>
        <v>0</v>
      </c>
      <c r="BI161" s="151">
        <f t="shared" si="58"/>
        <v>0</v>
      </c>
      <c r="BJ161" s="18" t="s">
        <v>80</v>
      </c>
      <c r="BK161" s="151">
        <f t="shared" si="59"/>
        <v>0</v>
      </c>
      <c r="BL161" s="18" t="s">
        <v>145</v>
      </c>
      <c r="BM161" s="150" t="s">
        <v>1571</v>
      </c>
    </row>
    <row r="162" spans="1:65" s="2" customFormat="1" ht="14.45" customHeight="1">
      <c r="A162" s="33"/>
      <c r="B162" s="138"/>
      <c r="C162" s="181" t="s">
        <v>549</v>
      </c>
      <c r="D162" s="181" t="s">
        <v>261</v>
      </c>
      <c r="E162" s="182" t="s">
        <v>1572</v>
      </c>
      <c r="F162" s="183" t="s">
        <v>1573</v>
      </c>
      <c r="G162" s="184" t="s">
        <v>1378</v>
      </c>
      <c r="H162" s="185">
        <v>12</v>
      </c>
      <c r="I162" s="186"/>
      <c r="J162" s="187">
        <f t="shared" si="50"/>
        <v>0</v>
      </c>
      <c r="K162" s="183" t="s">
        <v>3</v>
      </c>
      <c r="L162" s="188"/>
      <c r="M162" s="189" t="s">
        <v>3</v>
      </c>
      <c r="N162" s="190" t="s">
        <v>43</v>
      </c>
      <c r="O162" s="54"/>
      <c r="P162" s="148">
        <f t="shared" si="51"/>
        <v>0</v>
      </c>
      <c r="Q162" s="148">
        <v>0</v>
      </c>
      <c r="R162" s="148">
        <f t="shared" si="52"/>
        <v>0</v>
      </c>
      <c r="S162" s="148">
        <v>0</v>
      </c>
      <c r="T162" s="149">
        <f t="shared" si="5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50" t="s">
        <v>190</v>
      </c>
      <c r="AT162" s="150" t="s">
        <v>261</v>
      </c>
      <c r="AU162" s="150" t="s">
        <v>80</v>
      </c>
      <c r="AY162" s="18" t="s">
        <v>138</v>
      </c>
      <c r="BE162" s="151">
        <f t="shared" si="54"/>
        <v>0</v>
      </c>
      <c r="BF162" s="151">
        <f t="shared" si="55"/>
        <v>0</v>
      </c>
      <c r="BG162" s="151">
        <f t="shared" si="56"/>
        <v>0</v>
      </c>
      <c r="BH162" s="151">
        <f t="shared" si="57"/>
        <v>0</v>
      </c>
      <c r="BI162" s="151">
        <f t="shared" si="58"/>
        <v>0</v>
      </c>
      <c r="BJ162" s="18" t="s">
        <v>80</v>
      </c>
      <c r="BK162" s="151">
        <f t="shared" si="59"/>
        <v>0</v>
      </c>
      <c r="BL162" s="18" t="s">
        <v>145</v>
      </c>
      <c r="BM162" s="150" t="s">
        <v>1574</v>
      </c>
    </row>
    <row r="163" spans="1:65" s="2" customFormat="1" ht="14.45" customHeight="1">
      <c r="A163" s="33"/>
      <c r="B163" s="138"/>
      <c r="C163" s="181" t="s">
        <v>554</v>
      </c>
      <c r="D163" s="181" t="s">
        <v>261</v>
      </c>
      <c r="E163" s="182" t="s">
        <v>1575</v>
      </c>
      <c r="F163" s="183" t="s">
        <v>1576</v>
      </c>
      <c r="G163" s="184" t="s">
        <v>1378</v>
      </c>
      <c r="H163" s="185">
        <v>12</v>
      </c>
      <c r="I163" s="186"/>
      <c r="J163" s="187">
        <f t="shared" si="50"/>
        <v>0</v>
      </c>
      <c r="K163" s="183" t="s">
        <v>3</v>
      </c>
      <c r="L163" s="188"/>
      <c r="M163" s="189" t="s">
        <v>3</v>
      </c>
      <c r="N163" s="190" t="s">
        <v>43</v>
      </c>
      <c r="O163" s="54"/>
      <c r="P163" s="148">
        <f t="shared" si="51"/>
        <v>0</v>
      </c>
      <c r="Q163" s="148">
        <v>0</v>
      </c>
      <c r="R163" s="148">
        <f t="shared" si="52"/>
        <v>0</v>
      </c>
      <c r="S163" s="148">
        <v>0</v>
      </c>
      <c r="T163" s="149">
        <f t="shared" si="5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50" t="s">
        <v>190</v>
      </c>
      <c r="AT163" s="150" t="s">
        <v>261</v>
      </c>
      <c r="AU163" s="150" t="s">
        <v>80</v>
      </c>
      <c r="AY163" s="18" t="s">
        <v>138</v>
      </c>
      <c r="BE163" s="151">
        <f t="shared" si="54"/>
        <v>0</v>
      </c>
      <c r="BF163" s="151">
        <f t="shared" si="55"/>
        <v>0</v>
      </c>
      <c r="BG163" s="151">
        <f t="shared" si="56"/>
        <v>0</v>
      </c>
      <c r="BH163" s="151">
        <f t="shared" si="57"/>
        <v>0</v>
      </c>
      <c r="BI163" s="151">
        <f t="shared" si="58"/>
        <v>0</v>
      </c>
      <c r="BJ163" s="18" t="s">
        <v>80</v>
      </c>
      <c r="BK163" s="151">
        <f t="shared" si="59"/>
        <v>0</v>
      </c>
      <c r="BL163" s="18" t="s">
        <v>145</v>
      </c>
      <c r="BM163" s="150" t="s">
        <v>1577</v>
      </c>
    </row>
    <row r="164" spans="1:65" s="2" customFormat="1" ht="14.45" customHeight="1">
      <c r="A164" s="33"/>
      <c r="B164" s="138"/>
      <c r="C164" s="181" t="s">
        <v>560</v>
      </c>
      <c r="D164" s="181" t="s">
        <v>261</v>
      </c>
      <c r="E164" s="182" t="s">
        <v>1578</v>
      </c>
      <c r="F164" s="183" t="s">
        <v>1579</v>
      </c>
      <c r="G164" s="184" t="s">
        <v>1378</v>
      </c>
      <c r="H164" s="185">
        <v>4</v>
      </c>
      <c r="I164" s="186"/>
      <c r="J164" s="187">
        <f t="shared" si="50"/>
        <v>0</v>
      </c>
      <c r="K164" s="183" t="s">
        <v>3</v>
      </c>
      <c r="L164" s="188"/>
      <c r="M164" s="189" t="s">
        <v>3</v>
      </c>
      <c r="N164" s="190" t="s">
        <v>43</v>
      </c>
      <c r="O164" s="54"/>
      <c r="P164" s="148">
        <f t="shared" si="51"/>
        <v>0</v>
      </c>
      <c r="Q164" s="148">
        <v>0</v>
      </c>
      <c r="R164" s="148">
        <f t="shared" si="52"/>
        <v>0</v>
      </c>
      <c r="S164" s="148">
        <v>0</v>
      </c>
      <c r="T164" s="149">
        <f t="shared" si="5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50" t="s">
        <v>190</v>
      </c>
      <c r="AT164" s="150" t="s">
        <v>261</v>
      </c>
      <c r="AU164" s="150" t="s">
        <v>80</v>
      </c>
      <c r="AY164" s="18" t="s">
        <v>138</v>
      </c>
      <c r="BE164" s="151">
        <f t="shared" si="54"/>
        <v>0</v>
      </c>
      <c r="BF164" s="151">
        <f t="shared" si="55"/>
        <v>0</v>
      </c>
      <c r="BG164" s="151">
        <f t="shared" si="56"/>
        <v>0</v>
      </c>
      <c r="BH164" s="151">
        <f t="shared" si="57"/>
        <v>0</v>
      </c>
      <c r="BI164" s="151">
        <f t="shared" si="58"/>
        <v>0</v>
      </c>
      <c r="BJ164" s="18" t="s">
        <v>80</v>
      </c>
      <c r="BK164" s="151">
        <f t="shared" si="59"/>
        <v>0</v>
      </c>
      <c r="BL164" s="18" t="s">
        <v>145</v>
      </c>
      <c r="BM164" s="150" t="s">
        <v>1580</v>
      </c>
    </row>
    <row r="165" spans="1:65" s="2" customFormat="1" ht="14.45" customHeight="1">
      <c r="A165" s="33"/>
      <c r="B165" s="138"/>
      <c r="C165" s="181" t="s">
        <v>565</v>
      </c>
      <c r="D165" s="181" t="s">
        <v>261</v>
      </c>
      <c r="E165" s="182" t="s">
        <v>1581</v>
      </c>
      <c r="F165" s="183" t="s">
        <v>1582</v>
      </c>
      <c r="G165" s="184" t="s">
        <v>1378</v>
      </c>
      <c r="H165" s="185">
        <v>4</v>
      </c>
      <c r="I165" s="186"/>
      <c r="J165" s="187">
        <f t="shared" si="50"/>
        <v>0</v>
      </c>
      <c r="K165" s="183" t="s">
        <v>3</v>
      </c>
      <c r="L165" s="188"/>
      <c r="M165" s="189" t="s">
        <v>3</v>
      </c>
      <c r="N165" s="190" t="s">
        <v>43</v>
      </c>
      <c r="O165" s="54"/>
      <c r="P165" s="148">
        <f t="shared" si="51"/>
        <v>0</v>
      </c>
      <c r="Q165" s="148">
        <v>0</v>
      </c>
      <c r="R165" s="148">
        <f t="shared" si="52"/>
        <v>0</v>
      </c>
      <c r="S165" s="148">
        <v>0</v>
      </c>
      <c r="T165" s="149">
        <f t="shared" si="5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50" t="s">
        <v>190</v>
      </c>
      <c r="AT165" s="150" t="s">
        <v>261</v>
      </c>
      <c r="AU165" s="150" t="s">
        <v>80</v>
      </c>
      <c r="AY165" s="18" t="s">
        <v>138</v>
      </c>
      <c r="BE165" s="151">
        <f t="shared" si="54"/>
        <v>0</v>
      </c>
      <c r="BF165" s="151">
        <f t="shared" si="55"/>
        <v>0</v>
      </c>
      <c r="BG165" s="151">
        <f t="shared" si="56"/>
        <v>0</v>
      </c>
      <c r="BH165" s="151">
        <f t="shared" si="57"/>
        <v>0</v>
      </c>
      <c r="BI165" s="151">
        <f t="shared" si="58"/>
        <v>0</v>
      </c>
      <c r="BJ165" s="18" t="s">
        <v>80</v>
      </c>
      <c r="BK165" s="151">
        <f t="shared" si="59"/>
        <v>0</v>
      </c>
      <c r="BL165" s="18" t="s">
        <v>145</v>
      </c>
      <c r="BM165" s="150" t="s">
        <v>1583</v>
      </c>
    </row>
    <row r="166" spans="1:65" s="2" customFormat="1" ht="14.45" customHeight="1">
      <c r="A166" s="33"/>
      <c r="B166" s="138"/>
      <c r="C166" s="181" t="s">
        <v>571</v>
      </c>
      <c r="D166" s="181" t="s">
        <v>261</v>
      </c>
      <c r="E166" s="182" t="s">
        <v>1584</v>
      </c>
      <c r="F166" s="183" t="s">
        <v>1585</v>
      </c>
      <c r="G166" s="184" t="s">
        <v>1378</v>
      </c>
      <c r="H166" s="185">
        <v>8</v>
      </c>
      <c r="I166" s="186"/>
      <c r="J166" s="187">
        <f t="shared" si="50"/>
        <v>0</v>
      </c>
      <c r="K166" s="183" t="s">
        <v>3</v>
      </c>
      <c r="L166" s="188"/>
      <c r="M166" s="189" t="s">
        <v>3</v>
      </c>
      <c r="N166" s="190" t="s">
        <v>43</v>
      </c>
      <c r="O166" s="54"/>
      <c r="P166" s="148">
        <f t="shared" si="51"/>
        <v>0</v>
      </c>
      <c r="Q166" s="148">
        <v>0</v>
      </c>
      <c r="R166" s="148">
        <f t="shared" si="52"/>
        <v>0</v>
      </c>
      <c r="S166" s="148">
        <v>0</v>
      </c>
      <c r="T166" s="149">
        <f t="shared" si="5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50" t="s">
        <v>190</v>
      </c>
      <c r="AT166" s="150" t="s">
        <v>261</v>
      </c>
      <c r="AU166" s="150" t="s">
        <v>80</v>
      </c>
      <c r="AY166" s="18" t="s">
        <v>138</v>
      </c>
      <c r="BE166" s="151">
        <f t="shared" si="54"/>
        <v>0</v>
      </c>
      <c r="BF166" s="151">
        <f t="shared" si="55"/>
        <v>0</v>
      </c>
      <c r="BG166" s="151">
        <f t="shared" si="56"/>
        <v>0</v>
      </c>
      <c r="BH166" s="151">
        <f t="shared" si="57"/>
        <v>0</v>
      </c>
      <c r="BI166" s="151">
        <f t="shared" si="58"/>
        <v>0</v>
      </c>
      <c r="BJ166" s="18" t="s">
        <v>80</v>
      </c>
      <c r="BK166" s="151">
        <f t="shared" si="59"/>
        <v>0</v>
      </c>
      <c r="BL166" s="18" t="s">
        <v>145</v>
      </c>
      <c r="BM166" s="150" t="s">
        <v>1586</v>
      </c>
    </row>
    <row r="167" spans="1:65" s="2" customFormat="1" ht="14.45" customHeight="1">
      <c r="A167" s="33"/>
      <c r="B167" s="138"/>
      <c r="C167" s="139" t="s">
        <v>576</v>
      </c>
      <c r="D167" s="139" t="s">
        <v>140</v>
      </c>
      <c r="E167" s="140" t="s">
        <v>1587</v>
      </c>
      <c r="F167" s="141" t="s">
        <v>1410</v>
      </c>
      <c r="G167" s="142" t="s">
        <v>1262</v>
      </c>
      <c r="H167" s="143">
        <v>1</v>
      </c>
      <c r="I167" s="144"/>
      <c r="J167" s="145">
        <f t="shared" si="50"/>
        <v>0</v>
      </c>
      <c r="K167" s="141" t="s">
        <v>3</v>
      </c>
      <c r="L167" s="34"/>
      <c r="M167" s="146" t="s">
        <v>3</v>
      </c>
      <c r="N167" s="147" t="s">
        <v>43</v>
      </c>
      <c r="O167" s="54"/>
      <c r="P167" s="148">
        <f t="shared" si="51"/>
        <v>0</v>
      </c>
      <c r="Q167" s="148">
        <v>0</v>
      </c>
      <c r="R167" s="148">
        <f t="shared" si="52"/>
        <v>0</v>
      </c>
      <c r="S167" s="148">
        <v>0</v>
      </c>
      <c r="T167" s="149">
        <f t="shared" si="5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50" t="s">
        <v>145</v>
      </c>
      <c r="AT167" s="150" t="s">
        <v>140</v>
      </c>
      <c r="AU167" s="150" t="s">
        <v>80</v>
      </c>
      <c r="AY167" s="18" t="s">
        <v>138</v>
      </c>
      <c r="BE167" s="151">
        <f t="shared" si="54"/>
        <v>0</v>
      </c>
      <c r="BF167" s="151">
        <f t="shared" si="55"/>
        <v>0</v>
      </c>
      <c r="BG167" s="151">
        <f t="shared" si="56"/>
        <v>0</v>
      </c>
      <c r="BH167" s="151">
        <f t="shared" si="57"/>
        <v>0</v>
      </c>
      <c r="BI167" s="151">
        <f t="shared" si="58"/>
        <v>0</v>
      </c>
      <c r="BJ167" s="18" t="s">
        <v>80</v>
      </c>
      <c r="BK167" s="151">
        <f t="shared" si="59"/>
        <v>0</v>
      </c>
      <c r="BL167" s="18" t="s">
        <v>145</v>
      </c>
      <c r="BM167" s="150" t="s">
        <v>1588</v>
      </c>
    </row>
    <row r="168" spans="1:65" s="12" customFormat="1" ht="25.9" customHeight="1">
      <c r="B168" s="125"/>
      <c r="D168" s="126" t="s">
        <v>71</v>
      </c>
      <c r="E168" s="127" t="s">
        <v>1589</v>
      </c>
      <c r="F168" s="127" t="s">
        <v>1590</v>
      </c>
      <c r="I168" s="128"/>
      <c r="J168" s="129">
        <f>BK168</f>
        <v>0</v>
      </c>
      <c r="L168" s="125"/>
      <c r="M168" s="130"/>
      <c r="N168" s="131"/>
      <c r="O168" s="131"/>
      <c r="P168" s="132">
        <f>SUM(P169:P174)</f>
        <v>0</v>
      </c>
      <c r="Q168" s="131"/>
      <c r="R168" s="132">
        <f>SUM(R169:R174)</f>
        <v>0</v>
      </c>
      <c r="S168" s="131"/>
      <c r="T168" s="133">
        <f>SUM(T169:T174)</f>
        <v>0</v>
      </c>
      <c r="AR168" s="126" t="s">
        <v>80</v>
      </c>
      <c r="AT168" s="134" t="s">
        <v>71</v>
      </c>
      <c r="AU168" s="134" t="s">
        <v>72</v>
      </c>
      <c r="AY168" s="126" t="s">
        <v>138</v>
      </c>
      <c r="BK168" s="135">
        <f>SUM(BK169:BK174)</f>
        <v>0</v>
      </c>
    </row>
    <row r="169" spans="1:65" s="2" customFormat="1" ht="14.45" customHeight="1">
      <c r="A169" s="33"/>
      <c r="B169" s="138"/>
      <c r="C169" s="139" t="s">
        <v>583</v>
      </c>
      <c r="D169" s="139" t="s">
        <v>140</v>
      </c>
      <c r="E169" s="140" t="s">
        <v>1591</v>
      </c>
      <c r="F169" s="141" t="s">
        <v>1592</v>
      </c>
      <c r="G169" s="142" t="s">
        <v>297</v>
      </c>
      <c r="H169" s="143">
        <v>80</v>
      </c>
      <c r="I169" s="144"/>
      <c r="J169" s="145">
        <f t="shared" ref="J169:J174" si="60">ROUND(I169*H169,2)</f>
        <v>0</v>
      </c>
      <c r="K169" s="141" t="s">
        <v>3</v>
      </c>
      <c r="L169" s="34"/>
      <c r="M169" s="146" t="s">
        <v>3</v>
      </c>
      <c r="N169" s="147" t="s">
        <v>43</v>
      </c>
      <c r="O169" s="54"/>
      <c r="P169" s="148">
        <f t="shared" ref="P169:P174" si="61">O169*H169</f>
        <v>0</v>
      </c>
      <c r="Q169" s="148">
        <v>0</v>
      </c>
      <c r="R169" s="148">
        <f t="shared" ref="R169:R174" si="62">Q169*H169</f>
        <v>0</v>
      </c>
      <c r="S169" s="148">
        <v>0</v>
      </c>
      <c r="T169" s="149">
        <f t="shared" ref="T169:T174" si="63"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50" t="s">
        <v>145</v>
      </c>
      <c r="AT169" s="150" t="s">
        <v>140</v>
      </c>
      <c r="AU169" s="150" t="s">
        <v>80</v>
      </c>
      <c r="AY169" s="18" t="s">
        <v>138</v>
      </c>
      <c r="BE169" s="151">
        <f t="shared" ref="BE169:BE174" si="64">IF(N169="základní",J169,0)</f>
        <v>0</v>
      </c>
      <c r="BF169" s="151">
        <f t="shared" ref="BF169:BF174" si="65">IF(N169="snížená",J169,0)</f>
        <v>0</v>
      </c>
      <c r="BG169" s="151">
        <f t="shared" ref="BG169:BG174" si="66">IF(N169="zákl. přenesená",J169,0)</f>
        <v>0</v>
      </c>
      <c r="BH169" s="151">
        <f t="shared" ref="BH169:BH174" si="67">IF(N169="sníž. přenesená",J169,0)</f>
        <v>0</v>
      </c>
      <c r="BI169" s="151">
        <f t="shared" ref="BI169:BI174" si="68">IF(N169="nulová",J169,0)</f>
        <v>0</v>
      </c>
      <c r="BJ169" s="18" t="s">
        <v>80</v>
      </c>
      <c r="BK169" s="151">
        <f t="shared" ref="BK169:BK174" si="69">ROUND(I169*H169,2)</f>
        <v>0</v>
      </c>
      <c r="BL169" s="18" t="s">
        <v>145</v>
      </c>
      <c r="BM169" s="150" t="s">
        <v>1593</v>
      </c>
    </row>
    <row r="170" spans="1:65" s="2" customFormat="1" ht="14.45" customHeight="1">
      <c r="A170" s="33"/>
      <c r="B170" s="138"/>
      <c r="C170" s="139" t="s">
        <v>589</v>
      </c>
      <c r="D170" s="139" t="s">
        <v>140</v>
      </c>
      <c r="E170" s="140" t="s">
        <v>1594</v>
      </c>
      <c r="F170" s="141" t="s">
        <v>1595</v>
      </c>
      <c r="G170" s="142" t="s">
        <v>297</v>
      </c>
      <c r="H170" s="143">
        <v>80</v>
      </c>
      <c r="I170" s="144"/>
      <c r="J170" s="145">
        <f t="shared" si="60"/>
        <v>0</v>
      </c>
      <c r="K170" s="141" t="s">
        <v>3</v>
      </c>
      <c r="L170" s="34"/>
      <c r="M170" s="146" t="s">
        <v>3</v>
      </c>
      <c r="N170" s="147" t="s">
        <v>43</v>
      </c>
      <c r="O170" s="54"/>
      <c r="P170" s="148">
        <f t="shared" si="61"/>
        <v>0</v>
      </c>
      <c r="Q170" s="148">
        <v>0</v>
      </c>
      <c r="R170" s="148">
        <f t="shared" si="62"/>
        <v>0</v>
      </c>
      <c r="S170" s="148">
        <v>0</v>
      </c>
      <c r="T170" s="149">
        <f t="shared" si="6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50" t="s">
        <v>145</v>
      </c>
      <c r="AT170" s="150" t="s">
        <v>140</v>
      </c>
      <c r="AU170" s="150" t="s">
        <v>80</v>
      </c>
      <c r="AY170" s="18" t="s">
        <v>138</v>
      </c>
      <c r="BE170" s="151">
        <f t="shared" si="64"/>
        <v>0</v>
      </c>
      <c r="BF170" s="151">
        <f t="shared" si="65"/>
        <v>0</v>
      </c>
      <c r="BG170" s="151">
        <f t="shared" si="66"/>
        <v>0</v>
      </c>
      <c r="BH170" s="151">
        <f t="shared" si="67"/>
        <v>0</v>
      </c>
      <c r="BI170" s="151">
        <f t="shared" si="68"/>
        <v>0</v>
      </c>
      <c r="BJ170" s="18" t="s">
        <v>80</v>
      </c>
      <c r="BK170" s="151">
        <f t="shared" si="69"/>
        <v>0</v>
      </c>
      <c r="BL170" s="18" t="s">
        <v>145</v>
      </c>
      <c r="BM170" s="150" t="s">
        <v>1596</v>
      </c>
    </row>
    <row r="171" spans="1:65" s="2" customFormat="1" ht="14.45" customHeight="1">
      <c r="A171" s="33"/>
      <c r="B171" s="138"/>
      <c r="C171" s="139" t="s">
        <v>597</v>
      </c>
      <c r="D171" s="139" t="s">
        <v>140</v>
      </c>
      <c r="E171" s="140" t="s">
        <v>1597</v>
      </c>
      <c r="F171" s="141" t="s">
        <v>1598</v>
      </c>
      <c r="G171" s="142" t="s">
        <v>297</v>
      </c>
      <c r="H171" s="143">
        <v>80</v>
      </c>
      <c r="I171" s="144"/>
      <c r="J171" s="145">
        <f t="shared" si="60"/>
        <v>0</v>
      </c>
      <c r="K171" s="141" t="s">
        <v>3</v>
      </c>
      <c r="L171" s="34"/>
      <c r="M171" s="146" t="s">
        <v>3</v>
      </c>
      <c r="N171" s="147" t="s">
        <v>43</v>
      </c>
      <c r="O171" s="54"/>
      <c r="P171" s="148">
        <f t="shared" si="61"/>
        <v>0</v>
      </c>
      <c r="Q171" s="148">
        <v>0</v>
      </c>
      <c r="R171" s="148">
        <f t="shared" si="62"/>
        <v>0</v>
      </c>
      <c r="S171" s="148">
        <v>0</v>
      </c>
      <c r="T171" s="149">
        <f t="shared" si="6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50" t="s">
        <v>145</v>
      </c>
      <c r="AT171" s="150" t="s">
        <v>140</v>
      </c>
      <c r="AU171" s="150" t="s">
        <v>80</v>
      </c>
      <c r="AY171" s="18" t="s">
        <v>138</v>
      </c>
      <c r="BE171" s="151">
        <f t="shared" si="64"/>
        <v>0</v>
      </c>
      <c r="BF171" s="151">
        <f t="shared" si="65"/>
        <v>0</v>
      </c>
      <c r="BG171" s="151">
        <f t="shared" si="66"/>
        <v>0</v>
      </c>
      <c r="BH171" s="151">
        <f t="shared" si="67"/>
        <v>0</v>
      </c>
      <c r="BI171" s="151">
        <f t="shared" si="68"/>
        <v>0</v>
      </c>
      <c r="BJ171" s="18" t="s">
        <v>80</v>
      </c>
      <c r="BK171" s="151">
        <f t="shared" si="69"/>
        <v>0</v>
      </c>
      <c r="BL171" s="18" t="s">
        <v>145</v>
      </c>
      <c r="BM171" s="150" t="s">
        <v>1599</v>
      </c>
    </row>
    <row r="172" spans="1:65" s="2" customFormat="1" ht="14.45" customHeight="1">
      <c r="A172" s="33"/>
      <c r="B172" s="138"/>
      <c r="C172" s="139" t="s">
        <v>603</v>
      </c>
      <c r="D172" s="139" t="s">
        <v>140</v>
      </c>
      <c r="E172" s="140" t="s">
        <v>1600</v>
      </c>
      <c r="F172" s="141" t="s">
        <v>1601</v>
      </c>
      <c r="G172" s="142" t="s">
        <v>185</v>
      </c>
      <c r="H172" s="143">
        <v>40</v>
      </c>
      <c r="I172" s="144"/>
      <c r="J172" s="145">
        <f t="shared" si="60"/>
        <v>0</v>
      </c>
      <c r="K172" s="141" t="s">
        <v>3</v>
      </c>
      <c r="L172" s="34"/>
      <c r="M172" s="146" t="s">
        <v>3</v>
      </c>
      <c r="N172" s="147" t="s">
        <v>43</v>
      </c>
      <c r="O172" s="54"/>
      <c r="P172" s="148">
        <f t="shared" si="61"/>
        <v>0</v>
      </c>
      <c r="Q172" s="148">
        <v>0</v>
      </c>
      <c r="R172" s="148">
        <f t="shared" si="62"/>
        <v>0</v>
      </c>
      <c r="S172" s="148">
        <v>0</v>
      </c>
      <c r="T172" s="149">
        <f t="shared" si="6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50" t="s">
        <v>145</v>
      </c>
      <c r="AT172" s="150" t="s">
        <v>140</v>
      </c>
      <c r="AU172" s="150" t="s">
        <v>80</v>
      </c>
      <c r="AY172" s="18" t="s">
        <v>138</v>
      </c>
      <c r="BE172" s="151">
        <f t="shared" si="64"/>
        <v>0</v>
      </c>
      <c r="BF172" s="151">
        <f t="shared" si="65"/>
        <v>0</v>
      </c>
      <c r="BG172" s="151">
        <f t="shared" si="66"/>
        <v>0</v>
      </c>
      <c r="BH172" s="151">
        <f t="shared" si="67"/>
        <v>0</v>
      </c>
      <c r="BI172" s="151">
        <f t="shared" si="68"/>
        <v>0</v>
      </c>
      <c r="BJ172" s="18" t="s">
        <v>80</v>
      </c>
      <c r="BK172" s="151">
        <f t="shared" si="69"/>
        <v>0</v>
      </c>
      <c r="BL172" s="18" t="s">
        <v>145</v>
      </c>
      <c r="BM172" s="150" t="s">
        <v>1602</v>
      </c>
    </row>
    <row r="173" spans="1:65" s="2" customFormat="1" ht="14.45" customHeight="1">
      <c r="A173" s="33"/>
      <c r="B173" s="138"/>
      <c r="C173" s="139" t="s">
        <v>609</v>
      </c>
      <c r="D173" s="139" t="s">
        <v>140</v>
      </c>
      <c r="E173" s="140" t="s">
        <v>1603</v>
      </c>
      <c r="F173" s="141" t="s">
        <v>1604</v>
      </c>
      <c r="G173" s="142" t="s">
        <v>1378</v>
      </c>
      <c r="H173" s="143">
        <v>2</v>
      </c>
      <c r="I173" s="144"/>
      <c r="J173" s="145">
        <f t="shared" si="60"/>
        <v>0</v>
      </c>
      <c r="K173" s="141" t="s">
        <v>3</v>
      </c>
      <c r="L173" s="34"/>
      <c r="M173" s="146" t="s">
        <v>3</v>
      </c>
      <c r="N173" s="147" t="s">
        <v>43</v>
      </c>
      <c r="O173" s="54"/>
      <c r="P173" s="148">
        <f t="shared" si="61"/>
        <v>0</v>
      </c>
      <c r="Q173" s="148">
        <v>0</v>
      </c>
      <c r="R173" s="148">
        <f t="shared" si="62"/>
        <v>0</v>
      </c>
      <c r="S173" s="148">
        <v>0</v>
      </c>
      <c r="T173" s="149">
        <f t="shared" si="6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50" t="s">
        <v>145</v>
      </c>
      <c r="AT173" s="150" t="s">
        <v>140</v>
      </c>
      <c r="AU173" s="150" t="s">
        <v>80</v>
      </c>
      <c r="AY173" s="18" t="s">
        <v>138</v>
      </c>
      <c r="BE173" s="151">
        <f t="shared" si="64"/>
        <v>0</v>
      </c>
      <c r="BF173" s="151">
        <f t="shared" si="65"/>
        <v>0</v>
      </c>
      <c r="BG173" s="151">
        <f t="shared" si="66"/>
        <v>0</v>
      </c>
      <c r="BH173" s="151">
        <f t="shared" si="67"/>
        <v>0</v>
      </c>
      <c r="BI173" s="151">
        <f t="shared" si="68"/>
        <v>0</v>
      </c>
      <c r="BJ173" s="18" t="s">
        <v>80</v>
      </c>
      <c r="BK173" s="151">
        <f t="shared" si="69"/>
        <v>0</v>
      </c>
      <c r="BL173" s="18" t="s">
        <v>145</v>
      </c>
      <c r="BM173" s="150" t="s">
        <v>1605</v>
      </c>
    </row>
    <row r="174" spans="1:65" s="2" customFormat="1" ht="14.45" customHeight="1">
      <c r="A174" s="33"/>
      <c r="B174" s="138"/>
      <c r="C174" s="139" t="s">
        <v>615</v>
      </c>
      <c r="D174" s="139" t="s">
        <v>140</v>
      </c>
      <c r="E174" s="140" t="s">
        <v>1606</v>
      </c>
      <c r="F174" s="141" t="s">
        <v>1607</v>
      </c>
      <c r="G174" s="142" t="s">
        <v>1262</v>
      </c>
      <c r="H174" s="143">
        <v>1</v>
      </c>
      <c r="I174" s="144"/>
      <c r="J174" s="145">
        <f t="shared" si="60"/>
        <v>0</v>
      </c>
      <c r="K174" s="141" t="s">
        <v>3</v>
      </c>
      <c r="L174" s="34"/>
      <c r="M174" s="146" t="s">
        <v>3</v>
      </c>
      <c r="N174" s="147" t="s">
        <v>43</v>
      </c>
      <c r="O174" s="54"/>
      <c r="P174" s="148">
        <f t="shared" si="61"/>
        <v>0</v>
      </c>
      <c r="Q174" s="148">
        <v>0</v>
      </c>
      <c r="R174" s="148">
        <f t="shared" si="62"/>
        <v>0</v>
      </c>
      <c r="S174" s="148">
        <v>0</v>
      </c>
      <c r="T174" s="149">
        <f t="shared" si="6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50" t="s">
        <v>145</v>
      </c>
      <c r="AT174" s="150" t="s">
        <v>140</v>
      </c>
      <c r="AU174" s="150" t="s">
        <v>80</v>
      </c>
      <c r="AY174" s="18" t="s">
        <v>138</v>
      </c>
      <c r="BE174" s="151">
        <f t="shared" si="64"/>
        <v>0</v>
      </c>
      <c r="BF174" s="151">
        <f t="shared" si="65"/>
        <v>0</v>
      </c>
      <c r="BG174" s="151">
        <f t="shared" si="66"/>
        <v>0</v>
      </c>
      <c r="BH174" s="151">
        <f t="shared" si="67"/>
        <v>0</v>
      </c>
      <c r="BI174" s="151">
        <f t="shared" si="68"/>
        <v>0</v>
      </c>
      <c r="BJ174" s="18" t="s">
        <v>80</v>
      </c>
      <c r="BK174" s="151">
        <f t="shared" si="69"/>
        <v>0</v>
      </c>
      <c r="BL174" s="18" t="s">
        <v>145</v>
      </c>
      <c r="BM174" s="150" t="s">
        <v>1608</v>
      </c>
    </row>
    <row r="175" spans="1:65" s="12" customFormat="1" ht="25.9" customHeight="1">
      <c r="B175" s="125"/>
      <c r="D175" s="126" t="s">
        <v>71</v>
      </c>
      <c r="E175" s="127" t="s">
        <v>1609</v>
      </c>
      <c r="F175" s="127" t="s">
        <v>1610</v>
      </c>
      <c r="I175" s="128"/>
      <c r="J175" s="129">
        <f>BK175</f>
        <v>0</v>
      </c>
      <c r="L175" s="125"/>
      <c r="M175" s="130"/>
      <c r="N175" s="131"/>
      <c r="O175" s="131"/>
      <c r="P175" s="132">
        <f>SUM(P176:P191)</f>
        <v>0</v>
      </c>
      <c r="Q175" s="131"/>
      <c r="R175" s="132">
        <f>SUM(R176:R191)</f>
        <v>0</v>
      </c>
      <c r="S175" s="131"/>
      <c r="T175" s="133">
        <f>SUM(T176:T191)</f>
        <v>0</v>
      </c>
      <c r="AR175" s="126" t="s">
        <v>80</v>
      </c>
      <c r="AT175" s="134" t="s">
        <v>71</v>
      </c>
      <c r="AU175" s="134" t="s">
        <v>72</v>
      </c>
      <c r="AY175" s="126" t="s">
        <v>138</v>
      </c>
      <c r="BK175" s="135">
        <f>SUM(BK176:BK191)</f>
        <v>0</v>
      </c>
    </row>
    <row r="176" spans="1:65" s="2" customFormat="1" ht="14.45" customHeight="1">
      <c r="A176" s="33"/>
      <c r="B176" s="138"/>
      <c r="C176" s="181" t="s">
        <v>621</v>
      </c>
      <c r="D176" s="181" t="s">
        <v>261</v>
      </c>
      <c r="E176" s="182" t="s">
        <v>1611</v>
      </c>
      <c r="F176" s="183" t="s">
        <v>1612</v>
      </c>
      <c r="G176" s="184" t="s">
        <v>1378</v>
      </c>
      <c r="H176" s="185">
        <v>1</v>
      </c>
      <c r="I176" s="186"/>
      <c r="J176" s="187">
        <f t="shared" ref="J176:J191" si="70">ROUND(I176*H176,2)</f>
        <v>0</v>
      </c>
      <c r="K176" s="183" t="s">
        <v>3</v>
      </c>
      <c r="L176" s="188"/>
      <c r="M176" s="189" t="s">
        <v>3</v>
      </c>
      <c r="N176" s="190" t="s">
        <v>43</v>
      </c>
      <c r="O176" s="54"/>
      <c r="P176" s="148">
        <f t="shared" ref="P176:P191" si="71">O176*H176</f>
        <v>0</v>
      </c>
      <c r="Q176" s="148">
        <v>0</v>
      </c>
      <c r="R176" s="148">
        <f t="shared" ref="R176:R191" si="72">Q176*H176</f>
        <v>0</v>
      </c>
      <c r="S176" s="148">
        <v>0</v>
      </c>
      <c r="T176" s="149">
        <f t="shared" ref="T176:T191" si="73"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50" t="s">
        <v>190</v>
      </c>
      <c r="AT176" s="150" t="s">
        <v>261</v>
      </c>
      <c r="AU176" s="150" t="s">
        <v>80</v>
      </c>
      <c r="AY176" s="18" t="s">
        <v>138</v>
      </c>
      <c r="BE176" s="151">
        <f t="shared" ref="BE176:BE191" si="74">IF(N176="základní",J176,0)</f>
        <v>0</v>
      </c>
      <c r="BF176" s="151">
        <f t="shared" ref="BF176:BF191" si="75">IF(N176="snížená",J176,0)</f>
        <v>0</v>
      </c>
      <c r="BG176" s="151">
        <f t="shared" ref="BG176:BG191" si="76">IF(N176="zákl. přenesená",J176,0)</f>
        <v>0</v>
      </c>
      <c r="BH176" s="151">
        <f t="shared" ref="BH176:BH191" si="77">IF(N176="sníž. přenesená",J176,0)</f>
        <v>0</v>
      </c>
      <c r="BI176" s="151">
        <f t="shared" ref="BI176:BI191" si="78">IF(N176="nulová",J176,0)</f>
        <v>0</v>
      </c>
      <c r="BJ176" s="18" t="s">
        <v>80</v>
      </c>
      <c r="BK176" s="151">
        <f t="shared" ref="BK176:BK191" si="79">ROUND(I176*H176,2)</f>
        <v>0</v>
      </c>
      <c r="BL176" s="18" t="s">
        <v>145</v>
      </c>
      <c r="BM176" s="150" t="s">
        <v>1613</v>
      </c>
    </row>
    <row r="177" spans="1:65" s="2" customFormat="1" ht="14.45" customHeight="1">
      <c r="A177" s="33"/>
      <c r="B177" s="138"/>
      <c r="C177" s="181" t="s">
        <v>628</v>
      </c>
      <c r="D177" s="181" t="s">
        <v>261</v>
      </c>
      <c r="E177" s="182" t="s">
        <v>1614</v>
      </c>
      <c r="F177" s="183" t="s">
        <v>1615</v>
      </c>
      <c r="G177" s="184" t="s">
        <v>1378</v>
      </c>
      <c r="H177" s="185">
        <v>4</v>
      </c>
      <c r="I177" s="186"/>
      <c r="J177" s="187">
        <f t="shared" si="70"/>
        <v>0</v>
      </c>
      <c r="K177" s="183" t="s">
        <v>3</v>
      </c>
      <c r="L177" s="188"/>
      <c r="M177" s="189" t="s">
        <v>3</v>
      </c>
      <c r="N177" s="190" t="s">
        <v>43</v>
      </c>
      <c r="O177" s="54"/>
      <c r="P177" s="148">
        <f t="shared" si="71"/>
        <v>0</v>
      </c>
      <c r="Q177" s="148">
        <v>0</v>
      </c>
      <c r="R177" s="148">
        <f t="shared" si="72"/>
        <v>0</v>
      </c>
      <c r="S177" s="148">
        <v>0</v>
      </c>
      <c r="T177" s="149">
        <f t="shared" si="7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50" t="s">
        <v>190</v>
      </c>
      <c r="AT177" s="150" t="s">
        <v>261</v>
      </c>
      <c r="AU177" s="150" t="s">
        <v>80</v>
      </c>
      <c r="AY177" s="18" t="s">
        <v>138</v>
      </c>
      <c r="BE177" s="151">
        <f t="shared" si="74"/>
        <v>0</v>
      </c>
      <c r="BF177" s="151">
        <f t="shared" si="75"/>
        <v>0</v>
      </c>
      <c r="BG177" s="151">
        <f t="shared" si="76"/>
        <v>0</v>
      </c>
      <c r="BH177" s="151">
        <f t="shared" si="77"/>
        <v>0</v>
      </c>
      <c r="BI177" s="151">
        <f t="shared" si="78"/>
        <v>0</v>
      </c>
      <c r="BJ177" s="18" t="s">
        <v>80</v>
      </c>
      <c r="BK177" s="151">
        <f t="shared" si="79"/>
        <v>0</v>
      </c>
      <c r="BL177" s="18" t="s">
        <v>145</v>
      </c>
      <c r="BM177" s="150" t="s">
        <v>1616</v>
      </c>
    </row>
    <row r="178" spans="1:65" s="2" customFormat="1" ht="14.45" customHeight="1">
      <c r="A178" s="33"/>
      <c r="B178" s="138"/>
      <c r="C178" s="181" t="s">
        <v>635</v>
      </c>
      <c r="D178" s="181" t="s">
        <v>261</v>
      </c>
      <c r="E178" s="182" t="s">
        <v>1617</v>
      </c>
      <c r="F178" s="183" t="s">
        <v>1618</v>
      </c>
      <c r="G178" s="184" t="s">
        <v>1378</v>
      </c>
      <c r="H178" s="185">
        <v>1</v>
      </c>
      <c r="I178" s="186"/>
      <c r="J178" s="187">
        <f t="shared" si="70"/>
        <v>0</v>
      </c>
      <c r="K178" s="183" t="s">
        <v>3</v>
      </c>
      <c r="L178" s="188"/>
      <c r="M178" s="189" t="s">
        <v>3</v>
      </c>
      <c r="N178" s="190" t="s">
        <v>43</v>
      </c>
      <c r="O178" s="54"/>
      <c r="P178" s="148">
        <f t="shared" si="71"/>
        <v>0</v>
      </c>
      <c r="Q178" s="148">
        <v>0</v>
      </c>
      <c r="R178" s="148">
        <f t="shared" si="72"/>
        <v>0</v>
      </c>
      <c r="S178" s="148">
        <v>0</v>
      </c>
      <c r="T178" s="149">
        <f t="shared" si="7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50" t="s">
        <v>190</v>
      </c>
      <c r="AT178" s="150" t="s">
        <v>261</v>
      </c>
      <c r="AU178" s="150" t="s">
        <v>80</v>
      </c>
      <c r="AY178" s="18" t="s">
        <v>138</v>
      </c>
      <c r="BE178" s="151">
        <f t="shared" si="74"/>
        <v>0</v>
      </c>
      <c r="BF178" s="151">
        <f t="shared" si="75"/>
        <v>0</v>
      </c>
      <c r="BG178" s="151">
        <f t="shared" si="76"/>
        <v>0</v>
      </c>
      <c r="BH178" s="151">
        <f t="shared" si="77"/>
        <v>0</v>
      </c>
      <c r="BI178" s="151">
        <f t="shared" si="78"/>
        <v>0</v>
      </c>
      <c r="BJ178" s="18" t="s">
        <v>80</v>
      </c>
      <c r="BK178" s="151">
        <f t="shared" si="79"/>
        <v>0</v>
      </c>
      <c r="BL178" s="18" t="s">
        <v>145</v>
      </c>
      <c r="BM178" s="150" t="s">
        <v>1619</v>
      </c>
    </row>
    <row r="179" spans="1:65" s="2" customFormat="1" ht="14.45" customHeight="1">
      <c r="A179" s="33"/>
      <c r="B179" s="138"/>
      <c r="C179" s="181" t="s">
        <v>641</v>
      </c>
      <c r="D179" s="181" t="s">
        <v>261</v>
      </c>
      <c r="E179" s="182" t="s">
        <v>1620</v>
      </c>
      <c r="F179" s="183" t="s">
        <v>1621</v>
      </c>
      <c r="G179" s="184" t="s">
        <v>1378</v>
      </c>
      <c r="H179" s="185">
        <v>1</v>
      </c>
      <c r="I179" s="186"/>
      <c r="J179" s="187">
        <f t="shared" si="70"/>
        <v>0</v>
      </c>
      <c r="K179" s="183" t="s">
        <v>3</v>
      </c>
      <c r="L179" s="188"/>
      <c r="M179" s="189" t="s">
        <v>3</v>
      </c>
      <c r="N179" s="190" t="s">
        <v>43</v>
      </c>
      <c r="O179" s="54"/>
      <c r="P179" s="148">
        <f t="shared" si="71"/>
        <v>0</v>
      </c>
      <c r="Q179" s="148">
        <v>0</v>
      </c>
      <c r="R179" s="148">
        <f t="shared" si="72"/>
        <v>0</v>
      </c>
      <c r="S179" s="148">
        <v>0</v>
      </c>
      <c r="T179" s="149">
        <f t="shared" si="7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50" t="s">
        <v>190</v>
      </c>
      <c r="AT179" s="150" t="s">
        <v>261</v>
      </c>
      <c r="AU179" s="150" t="s">
        <v>80</v>
      </c>
      <c r="AY179" s="18" t="s">
        <v>138</v>
      </c>
      <c r="BE179" s="151">
        <f t="shared" si="74"/>
        <v>0</v>
      </c>
      <c r="BF179" s="151">
        <f t="shared" si="75"/>
        <v>0</v>
      </c>
      <c r="BG179" s="151">
        <f t="shared" si="76"/>
        <v>0</v>
      </c>
      <c r="BH179" s="151">
        <f t="shared" si="77"/>
        <v>0</v>
      </c>
      <c r="BI179" s="151">
        <f t="shared" si="78"/>
        <v>0</v>
      </c>
      <c r="BJ179" s="18" t="s">
        <v>80</v>
      </c>
      <c r="BK179" s="151">
        <f t="shared" si="79"/>
        <v>0</v>
      </c>
      <c r="BL179" s="18" t="s">
        <v>145</v>
      </c>
      <c r="BM179" s="150" t="s">
        <v>1622</v>
      </c>
    </row>
    <row r="180" spans="1:65" s="2" customFormat="1" ht="14.45" customHeight="1">
      <c r="A180" s="33"/>
      <c r="B180" s="138"/>
      <c r="C180" s="181" t="s">
        <v>646</v>
      </c>
      <c r="D180" s="181" t="s">
        <v>261</v>
      </c>
      <c r="E180" s="182" t="s">
        <v>1623</v>
      </c>
      <c r="F180" s="183" t="s">
        <v>1624</v>
      </c>
      <c r="G180" s="184" t="s">
        <v>1262</v>
      </c>
      <c r="H180" s="185">
        <v>1</v>
      </c>
      <c r="I180" s="186"/>
      <c r="J180" s="187">
        <f t="shared" si="70"/>
        <v>0</v>
      </c>
      <c r="K180" s="183" t="s">
        <v>3</v>
      </c>
      <c r="L180" s="188"/>
      <c r="M180" s="189" t="s">
        <v>3</v>
      </c>
      <c r="N180" s="190" t="s">
        <v>43</v>
      </c>
      <c r="O180" s="54"/>
      <c r="P180" s="148">
        <f t="shared" si="71"/>
        <v>0</v>
      </c>
      <c r="Q180" s="148">
        <v>0</v>
      </c>
      <c r="R180" s="148">
        <f t="shared" si="72"/>
        <v>0</v>
      </c>
      <c r="S180" s="148">
        <v>0</v>
      </c>
      <c r="T180" s="149">
        <f t="shared" si="7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50" t="s">
        <v>190</v>
      </c>
      <c r="AT180" s="150" t="s">
        <v>261</v>
      </c>
      <c r="AU180" s="150" t="s">
        <v>80</v>
      </c>
      <c r="AY180" s="18" t="s">
        <v>138</v>
      </c>
      <c r="BE180" s="151">
        <f t="shared" si="74"/>
        <v>0</v>
      </c>
      <c r="BF180" s="151">
        <f t="shared" si="75"/>
        <v>0</v>
      </c>
      <c r="BG180" s="151">
        <f t="shared" si="76"/>
        <v>0</v>
      </c>
      <c r="BH180" s="151">
        <f t="shared" si="77"/>
        <v>0</v>
      </c>
      <c r="BI180" s="151">
        <f t="shared" si="78"/>
        <v>0</v>
      </c>
      <c r="BJ180" s="18" t="s">
        <v>80</v>
      </c>
      <c r="BK180" s="151">
        <f t="shared" si="79"/>
        <v>0</v>
      </c>
      <c r="BL180" s="18" t="s">
        <v>145</v>
      </c>
      <c r="BM180" s="150" t="s">
        <v>1625</v>
      </c>
    </row>
    <row r="181" spans="1:65" s="2" customFormat="1" ht="14.45" customHeight="1">
      <c r="A181" s="33"/>
      <c r="B181" s="138"/>
      <c r="C181" s="139" t="s">
        <v>652</v>
      </c>
      <c r="D181" s="139" t="s">
        <v>140</v>
      </c>
      <c r="E181" s="140" t="s">
        <v>1626</v>
      </c>
      <c r="F181" s="141" t="s">
        <v>1627</v>
      </c>
      <c r="G181" s="142" t="s">
        <v>1262</v>
      </c>
      <c r="H181" s="143">
        <v>1</v>
      </c>
      <c r="I181" s="144"/>
      <c r="J181" s="145">
        <f t="shared" si="70"/>
        <v>0</v>
      </c>
      <c r="K181" s="141" t="s">
        <v>3</v>
      </c>
      <c r="L181" s="34"/>
      <c r="M181" s="146" t="s">
        <v>3</v>
      </c>
      <c r="N181" s="147" t="s">
        <v>43</v>
      </c>
      <c r="O181" s="54"/>
      <c r="P181" s="148">
        <f t="shared" si="71"/>
        <v>0</v>
      </c>
      <c r="Q181" s="148">
        <v>0</v>
      </c>
      <c r="R181" s="148">
        <f t="shared" si="72"/>
        <v>0</v>
      </c>
      <c r="S181" s="148">
        <v>0</v>
      </c>
      <c r="T181" s="149">
        <f t="shared" si="7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50" t="s">
        <v>145</v>
      </c>
      <c r="AT181" s="150" t="s">
        <v>140</v>
      </c>
      <c r="AU181" s="150" t="s">
        <v>80</v>
      </c>
      <c r="AY181" s="18" t="s">
        <v>138</v>
      </c>
      <c r="BE181" s="151">
        <f t="shared" si="74"/>
        <v>0</v>
      </c>
      <c r="BF181" s="151">
        <f t="shared" si="75"/>
        <v>0</v>
      </c>
      <c r="BG181" s="151">
        <f t="shared" si="76"/>
        <v>0</v>
      </c>
      <c r="BH181" s="151">
        <f t="shared" si="77"/>
        <v>0</v>
      </c>
      <c r="BI181" s="151">
        <f t="shared" si="78"/>
        <v>0</v>
      </c>
      <c r="BJ181" s="18" t="s">
        <v>80</v>
      </c>
      <c r="BK181" s="151">
        <f t="shared" si="79"/>
        <v>0</v>
      </c>
      <c r="BL181" s="18" t="s">
        <v>145</v>
      </c>
      <c r="BM181" s="150" t="s">
        <v>1628</v>
      </c>
    </row>
    <row r="182" spans="1:65" s="2" customFormat="1" ht="14.45" customHeight="1">
      <c r="A182" s="33"/>
      <c r="B182" s="138"/>
      <c r="C182" s="139" t="s">
        <v>658</v>
      </c>
      <c r="D182" s="139" t="s">
        <v>140</v>
      </c>
      <c r="E182" s="140" t="s">
        <v>1629</v>
      </c>
      <c r="F182" s="141" t="s">
        <v>1630</v>
      </c>
      <c r="G182" s="142" t="s">
        <v>1262</v>
      </c>
      <c r="H182" s="143">
        <v>1</v>
      </c>
      <c r="I182" s="144"/>
      <c r="J182" s="145">
        <f t="shared" si="70"/>
        <v>0</v>
      </c>
      <c r="K182" s="141" t="s">
        <v>3</v>
      </c>
      <c r="L182" s="34"/>
      <c r="M182" s="146" t="s">
        <v>3</v>
      </c>
      <c r="N182" s="147" t="s">
        <v>43</v>
      </c>
      <c r="O182" s="54"/>
      <c r="P182" s="148">
        <f t="shared" si="71"/>
        <v>0</v>
      </c>
      <c r="Q182" s="148">
        <v>0</v>
      </c>
      <c r="R182" s="148">
        <f t="shared" si="72"/>
        <v>0</v>
      </c>
      <c r="S182" s="148">
        <v>0</v>
      </c>
      <c r="T182" s="149">
        <f t="shared" si="7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50" t="s">
        <v>145</v>
      </c>
      <c r="AT182" s="150" t="s">
        <v>140</v>
      </c>
      <c r="AU182" s="150" t="s">
        <v>80</v>
      </c>
      <c r="AY182" s="18" t="s">
        <v>138</v>
      </c>
      <c r="BE182" s="151">
        <f t="shared" si="74"/>
        <v>0</v>
      </c>
      <c r="BF182" s="151">
        <f t="shared" si="75"/>
        <v>0</v>
      </c>
      <c r="BG182" s="151">
        <f t="shared" si="76"/>
        <v>0</v>
      </c>
      <c r="BH182" s="151">
        <f t="shared" si="77"/>
        <v>0</v>
      </c>
      <c r="BI182" s="151">
        <f t="shared" si="78"/>
        <v>0</v>
      </c>
      <c r="BJ182" s="18" t="s">
        <v>80</v>
      </c>
      <c r="BK182" s="151">
        <f t="shared" si="79"/>
        <v>0</v>
      </c>
      <c r="BL182" s="18" t="s">
        <v>145</v>
      </c>
      <c r="BM182" s="150" t="s">
        <v>1631</v>
      </c>
    </row>
    <row r="183" spans="1:65" s="2" customFormat="1" ht="14.45" customHeight="1">
      <c r="A183" s="33"/>
      <c r="B183" s="138"/>
      <c r="C183" s="181" t="s">
        <v>663</v>
      </c>
      <c r="D183" s="181" t="s">
        <v>261</v>
      </c>
      <c r="E183" s="182" t="s">
        <v>1632</v>
      </c>
      <c r="F183" s="183" t="s">
        <v>1633</v>
      </c>
      <c r="G183" s="184" t="s">
        <v>1378</v>
      </c>
      <c r="H183" s="185">
        <v>2</v>
      </c>
      <c r="I183" s="186"/>
      <c r="J183" s="187">
        <f t="shared" si="70"/>
        <v>0</v>
      </c>
      <c r="K183" s="183" t="s">
        <v>3</v>
      </c>
      <c r="L183" s="188"/>
      <c r="M183" s="189" t="s">
        <v>3</v>
      </c>
      <c r="N183" s="190" t="s">
        <v>43</v>
      </c>
      <c r="O183" s="54"/>
      <c r="P183" s="148">
        <f t="shared" si="71"/>
        <v>0</v>
      </c>
      <c r="Q183" s="148">
        <v>0</v>
      </c>
      <c r="R183" s="148">
        <f t="shared" si="72"/>
        <v>0</v>
      </c>
      <c r="S183" s="148">
        <v>0</v>
      </c>
      <c r="T183" s="149">
        <f t="shared" si="7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50" t="s">
        <v>190</v>
      </c>
      <c r="AT183" s="150" t="s">
        <v>261</v>
      </c>
      <c r="AU183" s="150" t="s">
        <v>80</v>
      </c>
      <c r="AY183" s="18" t="s">
        <v>138</v>
      </c>
      <c r="BE183" s="151">
        <f t="shared" si="74"/>
        <v>0</v>
      </c>
      <c r="BF183" s="151">
        <f t="shared" si="75"/>
        <v>0</v>
      </c>
      <c r="BG183" s="151">
        <f t="shared" si="76"/>
        <v>0</v>
      </c>
      <c r="BH183" s="151">
        <f t="shared" si="77"/>
        <v>0</v>
      </c>
      <c r="BI183" s="151">
        <f t="shared" si="78"/>
        <v>0</v>
      </c>
      <c r="BJ183" s="18" t="s">
        <v>80</v>
      </c>
      <c r="BK183" s="151">
        <f t="shared" si="79"/>
        <v>0</v>
      </c>
      <c r="BL183" s="18" t="s">
        <v>145</v>
      </c>
      <c r="BM183" s="150" t="s">
        <v>1634</v>
      </c>
    </row>
    <row r="184" spans="1:65" s="2" customFormat="1" ht="14.45" customHeight="1">
      <c r="A184" s="33"/>
      <c r="B184" s="138"/>
      <c r="C184" s="181" t="s">
        <v>668</v>
      </c>
      <c r="D184" s="181" t="s">
        <v>261</v>
      </c>
      <c r="E184" s="182" t="s">
        <v>1635</v>
      </c>
      <c r="F184" s="183" t="s">
        <v>1636</v>
      </c>
      <c r="G184" s="184" t="s">
        <v>1378</v>
      </c>
      <c r="H184" s="185">
        <v>1</v>
      </c>
      <c r="I184" s="186"/>
      <c r="J184" s="187">
        <f t="shared" si="70"/>
        <v>0</v>
      </c>
      <c r="K184" s="183" t="s">
        <v>3</v>
      </c>
      <c r="L184" s="188"/>
      <c r="M184" s="189" t="s">
        <v>3</v>
      </c>
      <c r="N184" s="190" t="s">
        <v>43</v>
      </c>
      <c r="O184" s="54"/>
      <c r="P184" s="148">
        <f t="shared" si="71"/>
        <v>0</v>
      </c>
      <c r="Q184" s="148">
        <v>0</v>
      </c>
      <c r="R184" s="148">
        <f t="shared" si="72"/>
        <v>0</v>
      </c>
      <c r="S184" s="148">
        <v>0</v>
      </c>
      <c r="T184" s="149">
        <f t="shared" si="7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50" t="s">
        <v>190</v>
      </c>
      <c r="AT184" s="150" t="s">
        <v>261</v>
      </c>
      <c r="AU184" s="150" t="s">
        <v>80</v>
      </c>
      <c r="AY184" s="18" t="s">
        <v>138</v>
      </c>
      <c r="BE184" s="151">
        <f t="shared" si="74"/>
        <v>0</v>
      </c>
      <c r="BF184" s="151">
        <f t="shared" si="75"/>
        <v>0</v>
      </c>
      <c r="BG184" s="151">
        <f t="shared" si="76"/>
        <v>0</v>
      </c>
      <c r="BH184" s="151">
        <f t="shared" si="77"/>
        <v>0</v>
      </c>
      <c r="BI184" s="151">
        <f t="shared" si="78"/>
        <v>0</v>
      </c>
      <c r="BJ184" s="18" t="s">
        <v>80</v>
      </c>
      <c r="BK184" s="151">
        <f t="shared" si="79"/>
        <v>0</v>
      </c>
      <c r="BL184" s="18" t="s">
        <v>145</v>
      </c>
      <c r="BM184" s="150" t="s">
        <v>1637</v>
      </c>
    </row>
    <row r="185" spans="1:65" s="2" customFormat="1" ht="14.45" customHeight="1">
      <c r="A185" s="33"/>
      <c r="B185" s="138"/>
      <c r="C185" s="181" t="s">
        <v>672</v>
      </c>
      <c r="D185" s="181" t="s">
        <v>261</v>
      </c>
      <c r="E185" s="182" t="s">
        <v>1638</v>
      </c>
      <c r="F185" s="183" t="s">
        <v>1639</v>
      </c>
      <c r="G185" s="184" t="s">
        <v>1378</v>
      </c>
      <c r="H185" s="185">
        <v>1</v>
      </c>
      <c r="I185" s="186"/>
      <c r="J185" s="187">
        <f t="shared" si="70"/>
        <v>0</v>
      </c>
      <c r="K185" s="183" t="s">
        <v>3</v>
      </c>
      <c r="L185" s="188"/>
      <c r="M185" s="189" t="s">
        <v>3</v>
      </c>
      <c r="N185" s="190" t="s">
        <v>43</v>
      </c>
      <c r="O185" s="54"/>
      <c r="P185" s="148">
        <f t="shared" si="71"/>
        <v>0</v>
      </c>
      <c r="Q185" s="148">
        <v>0</v>
      </c>
      <c r="R185" s="148">
        <f t="shared" si="72"/>
        <v>0</v>
      </c>
      <c r="S185" s="148">
        <v>0</v>
      </c>
      <c r="T185" s="149">
        <f t="shared" si="7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50" t="s">
        <v>190</v>
      </c>
      <c r="AT185" s="150" t="s">
        <v>261</v>
      </c>
      <c r="AU185" s="150" t="s">
        <v>80</v>
      </c>
      <c r="AY185" s="18" t="s">
        <v>138</v>
      </c>
      <c r="BE185" s="151">
        <f t="shared" si="74"/>
        <v>0</v>
      </c>
      <c r="BF185" s="151">
        <f t="shared" si="75"/>
        <v>0</v>
      </c>
      <c r="BG185" s="151">
        <f t="shared" si="76"/>
        <v>0</v>
      </c>
      <c r="BH185" s="151">
        <f t="shared" si="77"/>
        <v>0</v>
      </c>
      <c r="BI185" s="151">
        <f t="shared" si="78"/>
        <v>0</v>
      </c>
      <c r="BJ185" s="18" t="s">
        <v>80</v>
      </c>
      <c r="BK185" s="151">
        <f t="shared" si="79"/>
        <v>0</v>
      </c>
      <c r="BL185" s="18" t="s">
        <v>145</v>
      </c>
      <c r="BM185" s="150" t="s">
        <v>1640</v>
      </c>
    </row>
    <row r="186" spans="1:65" s="2" customFormat="1" ht="14.45" customHeight="1">
      <c r="A186" s="33"/>
      <c r="B186" s="138"/>
      <c r="C186" s="181" t="s">
        <v>677</v>
      </c>
      <c r="D186" s="181" t="s">
        <v>261</v>
      </c>
      <c r="E186" s="182" t="s">
        <v>1641</v>
      </c>
      <c r="F186" s="183" t="s">
        <v>1642</v>
      </c>
      <c r="G186" s="184" t="s">
        <v>1378</v>
      </c>
      <c r="H186" s="185">
        <v>1</v>
      </c>
      <c r="I186" s="186"/>
      <c r="J186" s="187">
        <f t="shared" si="70"/>
        <v>0</v>
      </c>
      <c r="K186" s="183" t="s">
        <v>3</v>
      </c>
      <c r="L186" s="188"/>
      <c r="M186" s="189" t="s">
        <v>3</v>
      </c>
      <c r="N186" s="190" t="s">
        <v>43</v>
      </c>
      <c r="O186" s="54"/>
      <c r="P186" s="148">
        <f t="shared" si="71"/>
        <v>0</v>
      </c>
      <c r="Q186" s="148">
        <v>0</v>
      </c>
      <c r="R186" s="148">
        <f t="shared" si="72"/>
        <v>0</v>
      </c>
      <c r="S186" s="148">
        <v>0</v>
      </c>
      <c r="T186" s="149">
        <f t="shared" si="7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50" t="s">
        <v>190</v>
      </c>
      <c r="AT186" s="150" t="s">
        <v>261</v>
      </c>
      <c r="AU186" s="150" t="s">
        <v>80</v>
      </c>
      <c r="AY186" s="18" t="s">
        <v>138</v>
      </c>
      <c r="BE186" s="151">
        <f t="shared" si="74"/>
        <v>0</v>
      </c>
      <c r="BF186" s="151">
        <f t="shared" si="75"/>
        <v>0</v>
      </c>
      <c r="BG186" s="151">
        <f t="shared" si="76"/>
        <v>0</v>
      </c>
      <c r="BH186" s="151">
        <f t="shared" si="77"/>
        <v>0</v>
      </c>
      <c r="BI186" s="151">
        <f t="shared" si="78"/>
        <v>0</v>
      </c>
      <c r="BJ186" s="18" t="s">
        <v>80</v>
      </c>
      <c r="BK186" s="151">
        <f t="shared" si="79"/>
        <v>0</v>
      </c>
      <c r="BL186" s="18" t="s">
        <v>145</v>
      </c>
      <c r="BM186" s="150" t="s">
        <v>1643</v>
      </c>
    </row>
    <row r="187" spans="1:65" s="2" customFormat="1" ht="14.45" customHeight="1">
      <c r="A187" s="33"/>
      <c r="B187" s="138"/>
      <c r="C187" s="181" t="s">
        <v>684</v>
      </c>
      <c r="D187" s="181" t="s">
        <v>261</v>
      </c>
      <c r="E187" s="182" t="s">
        <v>1644</v>
      </c>
      <c r="F187" s="183" t="s">
        <v>1645</v>
      </c>
      <c r="G187" s="184" t="s">
        <v>1378</v>
      </c>
      <c r="H187" s="185">
        <v>2</v>
      </c>
      <c r="I187" s="186"/>
      <c r="J187" s="187">
        <f t="shared" si="70"/>
        <v>0</v>
      </c>
      <c r="K187" s="183" t="s">
        <v>3</v>
      </c>
      <c r="L187" s="188"/>
      <c r="M187" s="189" t="s">
        <v>3</v>
      </c>
      <c r="N187" s="190" t="s">
        <v>43</v>
      </c>
      <c r="O187" s="54"/>
      <c r="P187" s="148">
        <f t="shared" si="71"/>
        <v>0</v>
      </c>
      <c r="Q187" s="148">
        <v>0</v>
      </c>
      <c r="R187" s="148">
        <f t="shared" si="72"/>
        <v>0</v>
      </c>
      <c r="S187" s="148">
        <v>0</v>
      </c>
      <c r="T187" s="149">
        <f t="shared" si="7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50" t="s">
        <v>190</v>
      </c>
      <c r="AT187" s="150" t="s">
        <v>261</v>
      </c>
      <c r="AU187" s="150" t="s">
        <v>80</v>
      </c>
      <c r="AY187" s="18" t="s">
        <v>138</v>
      </c>
      <c r="BE187" s="151">
        <f t="shared" si="74"/>
        <v>0</v>
      </c>
      <c r="BF187" s="151">
        <f t="shared" si="75"/>
        <v>0</v>
      </c>
      <c r="BG187" s="151">
        <f t="shared" si="76"/>
        <v>0</v>
      </c>
      <c r="BH187" s="151">
        <f t="shared" si="77"/>
        <v>0</v>
      </c>
      <c r="BI187" s="151">
        <f t="shared" si="78"/>
        <v>0</v>
      </c>
      <c r="BJ187" s="18" t="s">
        <v>80</v>
      </c>
      <c r="BK187" s="151">
        <f t="shared" si="79"/>
        <v>0</v>
      </c>
      <c r="BL187" s="18" t="s">
        <v>145</v>
      </c>
      <c r="BM187" s="150" t="s">
        <v>1646</v>
      </c>
    </row>
    <row r="188" spans="1:65" s="2" customFormat="1" ht="14.45" customHeight="1">
      <c r="A188" s="33"/>
      <c r="B188" s="138"/>
      <c r="C188" s="181" t="s">
        <v>691</v>
      </c>
      <c r="D188" s="181" t="s">
        <v>261</v>
      </c>
      <c r="E188" s="182" t="s">
        <v>1647</v>
      </c>
      <c r="F188" s="183" t="s">
        <v>1648</v>
      </c>
      <c r="G188" s="184" t="s">
        <v>1262</v>
      </c>
      <c r="H188" s="185">
        <v>1</v>
      </c>
      <c r="I188" s="186"/>
      <c r="J188" s="187">
        <f t="shared" si="70"/>
        <v>0</v>
      </c>
      <c r="K188" s="183" t="s">
        <v>3</v>
      </c>
      <c r="L188" s="188"/>
      <c r="M188" s="189" t="s">
        <v>3</v>
      </c>
      <c r="N188" s="190" t="s">
        <v>43</v>
      </c>
      <c r="O188" s="54"/>
      <c r="P188" s="148">
        <f t="shared" si="71"/>
        <v>0</v>
      </c>
      <c r="Q188" s="148">
        <v>0</v>
      </c>
      <c r="R188" s="148">
        <f t="shared" si="72"/>
        <v>0</v>
      </c>
      <c r="S188" s="148">
        <v>0</v>
      </c>
      <c r="T188" s="149">
        <f t="shared" si="7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50" t="s">
        <v>190</v>
      </c>
      <c r="AT188" s="150" t="s">
        <v>261</v>
      </c>
      <c r="AU188" s="150" t="s">
        <v>80</v>
      </c>
      <c r="AY188" s="18" t="s">
        <v>138</v>
      </c>
      <c r="BE188" s="151">
        <f t="shared" si="74"/>
        <v>0</v>
      </c>
      <c r="BF188" s="151">
        <f t="shared" si="75"/>
        <v>0</v>
      </c>
      <c r="BG188" s="151">
        <f t="shared" si="76"/>
        <v>0</v>
      </c>
      <c r="BH188" s="151">
        <f t="shared" si="77"/>
        <v>0</v>
      </c>
      <c r="BI188" s="151">
        <f t="shared" si="78"/>
        <v>0</v>
      </c>
      <c r="BJ188" s="18" t="s">
        <v>80</v>
      </c>
      <c r="BK188" s="151">
        <f t="shared" si="79"/>
        <v>0</v>
      </c>
      <c r="BL188" s="18" t="s">
        <v>145</v>
      </c>
      <c r="BM188" s="150" t="s">
        <v>1649</v>
      </c>
    </row>
    <row r="189" spans="1:65" s="2" customFormat="1" ht="14.45" customHeight="1">
      <c r="A189" s="33"/>
      <c r="B189" s="138"/>
      <c r="C189" s="181" t="s">
        <v>698</v>
      </c>
      <c r="D189" s="181" t="s">
        <v>261</v>
      </c>
      <c r="E189" s="182" t="s">
        <v>1650</v>
      </c>
      <c r="F189" s="183" t="s">
        <v>1651</v>
      </c>
      <c r="G189" s="184" t="s">
        <v>1378</v>
      </c>
      <c r="H189" s="185">
        <v>1</v>
      </c>
      <c r="I189" s="186"/>
      <c r="J189" s="187">
        <f t="shared" si="70"/>
        <v>0</v>
      </c>
      <c r="K189" s="183" t="s">
        <v>3</v>
      </c>
      <c r="L189" s="188"/>
      <c r="M189" s="189" t="s">
        <v>3</v>
      </c>
      <c r="N189" s="190" t="s">
        <v>43</v>
      </c>
      <c r="O189" s="54"/>
      <c r="P189" s="148">
        <f t="shared" si="71"/>
        <v>0</v>
      </c>
      <c r="Q189" s="148">
        <v>0</v>
      </c>
      <c r="R189" s="148">
        <f t="shared" si="72"/>
        <v>0</v>
      </c>
      <c r="S189" s="148">
        <v>0</v>
      </c>
      <c r="T189" s="149">
        <f t="shared" si="7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50" t="s">
        <v>190</v>
      </c>
      <c r="AT189" s="150" t="s">
        <v>261</v>
      </c>
      <c r="AU189" s="150" t="s">
        <v>80</v>
      </c>
      <c r="AY189" s="18" t="s">
        <v>138</v>
      </c>
      <c r="BE189" s="151">
        <f t="shared" si="74"/>
        <v>0</v>
      </c>
      <c r="BF189" s="151">
        <f t="shared" si="75"/>
        <v>0</v>
      </c>
      <c r="BG189" s="151">
        <f t="shared" si="76"/>
        <v>0</v>
      </c>
      <c r="BH189" s="151">
        <f t="shared" si="77"/>
        <v>0</v>
      </c>
      <c r="BI189" s="151">
        <f t="shared" si="78"/>
        <v>0</v>
      </c>
      <c r="BJ189" s="18" t="s">
        <v>80</v>
      </c>
      <c r="BK189" s="151">
        <f t="shared" si="79"/>
        <v>0</v>
      </c>
      <c r="BL189" s="18" t="s">
        <v>145</v>
      </c>
      <c r="BM189" s="150" t="s">
        <v>1652</v>
      </c>
    </row>
    <row r="190" spans="1:65" s="2" customFormat="1" ht="14.45" customHeight="1">
      <c r="A190" s="33"/>
      <c r="B190" s="138"/>
      <c r="C190" s="139" t="s">
        <v>704</v>
      </c>
      <c r="D190" s="139" t="s">
        <v>140</v>
      </c>
      <c r="E190" s="140" t="s">
        <v>1629</v>
      </c>
      <c r="F190" s="141" t="s">
        <v>1630</v>
      </c>
      <c r="G190" s="142" t="s">
        <v>1262</v>
      </c>
      <c r="H190" s="143">
        <v>1</v>
      </c>
      <c r="I190" s="144"/>
      <c r="J190" s="145">
        <f t="shared" si="70"/>
        <v>0</v>
      </c>
      <c r="K190" s="141" t="s">
        <v>3</v>
      </c>
      <c r="L190" s="34"/>
      <c r="M190" s="146" t="s">
        <v>3</v>
      </c>
      <c r="N190" s="147" t="s">
        <v>43</v>
      </c>
      <c r="O190" s="54"/>
      <c r="P190" s="148">
        <f t="shared" si="71"/>
        <v>0</v>
      </c>
      <c r="Q190" s="148">
        <v>0</v>
      </c>
      <c r="R190" s="148">
        <f t="shared" si="72"/>
        <v>0</v>
      </c>
      <c r="S190" s="148">
        <v>0</v>
      </c>
      <c r="T190" s="149">
        <f t="shared" si="7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50" t="s">
        <v>145</v>
      </c>
      <c r="AT190" s="150" t="s">
        <v>140</v>
      </c>
      <c r="AU190" s="150" t="s">
        <v>80</v>
      </c>
      <c r="AY190" s="18" t="s">
        <v>138</v>
      </c>
      <c r="BE190" s="151">
        <f t="shared" si="74"/>
        <v>0</v>
      </c>
      <c r="BF190" s="151">
        <f t="shared" si="75"/>
        <v>0</v>
      </c>
      <c r="BG190" s="151">
        <f t="shared" si="76"/>
        <v>0</v>
      </c>
      <c r="BH190" s="151">
        <f t="shared" si="77"/>
        <v>0</v>
      </c>
      <c r="BI190" s="151">
        <f t="shared" si="78"/>
        <v>0</v>
      </c>
      <c r="BJ190" s="18" t="s">
        <v>80</v>
      </c>
      <c r="BK190" s="151">
        <f t="shared" si="79"/>
        <v>0</v>
      </c>
      <c r="BL190" s="18" t="s">
        <v>145</v>
      </c>
      <c r="BM190" s="150" t="s">
        <v>1653</v>
      </c>
    </row>
    <row r="191" spans="1:65" s="2" customFormat="1" ht="14.45" customHeight="1">
      <c r="A191" s="33"/>
      <c r="B191" s="138"/>
      <c r="C191" s="139" t="s">
        <v>710</v>
      </c>
      <c r="D191" s="139" t="s">
        <v>140</v>
      </c>
      <c r="E191" s="140" t="s">
        <v>1654</v>
      </c>
      <c r="F191" s="141" t="s">
        <v>1655</v>
      </c>
      <c r="G191" s="142" t="s">
        <v>1262</v>
      </c>
      <c r="H191" s="143">
        <v>1</v>
      </c>
      <c r="I191" s="144"/>
      <c r="J191" s="145">
        <f t="shared" si="70"/>
        <v>0</v>
      </c>
      <c r="K191" s="141" t="s">
        <v>3</v>
      </c>
      <c r="L191" s="34"/>
      <c r="M191" s="146" t="s">
        <v>3</v>
      </c>
      <c r="N191" s="147" t="s">
        <v>43</v>
      </c>
      <c r="O191" s="54"/>
      <c r="P191" s="148">
        <f t="shared" si="71"/>
        <v>0</v>
      </c>
      <c r="Q191" s="148">
        <v>0</v>
      </c>
      <c r="R191" s="148">
        <f t="shared" si="72"/>
        <v>0</v>
      </c>
      <c r="S191" s="148">
        <v>0</v>
      </c>
      <c r="T191" s="149">
        <f t="shared" si="7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50" t="s">
        <v>145</v>
      </c>
      <c r="AT191" s="150" t="s">
        <v>140</v>
      </c>
      <c r="AU191" s="150" t="s">
        <v>80</v>
      </c>
      <c r="AY191" s="18" t="s">
        <v>138</v>
      </c>
      <c r="BE191" s="151">
        <f t="shared" si="74"/>
        <v>0</v>
      </c>
      <c r="BF191" s="151">
        <f t="shared" si="75"/>
        <v>0</v>
      </c>
      <c r="BG191" s="151">
        <f t="shared" si="76"/>
        <v>0</v>
      </c>
      <c r="BH191" s="151">
        <f t="shared" si="77"/>
        <v>0</v>
      </c>
      <c r="BI191" s="151">
        <f t="shared" si="78"/>
        <v>0</v>
      </c>
      <c r="BJ191" s="18" t="s">
        <v>80</v>
      </c>
      <c r="BK191" s="151">
        <f t="shared" si="79"/>
        <v>0</v>
      </c>
      <c r="BL191" s="18" t="s">
        <v>145</v>
      </c>
      <c r="BM191" s="150" t="s">
        <v>1656</v>
      </c>
    </row>
    <row r="192" spans="1:65" s="12" customFormat="1" ht="25.9" customHeight="1">
      <c r="B192" s="125"/>
      <c r="D192" s="126" t="s">
        <v>71</v>
      </c>
      <c r="E192" s="127" t="s">
        <v>261</v>
      </c>
      <c r="F192" s="127" t="s">
        <v>261</v>
      </c>
      <c r="I192" s="128"/>
      <c r="J192" s="129">
        <f>BK192</f>
        <v>0</v>
      </c>
      <c r="L192" s="125"/>
      <c r="M192" s="130"/>
      <c r="N192" s="131"/>
      <c r="O192" s="131"/>
      <c r="P192" s="132">
        <f>P193</f>
        <v>0</v>
      </c>
      <c r="Q192" s="131"/>
      <c r="R192" s="132">
        <f>R193</f>
        <v>0</v>
      </c>
      <c r="S192" s="131"/>
      <c r="T192" s="133">
        <f>T193</f>
        <v>0</v>
      </c>
      <c r="AR192" s="126" t="s">
        <v>159</v>
      </c>
      <c r="AT192" s="134" t="s">
        <v>71</v>
      </c>
      <c r="AU192" s="134" t="s">
        <v>72</v>
      </c>
      <c r="AY192" s="126" t="s">
        <v>138</v>
      </c>
      <c r="BK192" s="135">
        <f>BK193</f>
        <v>0</v>
      </c>
    </row>
    <row r="193" spans="1:65" s="12" customFormat="1" ht="22.9" customHeight="1">
      <c r="B193" s="125"/>
      <c r="D193" s="126" t="s">
        <v>71</v>
      </c>
      <c r="E193" s="136" t="s">
        <v>1657</v>
      </c>
      <c r="F193" s="136" t="s">
        <v>1658</v>
      </c>
      <c r="I193" s="128"/>
      <c r="J193" s="137">
        <f>BK193</f>
        <v>0</v>
      </c>
      <c r="L193" s="125"/>
      <c r="M193" s="130"/>
      <c r="N193" s="131"/>
      <c r="O193" s="131"/>
      <c r="P193" s="132">
        <f>SUM(P194:P198)</f>
        <v>0</v>
      </c>
      <c r="Q193" s="131"/>
      <c r="R193" s="132">
        <f>SUM(R194:R198)</f>
        <v>0</v>
      </c>
      <c r="S193" s="131"/>
      <c r="T193" s="133">
        <f>SUM(T194:T198)</f>
        <v>0</v>
      </c>
      <c r="AR193" s="126" t="s">
        <v>159</v>
      </c>
      <c r="AT193" s="134" t="s">
        <v>71</v>
      </c>
      <c r="AU193" s="134" t="s">
        <v>80</v>
      </c>
      <c r="AY193" s="126" t="s">
        <v>138</v>
      </c>
      <c r="BK193" s="135">
        <f>SUM(BK194:BK198)</f>
        <v>0</v>
      </c>
    </row>
    <row r="194" spans="1:65" s="2" customFormat="1" ht="14.45" customHeight="1">
      <c r="A194" s="33"/>
      <c r="B194" s="138"/>
      <c r="C194" s="139" t="s">
        <v>715</v>
      </c>
      <c r="D194" s="139" t="s">
        <v>140</v>
      </c>
      <c r="E194" s="140" t="s">
        <v>1659</v>
      </c>
      <c r="F194" s="141" t="s">
        <v>1660</v>
      </c>
      <c r="G194" s="142" t="s">
        <v>400</v>
      </c>
      <c r="H194" s="143">
        <v>1</v>
      </c>
      <c r="I194" s="144"/>
      <c r="J194" s="145">
        <f>ROUND(I194*H194,2)</f>
        <v>0</v>
      </c>
      <c r="K194" s="141" t="s">
        <v>3</v>
      </c>
      <c r="L194" s="34"/>
      <c r="M194" s="146" t="s">
        <v>3</v>
      </c>
      <c r="N194" s="147" t="s">
        <v>43</v>
      </c>
      <c r="O194" s="54"/>
      <c r="P194" s="148">
        <f>O194*H194</f>
        <v>0</v>
      </c>
      <c r="Q194" s="148">
        <v>0</v>
      </c>
      <c r="R194" s="148">
        <f>Q194*H194</f>
        <v>0</v>
      </c>
      <c r="S194" s="148">
        <v>0</v>
      </c>
      <c r="T194" s="149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50" t="s">
        <v>554</v>
      </c>
      <c r="AT194" s="150" t="s">
        <v>140</v>
      </c>
      <c r="AU194" s="150" t="s">
        <v>82</v>
      </c>
      <c r="AY194" s="18" t="s">
        <v>138</v>
      </c>
      <c r="BE194" s="151">
        <f>IF(N194="základní",J194,0)</f>
        <v>0</v>
      </c>
      <c r="BF194" s="151">
        <f>IF(N194="snížená",J194,0)</f>
        <v>0</v>
      </c>
      <c r="BG194" s="151">
        <f>IF(N194="zákl. přenesená",J194,0)</f>
        <v>0</v>
      </c>
      <c r="BH194" s="151">
        <f>IF(N194="sníž. přenesená",J194,0)</f>
        <v>0</v>
      </c>
      <c r="BI194" s="151">
        <f>IF(N194="nulová",J194,0)</f>
        <v>0</v>
      </c>
      <c r="BJ194" s="18" t="s">
        <v>80</v>
      </c>
      <c r="BK194" s="151">
        <f>ROUND(I194*H194,2)</f>
        <v>0</v>
      </c>
      <c r="BL194" s="18" t="s">
        <v>554</v>
      </c>
      <c r="BM194" s="150" t="s">
        <v>1661</v>
      </c>
    </row>
    <row r="195" spans="1:65" s="2" customFormat="1" ht="14.45" customHeight="1">
      <c r="A195" s="33"/>
      <c r="B195" s="138"/>
      <c r="C195" s="139" t="s">
        <v>720</v>
      </c>
      <c r="D195" s="139" t="s">
        <v>140</v>
      </c>
      <c r="E195" s="140" t="s">
        <v>1662</v>
      </c>
      <c r="F195" s="141" t="s">
        <v>1663</v>
      </c>
      <c r="G195" s="142" t="s">
        <v>400</v>
      </c>
      <c r="H195" s="143">
        <v>1</v>
      </c>
      <c r="I195" s="144"/>
      <c r="J195" s="145">
        <f>ROUND(I195*H195,2)</f>
        <v>0</v>
      </c>
      <c r="K195" s="141" t="s">
        <v>3</v>
      </c>
      <c r="L195" s="34"/>
      <c r="M195" s="146" t="s">
        <v>3</v>
      </c>
      <c r="N195" s="147" t="s">
        <v>43</v>
      </c>
      <c r="O195" s="54"/>
      <c r="P195" s="148">
        <f>O195*H195</f>
        <v>0</v>
      </c>
      <c r="Q195" s="148">
        <v>0</v>
      </c>
      <c r="R195" s="148">
        <f>Q195*H195</f>
        <v>0</v>
      </c>
      <c r="S195" s="148">
        <v>0</v>
      </c>
      <c r="T195" s="149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50" t="s">
        <v>554</v>
      </c>
      <c r="AT195" s="150" t="s">
        <v>140</v>
      </c>
      <c r="AU195" s="150" t="s">
        <v>82</v>
      </c>
      <c r="AY195" s="18" t="s">
        <v>138</v>
      </c>
      <c r="BE195" s="151">
        <f>IF(N195="základní",J195,0)</f>
        <v>0</v>
      </c>
      <c r="BF195" s="151">
        <f>IF(N195="snížená",J195,0)</f>
        <v>0</v>
      </c>
      <c r="BG195" s="151">
        <f>IF(N195="zákl. přenesená",J195,0)</f>
        <v>0</v>
      </c>
      <c r="BH195" s="151">
        <f>IF(N195="sníž. přenesená",J195,0)</f>
        <v>0</v>
      </c>
      <c r="BI195" s="151">
        <f>IF(N195="nulová",J195,0)</f>
        <v>0</v>
      </c>
      <c r="BJ195" s="18" t="s">
        <v>80</v>
      </c>
      <c r="BK195" s="151">
        <f>ROUND(I195*H195,2)</f>
        <v>0</v>
      </c>
      <c r="BL195" s="18" t="s">
        <v>554</v>
      </c>
      <c r="BM195" s="150" t="s">
        <v>1664</v>
      </c>
    </row>
    <row r="196" spans="1:65" s="2" customFormat="1" ht="14.45" customHeight="1">
      <c r="A196" s="33"/>
      <c r="B196" s="138"/>
      <c r="C196" s="139" t="s">
        <v>725</v>
      </c>
      <c r="D196" s="139" t="s">
        <v>140</v>
      </c>
      <c r="E196" s="140" t="s">
        <v>1665</v>
      </c>
      <c r="F196" s="141" t="s">
        <v>1666</v>
      </c>
      <c r="G196" s="142" t="s">
        <v>400</v>
      </c>
      <c r="H196" s="143">
        <v>1</v>
      </c>
      <c r="I196" s="144"/>
      <c r="J196" s="145">
        <f>ROUND(I196*H196,2)</f>
        <v>0</v>
      </c>
      <c r="K196" s="141" t="s">
        <v>3</v>
      </c>
      <c r="L196" s="34"/>
      <c r="M196" s="146" t="s">
        <v>3</v>
      </c>
      <c r="N196" s="147" t="s">
        <v>43</v>
      </c>
      <c r="O196" s="54"/>
      <c r="P196" s="148">
        <f>O196*H196</f>
        <v>0</v>
      </c>
      <c r="Q196" s="148">
        <v>0</v>
      </c>
      <c r="R196" s="148">
        <f>Q196*H196</f>
        <v>0</v>
      </c>
      <c r="S196" s="148">
        <v>0</v>
      </c>
      <c r="T196" s="149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50" t="s">
        <v>554</v>
      </c>
      <c r="AT196" s="150" t="s">
        <v>140</v>
      </c>
      <c r="AU196" s="150" t="s">
        <v>82</v>
      </c>
      <c r="AY196" s="18" t="s">
        <v>138</v>
      </c>
      <c r="BE196" s="151">
        <f>IF(N196="základní",J196,0)</f>
        <v>0</v>
      </c>
      <c r="BF196" s="151">
        <f>IF(N196="snížená",J196,0)</f>
        <v>0</v>
      </c>
      <c r="BG196" s="151">
        <f>IF(N196="zákl. přenesená",J196,0)</f>
        <v>0</v>
      </c>
      <c r="BH196" s="151">
        <f>IF(N196="sníž. přenesená",J196,0)</f>
        <v>0</v>
      </c>
      <c r="BI196" s="151">
        <f>IF(N196="nulová",J196,0)</f>
        <v>0</v>
      </c>
      <c r="BJ196" s="18" t="s">
        <v>80</v>
      </c>
      <c r="BK196" s="151">
        <f>ROUND(I196*H196,2)</f>
        <v>0</v>
      </c>
      <c r="BL196" s="18" t="s">
        <v>554</v>
      </c>
      <c r="BM196" s="150" t="s">
        <v>1667</v>
      </c>
    </row>
    <row r="197" spans="1:65" s="2" customFormat="1" ht="14.45" customHeight="1">
      <c r="A197" s="33"/>
      <c r="B197" s="138"/>
      <c r="C197" s="139" t="s">
        <v>730</v>
      </c>
      <c r="D197" s="139" t="s">
        <v>140</v>
      </c>
      <c r="E197" s="140" t="s">
        <v>1668</v>
      </c>
      <c r="F197" s="141" t="s">
        <v>1669</v>
      </c>
      <c r="G197" s="142" t="s">
        <v>490</v>
      </c>
      <c r="H197" s="143">
        <v>16</v>
      </c>
      <c r="I197" s="144"/>
      <c r="J197" s="145">
        <f>ROUND(I197*H197,2)</f>
        <v>0</v>
      </c>
      <c r="K197" s="141" t="s">
        <v>3</v>
      </c>
      <c r="L197" s="34"/>
      <c r="M197" s="146" t="s">
        <v>3</v>
      </c>
      <c r="N197" s="147" t="s">
        <v>43</v>
      </c>
      <c r="O197" s="54"/>
      <c r="P197" s="148">
        <f>O197*H197</f>
        <v>0</v>
      </c>
      <c r="Q197" s="148">
        <v>0</v>
      </c>
      <c r="R197" s="148">
        <f>Q197*H197</f>
        <v>0</v>
      </c>
      <c r="S197" s="148">
        <v>0</v>
      </c>
      <c r="T197" s="149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50" t="s">
        <v>554</v>
      </c>
      <c r="AT197" s="150" t="s">
        <v>140</v>
      </c>
      <c r="AU197" s="150" t="s">
        <v>82</v>
      </c>
      <c r="AY197" s="18" t="s">
        <v>138</v>
      </c>
      <c r="BE197" s="151">
        <f>IF(N197="základní",J197,0)</f>
        <v>0</v>
      </c>
      <c r="BF197" s="151">
        <f>IF(N197="snížená",J197,0)</f>
        <v>0</v>
      </c>
      <c r="BG197" s="151">
        <f>IF(N197="zákl. přenesená",J197,0)</f>
        <v>0</v>
      </c>
      <c r="BH197" s="151">
        <f>IF(N197="sníž. přenesená",J197,0)</f>
        <v>0</v>
      </c>
      <c r="BI197" s="151">
        <f>IF(N197="nulová",J197,0)</f>
        <v>0</v>
      </c>
      <c r="BJ197" s="18" t="s">
        <v>80</v>
      </c>
      <c r="BK197" s="151">
        <f>ROUND(I197*H197,2)</f>
        <v>0</v>
      </c>
      <c r="BL197" s="18" t="s">
        <v>554</v>
      </c>
      <c r="BM197" s="150" t="s">
        <v>1670</v>
      </c>
    </row>
    <row r="198" spans="1:65" s="2" customFormat="1" ht="14.45" customHeight="1">
      <c r="A198" s="33"/>
      <c r="B198" s="138"/>
      <c r="C198" s="139" t="s">
        <v>735</v>
      </c>
      <c r="D198" s="139" t="s">
        <v>140</v>
      </c>
      <c r="E198" s="140" t="s">
        <v>1671</v>
      </c>
      <c r="F198" s="141" t="s">
        <v>1672</v>
      </c>
      <c r="G198" s="142" t="s">
        <v>490</v>
      </c>
      <c r="H198" s="143">
        <v>8</v>
      </c>
      <c r="I198" s="144"/>
      <c r="J198" s="145">
        <f>ROUND(I198*H198,2)</f>
        <v>0</v>
      </c>
      <c r="K198" s="141" t="s">
        <v>3</v>
      </c>
      <c r="L198" s="34"/>
      <c r="M198" s="199" t="s">
        <v>3</v>
      </c>
      <c r="N198" s="200" t="s">
        <v>43</v>
      </c>
      <c r="O198" s="197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50" t="s">
        <v>554</v>
      </c>
      <c r="AT198" s="150" t="s">
        <v>140</v>
      </c>
      <c r="AU198" s="150" t="s">
        <v>82</v>
      </c>
      <c r="AY198" s="18" t="s">
        <v>138</v>
      </c>
      <c r="BE198" s="151">
        <f>IF(N198="základní",J198,0)</f>
        <v>0</v>
      </c>
      <c r="BF198" s="151">
        <f>IF(N198="snížená",J198,0)</f>
        <v>0</v>
      </c>
      <c r="BG198" s="151">
        <f>IF(N198="zákl. přenesená",J198,0)</f>
        <v>0</v>
      </c>
      <c r="BH198" s="151">
        <f>IF(N198="sníž. přenesená",J198,0)</f>
        <v>0</v>
      </c>
      <c r="BI198" s="151">
        <f>IF(N198="nulová",J198,0)</f>
        <v>0</v>
      </c>
      <c r="BJ198" s="18" t="s">
        <v>80</v>
      </c>
      <c r="BK198" s="151">
        <f>ROUND(I198*H198,2)</f>
        <v>0</v>
      </c>
      <c r="BL198" s="18" t="s">
        <v>554</v>
      </c>
      <c r="BM198" s="150" t="s">
        <v>1673</v>
      </c>
    </row>
    <row r="199" spans="1:65" s="2" customFormat="1" ht="6.95" customHeight="1">
      <c r="A199" s="33"/>
      <c r="B199" s="43"/>
      <c r="C199" s="44"/>
      <c r="D199" s="44"/>
      <c r="E199" s="44"/>
      <c r="F199" s="44"/>
      <c r="G199" s="44"/>
      <c r="H199" s="44"/>
      <c r="I199" s="44"/>
      <c r="J199" s="44"/>
      <c r="K199" s="44"/>
      <c r="L199" s="34"/>
      <c r="M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</row>
  </sheetData>
  <autoFilter ref="C90:K198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4"/>
  <sheetViews>
    <sheetView showGridLines="0" workbookViewId="0"/>
  </sheetViews>
  <sheetFormatPr defaultRowHeight="1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108" style="1" customWidth="1"/>
    <col min="7" max="7" width="8" style="1" customWidth="1"/>
    <col min="8" max="8" width="15" style="1" customWidth="1"/>
    <col min="9" max="9" width="16.83203125" style="1" customWidth="1"/>
    <col min="10" max="11" width="23.83203125" style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24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14.45" customHeight="1">
      <c r="B7" s="21"/>
      <c r="E7" s="325" t="str">
        <f>'Rekapitulace stavby'!K6</f>
        <v>Změna v užívání objektu šaten na st.p.č.95, k.ú.Horní Nivy na občerstvení (bez zastřešené terasy)</v>
      </c>
      <c r="F7" s="326"/>
      <c r="G7" s="326"/>
      <c r="H7" s="326"/>
      <c r="L7" s="21"/>
    </row>
    <row r="8" spans="1:46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4"/>
      <c r="C9" s="33"/>
      <c r="D9" s="33"/>
      <c r="E9" s="287" t="s">
        <v>1674</v>
      </c>
      <c r="F9" s="327"/>
      <c r="G9" s="327"/>
      <c r="H9" s="327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3. 3. 2022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8" t="str">
        <f>'Rekapitulace stavby'!E14</f>
        <v>Vyplň údaj</v>
      </c>
      <c r="F18" s="308"/>
      <c r="G18" s="308"/>
      <c r="H18" s="308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91"/>
      <c r="B27" s="92"/>
      <c r="C27" s="91"/>
      <c r="D27" s="91"/>
      <c r="E27" s="313" t="s">
        <v>3</v>
      </c>
      <c r="F27" s="313"/>
      <c r="G27" s="313"/>
      <c r="H27" s="3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ROUND(J80, 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ROUND((SUM(BE80:BE93)),  2)</f>
        <v>0</v>
      </c>
      <c r="G33" s="33"/>
      <c r="H33" s="33"/>
      <c r="I33" s="97">
        <v>0.21</v>
      </c>
      <c r="J33" s="96">
        <f>ROUND(((SUM(BE80:BE93))*I33),  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ROUND((SUM(BF80:BF93)),  2)</f>
        <v>0</v>
      </c>
      <c r="G34" s="33"/>
      <c r="H34" s="33"/>
      <c r="I34" s="97">
        <v>0.15</v>
      </c>
      <c r="J34" s="96">
        <f>ROUND(((SUM(BF80:BF93))*I34),  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45</v>
      </c>
      <c r="F35" s="96">
        <f>ROUND((SUM(BG80:BG93)),  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46</v>
      </c>
      <c r="F36" s="96">
        <f>ROUND((SUM(BH80:BH93)),  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47</v>
      </c>
      <c r="F37" s="96">
        <f>ROUND((SUM(BI80:BI93)),  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3"/>
      <c r="D48" s="33"/>
      <c r="E48" s="325" t="str">
        <f>E7</f>
        <v>Změna v užívání objektu šaten na st.p.č.95, k.ú.Horní Nivy na občerstvení (bez zastřešené terasy)</v>
      </c>
      <c r="F48" s="326"/>
      <c r="G48" s="326"/>
      <c r="H48" s="326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5.6" customHeight="1">
      <c r="A50" s="33"/>
      <c r="B50" s="34"/>
      <c r="C50" s="33"/>
      <c r="D50" s="33"/>
      <c r="E50" s="287" t="str">
        <f>E9</f>
        <v>004 - Vybavení vestavěné</v>
      </c>
      <c r="F50" s="327"/>
      <c r="G50" s="327"/>
      <c r="H50" s="327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3. 3. 2022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6.45" customHeight="1">
      <c r="A54" s="33"/>
      <c r="B54" s="34"/>
      <c r="C54" s="28" t="s">
        <v>25</v>
      </c>
      <c r="D54" s="33"/>
      <c r="E54" s="33"/>
      <c r="F54" s="26" t="str">
        <f>E15</f>
        <v>Správa majetku obce Dolní Nivy, s.r.o.</v>
      </c>
      <c r="G54" s="33"/>
      <c r="H54" s="33"/>
      <c r="I54" s="28" t="s">
        <v>31</v>
      </c>
      <c r="J54" s="31" t="str">
        <f>E21</f>
        <v>Bc.Jana Kožíšková, Boučí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6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Šimková Dita, K.Vary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04" t="s">
        <v>99</v>
      </c>
      <c r="D57" s="98"/>
      <c r="E57" s="98"/>
      <c r="F57" s="98"/>
      <c r="G57" s="98"/>
      <c r="H57" s="98"/>
      <c r="I57" s="98"/>
      <c r="J57" s="105" t="s">
        <v>100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J80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101</v>
      </c>
    </row>
    <row r="60" spans="1:47" s="9" customFormat="1" ht="24.95" customHeight="1">
      <c r="B60" s="107"/>
      <c r="D60" s="108" t="s">
        <v>1675</v>
      </c>
      <c r="E60" s="109"/>
      <c r="F60" s="109"/>
      <c r="G60" s="109"/>
      <c r="H60" s="109"/>
      <c r="I60" s="109"/>
      <c r="J60" s="110">
        <f>J81</f>
        <v>0</v>
      </c>
      <c r="L60" s="107"/>
    </row>
    <row r="61" spans="1:47" s="2" customFormat="1" ht="21.75" customHeight="1">
      <c r="A61" s="33"/>
      <c r="B61" s="34"/>
      <c r="C61" s="33"/>
      <c r="D61" s="33"/>
      <c r="E61" s="33"/>
      <c r="F61" s="33"/>
      <c r="G61" s="33"/>
      <c r="H61" s="33"/>
      <c r="I61" s="33"/>
      <c r="J61" s="33"/>
      <c r="K61" s="33"/>
      <c r="L61" s="9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47" s="2" customFormat="1" ht="6.95" customHeight="1">
      <c r="A62" s="33"/>
      <c r="B62" s="43"/>
      <c r="C62" s="44"/>
      <c r="D62" s="44"/>
      <c r="E62" s="44"/>
      <c r="F62" s="44"/>
      <c r="G62" s="44"/>
      <c r="H62" s="44"/>
      <c r="I62" s="44"/>
      <c r="J62" s="44"/>
      <c r="K62" s="44"/>
      <c r="L62" s="90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6" spans="1:63" s="2" customFormat="1" ht="6.95" customHeight="1">
      <c r="A66" s="33"/>
      <c r="B66" s="45"/>
      <c r="C66" s="46"/>
      <c r="D66" s="46"/>
      <c r="E66" s="46"/>
      <c r="F66" s="46"/>
      <c r="G66" s="46"/>
      <c r="H66" s="46"/>
      <c r="I66" s="46"/>
      <c r="J66" s="46"/>
      <c r="K66" s="46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63" s="2" customFormat="1" ht="24.95" customHeight="1">
      <c r="A67" s="33"/>
      <c r="B67" s="34"/>
      <c r="C67" s="22" t="s">
        <v>123</v>
      </c>
      <c r="D67" s="33"/>
      <c r="E67" s="33"/>
      <c r="F67" s="33"/>
      <c r="G67" s="33"/>
      <c r="H67" s="33"/>
      <c r="I67" s="33"/>
      <c r="J67" s="33"/>
      <c r="K67" s="33"/>
      <c r="L67" s="9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63" s="2" customFormat="1" ht="6.95" customHeight="1">
      <c r="A68" s="33"/>
      <c r="B68" s="34"/>
      <c r="C68" s="33"/>
      <c r="D68" s="33"/>
      <c r="E68" s="33"/>
      <c r="F68" s="33"/>
      <c r="G68" s="33"/>
      <c r="H68" s="33"/>
      <c r="I68" s="33"/>
      <c r="J68" s="33"/>
      <c r="K68" s="33"/>
      <c r="L68" s="9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63" s="2" customFormat="1" ht="12" customHeight="1">
      <c r="A69" s="33"/>
      <c r="B69" s="34"/>
      <c r="C69" s="28" t="s">
        <v>17</v>
      </c>
      <c r="D69" s="33"/>
      <c r="E69" s="33"/>
      <c r="F69" s="33"/>
      <c r="G69" s="33"/>
      <c r="H69" s="33"/>
      <c r="I69" s="33"/>
      <c r="J69" s="33"/>
      <c r="K69" s="33"/>
      <c r="L69" s="9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63" s="2" customFormat="1" ht="14.45" customHeight="1">
      <c r="A70" s="33"/>
      <c r="B70" s="34"/>
      <c r="C70" s="33"/>
      <c r="D70" s="33"/>
      <c r="E70" s="325" t="str">
        <f>E7</f>
        <v>Změna v užívání objektu šaten na st.p.č.95, k.ú.Horní Nivy na občerstvení (bez zastřešené terasy)</v>
      </c>
      <c r="F70" s="326"/>
      <c r="G70" s="326"/>
      <c r="H70" s="326"/>
      <c r="I70" s="33"/>
      <c r="J70" s="33"/>
      <c r="K70" s="33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63" s="2" customFormat="1" ht="12" customHeight="1">
      <c r="A71" s="33"/>
      <c r="B71" s="34"/>
      <c r="C71" s="28" t="s">
        <v>96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63" s="2" customFormat="1" ht="15.6" customHeight="1">
      <c r="A72" s="33"/>
      <c r="B72" s="34"/>
      <c r="C72" s="33"/>
      <c r="D72" s="33"/>
      <c r="E72" s="287" t="str">
        <f>E9</f>
        <v>004 - Vybavení vestavěné</v>
      </c>
      <c r="F72" s="327"/>
      <c r="G72" s="327"/>
      <c r="H72" s="327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63" s="2" customFormat="1" ht="6.95" customHeight="1">
      <c r="A73" s="33"/>
      <c r="B73" s="34"/>
      <c r="C73" s="33"/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63" s="2" customFormat="1" ht="12" customHeight="1">
      <c r="A74" s="33"/>
      <c r="B74" s="34"/>
      <c r="C74" s="28" t="s">
        <v>21</v>
      </c>
      <c r="D74" s="33"/>
      <c r="E74" s="33"/>
      <c r="F74" s="26" t="str">
        <f>F12</f>
        <v xml:space="preserve"> </v>
      </c>
      <c r="G74" s="33"/>
      <c r="H74" s="33"/>
      <c r="I74" s="28" t="s">
        <v>23</v>
      </c>
      <c r="J74" s="51" t="str">
        <f>IF(J12="","",J12)</f>
        <v>3. 3. 2022</v>
      </c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63" s="2" customFormat="1" ht="6.95" customHeight="1">
      <c r="A75" s="33"/>
      <c r="B75" s="34"/>
      <c r="C75" s="33"/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63" s="2" customFormat="1" ht="26.45" customHeight="1">
      <c r="A76" s="33"/>
      <c r="B76" s="34"/>
      <c r="C76" s="28" t="s">
        <v>25</v>
      </c>
      <c r="D76" s="33"/>
      <c r="E76" s="33"/>
      <c r="F76" s="26" t="str">
        <f>E15</f>
        <v>Správa majetku obce Dolní Nivy, s.r.o.</v>
      </c>
      <c r="G76" s="33"/>
      <c r="H76" s="33"/>
      <c r="I76" s="28" t="s">
        <v>31</v>
      </c>
      <c r="J76" s="31" t="str">
        <f>E21</f>
        <v>Bc.Jana Kožíšková, Boučí</v>
      </c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63" s="2" customFormat="1" ht="15.6" customHeight="1">
      <c r="A77" s="33"/>
      <c r="B77" s="34"/>
      <c r="C77" s="28" t="s">
        <v>29</v>
      </c>
      <c r="D77" s="33"/>
      <c r="E77" s="33"/>
      <c r="F77" s="26" t="str">
        <f>IF(E18="","",E18)</f>
        <v>Vyplň údaj</v>
      </c>
      <c r="G77" s="33"/>
      <c r="H77" s="33"/>
      <c r="I77" s="28" t="s">
        <v>34</v>
      </c>
      <c r="J77" s="31" t="str">
        <f>E24</f>
        <v>Šimková Dita, K.Vary</v>
      </c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63" s="2" customFormat="1" ht="10.35" customHeight="1">
      <c r="A78" s="33"/>
      <c r="B78" s="34"/>
      <c r="C78" s="33"/>
      <c r="D78" s="33"/>
      <c r="E78" s="33"/>
      <c r="F78" s="33"/>
      <c r="G78" s="33"/>
      <c r="H78" s="33"/>
      <c r="I78" s="33"/>
      <c r="J78" s="33"/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63" s="11" customFormat="1" ht="29.25" customHeight="1">
      <c r="A79" s="115"/>
      <c r="B79" s="116"/>
      <c r="C79" s="117" t="s">
        <v>124</v>
      </c>
      <c r="D79" s="118" t="s">
        <v>57</v>
      </c>
      <c r="E79" s="118" t="s">
        <v>53</v>
      </c>
      <c r="F79" s="118" t="s">
        <v>54</v>
      </c>
      <c r="G79" s="118" t="s">
        <v>125</v>
      </c>
      <c r="H79" s="118" t="s">
        <v>126</v>
      </c>
      <c r="I79" s="118" t="s">
        <v>127</v>
      </c>
      <c r="J79" s="118" t="s">
        <v>100</v>
      </c>
      <c r="K79" s="119" t="s">
        <v>128</v>
      </c>
      <c r="L79" s="120"/>
      <c r="M79" s="58" t="s">
        <v>3</v>
      </c>
      <c r="N79" s="59" t="s">
        <v>42</v>
      </c>
      <c r="O79" s="59" t="s">
        <v>129</v>
      </c>
      <c r="P79" s="59" t="s">
        <v>130</v>
      </c>
      <c r="Q79" s="59" t="s">
        <v>131</v>
      </c>
      <c r="R79" s="59" t="s">
        <v>132</v>
      </c>
      <c r="S79" s="59" t="s">
        <v>133</v>
      </c>
      <c r="T79" s="60" t="s">
        <v>134</v>
      </c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</row>
    <row r="80" spans="1:63" s="2" customFormat="1" ht="22.9" customHeight="1">
      <c r="A80" s="33"/>
      <c r="B80" s="34"/>
      <c r="C80" s="65" t="s">
        <v>135</v>
      </c>
      <c r="D80" s="33"/>
      <c r="E80" s="33"/>
      <c r="F80" s="33"/>
      <c r="G80" s="33"/>
      <c r="H80" s="33"/>
      <c r="I80" s="33"/>
      <c r="J80" s="121">
        <f>BK80</f>
        <v>0</v>
      </c>
      <c r="K80" s="33"/>
      <c r="L80" s="34"/>
      <c r="M80" s="61"/>
      <c r="N80" s="52"/>
      <c r="O80" s="62"/>
      <c r="P80" s="122">
        <f>P81</f>
        <v>0</v>
      </c>
      <c r="Q80" s="62"/>
      <c r="R80" s="122">
        <f>R81</f>
        <v>0</v>
      </c>
      <c r="S80" s="62"/>
      <c r="T80" s="123">
        <f>T81</f>
        <v>0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T80" s="18" t="s">
        <v>71</v>
      </c>
      <c r="AU80" s="18" t="s">
        <v>101</v>
      </c>
      <c r="BK80" s="124">
        <f>BK81</f>
        <v>0</v>
      </c>
    </row>
    <row r="81" spans="1:65" s="12" customFormat="1" ht="25.9" customHeight="1">
      <c r="B81" s="125"/>
      <c r="D81" s="126" t="s">
        <v>71</v>
      </c>
      <c r="E81" s="127" t="s">
        <v>1676</v>
      </c>
      <c r="F81" s="127" t="s">
        <v>1677</v>
      </c>
      <c r="I81" s="128"/>
      <c r="J81" s="129">
        <f>BK81</f>
        <v>0</v>
      </c>
      <c r="L81" s="125"/>
      <c r="M81" s="130"/>
      <c r="N81" s="131"/>
      <c r="O81" s="131"/>
      <c r="P81" s="132">
        <f>SUM(P82:P93)</f>
        <v>0</v>
      </c>
      <c r="Q81" s="131"/>
      <c r="R81" s="132">
        <f>SUM(R82:R93)</f>
        <v>0</v>
      </c>
      <c r="S81" s="131"/>
      <c r="T81" s="133">
        <f>SUM(T82:T93)</f>
        <v>0</v>
      </c>
      <c r="AR81" s="126" t="s">
        <v>145</v>
      </c>
      <c r="AT81" s="134" t="s">
        <v>71</v>
      </c>
      <c r="AU81" s="134" t="s">
        <v>72</v>
      </c>
      <c r="AY81" s="126" t="s">
        <v>138</v>
      </c>
      <c r="BK81" s="135">
        <f>SUM(BK82:BK93)</f>
        <v>0</v>
      </c>
    </row>
    <row r="82" spans="1:65" s="2" customFormat="1" ht="14.45" customHeight="1">
      <c r="A82" s="33"/>
      <c r="B82" s="138"/>
      <c r="C82" s="139" t="s">
        <v>80</v>
      </c>
      <c r="D82" s="139" t="s">
        <v>140</v>
      </c>
      <c r="E82" s="140" t="s">
        <v>77</v>
      </c>
      <c r="F82" s="141" t="s">
        <v>1678</v>
      </c>
      <c r="G82" s="142" t="s">
        <v>400</v>
      </c>
      <c r="H82" s="143">
        <v>1</v>
      </c>
      <c r="I82" s="144"/>
      <c r="J82" s="145">
        <f t="shared" ref="J82:J93" si="0">ROUND(I82*H82,2)</f>
        <v>0</v>
      </c>
      <c r="K82" s="141" t="s">
        <v>3</v>
      </c>
      <c r="L82" s="34"/>
      <c r="M82" s="146" t="s">
        <v>3</v>
      </c>
      <c r="N82" s="147" t="s">
        <v>43</v>
      </c>
      <c r="O82" s="54"/>
      <c r="P82" s="148">
        <f t="shared" ref="P82:P93" si="1">O82*H82</f>
        <v>0</v>
      </c>
      <c r="Q82" s="148">
        <v>0</v>
      </c>
      <c r="R82" s="148">
        <f t="shared" ref="R82:R93" si="2">Q82*H82</f>
        <v>0</v>
      </c>
      <c r="S82" s="148">
        <v>0</v>
      </c>
      <c r="T82" s="149">
        <f t="shared" ref="T82:T93" si="3">S82*H82</f>
        <v>0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R82" s="150" t="s">
        <v>1679</v>
      </c>
      <c r="AT82" s="150" t="s">
        <v>140</v>
      </c>
      <c r="AU82" s="150" t="s">
        <v>80</v>
      </c>
      <c r="AY82" s="18" t="s">
        <v>138</v>
      </c>
      <c r="BE82" s="151">
        <f t="shared" ref="BE82:BE93" si="4">IF(N82="základní",J82,0)</f>
        <v>0</v>
      </c>
      <c r="BF82" s="151">
        <f t="shared" ref="BF82:BF93" si="5">IF(N82="snížená",J82,0)</f>
        <v>0</v>
      </c>
      <c r="BG82" s="151">
        <f t="shared" ref="BG82:BG93" si="6">IF(N82="zákl. přenesená",J82,0)</f>
        <v>0</v>
      </c>
      <c r="BH82" s="151">
        <f t="shared" ref="BH82:BH93" si="7">IF(N82="sníž. přenesená",J82,0)</f>
        <v>0</v>
      </c>
      <c r="BI82" s="151">
        <f t="shared" ref="BI82:BI93" si="8">IF(N82="nulová",J82,0)</f>
        <v>0</v>
      </c>
      <c r="BJ82" s="18" t="s">
        <v>80</v>
      </c>
      <c r="BK82" s="151">
        <f t="shared" ref="BK82:BK93" si="9">ROUND(I82*H82,2)</f>
        <v>0</v>
      </c>
      <c r="BL82" s="18" t="s">
        <v>1679</v>
      </c>
      <c r="BM82" s="150" t="s">
        <v>1680</v>
      </c>
    </row>
    <row r="83" spans="1:65" s="2" customFormat="1" ht="14.45" customHeight="1">
      <c r="A83" s="33"/>
      <c r="B83" s="138"/>
      <c r="C83" s="139" t="s">
        <v>82</v>
      </c>
      <c r="D83" s="139" t="s">
        <v>140</v>
      </c>
      <c r="E83" s="140" t="s">
        <v>92</v>
      </c>
      <c r="F83" s="141" t="s">
        <v>1681</v>
      </c>
      <c r="G83" s="142" t="s">
        <v>389</v>
      </c>
      <c r="H83" s="143">
        <v>1</v>
      </c>
      <c r="I83" s="144"/>
      <c r="J83" s="145">
        <f t="shared" si="0"/>
        <v>0</v>
      </c>
      <c r="K83" s="141" t="s">
        <v>3</v>
      </c>
      <c r="L83" s="34"/>
      <c r="M83" s="146" t="s">
        <v>3</v>
      </c>
      <c r="N83" s="147" t="s">
        <v>43</v>
      </c>
      <c r="O83" s="54"/>
      <c r="P83" s="148">
        <f t="shared" si="1"/>
        <v>0</v>
      </c>
      <c r="Q83" s="148">
        <v>0</v>
      </c>
      <c r="R83" s="148">
        <f t="shared" si="2"/>
        <v>0</v>
      </c>
      <c r="S83" s="148">
        <v>0</v>
      </c>
      <c r="T83" s="149">
        <f t="shared" si="3"/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50" t="s">
        <v>1679</v>
      </c>
      <c r="AT83" s="150" t="s">
        <v>140</v>
      </c>
      <c r="AU83" s="150" t="s">
        <v>80</v>
      </c>
      <c r="AY83" s="18" t="s">
        <v>138</v>
      </c>
      <c r="BE83" s="151">
        <f t="shared" si="4"/>
        <v>0</v>
      </c>
      <c r="BF83" s="151">
        <f t="shared" si="5"/>
        <v>0</v>
      </c>
      <c r="BG83" s="151">
        <f t="shared" si="6"/>
        <v>0</v>
      </c>
      <c r="BH83" s="151">
        <f t="shared" si="7"/>
        <v>0</v>
      </c>
      <c r="BI83" s="151">
        <f t="shared" si="8"/>
        <v>0</v>
      </c>
      <c r="BJ83" s="18" t="s">
        <v>80</v>
      </c>
      <c r="BK83" s="151">
        <f t="shared" si="9"/>
        <v>0</v>
      </c>
      <c r="BL83" s="18" t="s">
        <v>1679</v>
      </c>
      <c r="BM83" s="150" t="s">
        <v>1682</v>
      </c>
    </row>
    <row r="84" spans="1:65" s="2" customFormat="1" ht="14.45" customHeight="1">
      <c r="A84" s="33"/>
      <c r="B84" s="138"/>
      <c r="C84" s="139" t="s">
        <v>159</v>
      </c>
      <c r="D84" s="139" t="s">
        <v>140</v>
      </c>
      <c r="E84" s="140" t="s">
        <v>1683</v>
      </c>
      <c r="F84" s="141" t="s">
        <v>1684</v>
      </c>
      <c r="G84" s="142" t="s">
        <v>389</v>
      </c>
      <c r="H84" s="143">
        <v>2</v>
      </c>
      <c r="I84" s="144"/>
      <c r="J84" s="145">
        <f t="shared" si="0"/>
        <v>0</v>
      </c>
      <c r="K84" s="141" t="s">
        <v>3</v>
      </c>
      <c r="L84" s="34"/>
      <c r="M84" s="146" t="s">
        <v>3</v>
      </c>
      <c r="N84" s="147" t="s">
        <v>43</v>
      </c>
      <c r="O84" s="54"/>
      <c r="P84" s="148">
        <f t="shared" si="1"/>
        <v>0</v>
      </c>
      <c r="Q84" s="148">
        <v>0</v>
      </c>
      <c r="R84" s="148">
        <f t="shared" si="2"/>
        <v>0</v>
      </c>
      <c r="S84" s="148">
        <v>0</v>
      </c>
      <c r="T84" s="149">
        <f t="shared" si="3"/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50" t="s">
        <v>1679</v>
      </c>
      <c r="AT84" s="150" t="s">
        <v>140</v>
      </c>
      <c r="AU84" s="150" t="s">
        <v>80</v>
      </c>
      <c r="AY84" s="18" t="s">
        <v>138</v>
      </c>
      <c r="BE84" s="151">
        <f t="shared" si="4"/>
        <v>0</v>
      </c>
      <c r="BF84" s="151">
        <f t="shared" si="5"/>
        <v>0</v>
      </c>
      <c r="BG84" s="151">
        <f t="shared" si="6"/>
        <v>0</v>
      </c>
      <c r="BH84" s="151">
        <f t="shared" si="7"/>
        <v>0</v>
      </c>
      <c r="BI84" s="151">
        <f t="shared" si="8"/>
        <v>0</v>
      </c>
      <c r="BJ84" s="18" t="s">
        <v>80</v>
      </c>
      <c r="BK84" s="151">
        <f t="shared" si="9"/>
        <v>0</v>
      </c>
      <c r="BL84" s="18" t="s">
        <v>1679</v>
      </c>
      <c r="BM84" s="150" t="s">
        <v>1685</v>
      </c>
    </row>
    <row r="85" spans="1:65" s="2" customFormat="1" ht="14.45" customHeight="1">
      <c r="A85" s="33"/>
      <c r="B85" s="138"/>
      <c r="C85" s="139" t="s">
        <v>145</v>
      </c>
      <c r="D85" s="139" t="s">
        <v>140</v>
      </c>
      <c r="E85" s="140" t="s">
        <v>1686</v>
      </c>
      <c r="F85" s="141" t="s">
        <v>1687</v>
      </c>
      <c r="G85" s="142" t="s">
        <v>389</v>
      </c>
      <c r="H85" s="143">
        <v>1</v>
      </c>
      <c r="I85" s="144"/>
      <c r="J85" s="145">
        <f t="shared" si="0"/>
        <v>0</v>
      </c>
      <c r="K85" s="141" t="s">
        <v>3</v>
      </c>
      <c r="L85" s="34"/>
      <c r="M85" s="146" t="s">
        <v>3</v>
      </c>
      <c r="N85" s="147" t="s">
        <v>43</v>
      </c>
      <c r="O85" s="54"/>
      <c r="P85" s="148">
        <f t="shared" si="1"/>
        <v>0</v>
      </c>
      <c r="Q85" s="148">
        <v>0</v>
      </c>
      <c r="R85" s="148">
        <f t="shared" si="2"/>
        <v>0</v>
      </c>
      <c r="S85" s="148">
        <v>0</v>
      </c>
      <c r="T85" s="149">
        <f t="shared" si="3"/>
        <v>0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R85" s="150" t="s">
        <v>1679</v>
      </c>
      <c r="AT85" s="150" t="s">
        <v>140</v>
      </c>
      <c r="AU85" s="150" t="s">
        <v>80</v>
      </c>
      <c r="AY85" s="18" t="s">
        <v>138</v>
      </c>
      <c r="BE85" s="151">
        <f t="shared" si="4"/>
        <v>0</v>
      </c>
      <c r="BF85" s="151">
        <f t="shared" si="5"/>
        <v>0</v>
      </c>
      <c r="BG85" s="151">
        <f t="shared" si="6"/>
        <v>0</v>
      </c>
      <c r="BH85" s="151">
        <f t="shared" si="7"/>
        <v>0</v>
      </c>
      <c r="BI85" s="151">
        <f t="shared" si="8"/>
        <v>0</v>
      </c>
      <c r="BJ85" s="18" t="s">
        <v>80</v>
      </c>
      <c r="BK85" s="151">
        <f t="shared" si="9"/>
        <v>0</v>
      </c>
      <c r="BL85" s="18" t="s">
        <v>1679</v>
      </c>
      <c r="BM85" s="150" t="s">
        <v>1688</v>
      </c>
    </row>
    <row r="86" spans="1:65" s="2" customFormat="1" ht="14.45" customHeight="1">
      <c r="A86" s="33"/>
      <c r="B86" s="138"/>
      <c r="C86" s="139" t="s">
        <v>170</v>
      </c>
      <c r="D86" s="139" t="s">
        <v>140</v>
      </c>
      <c r="E86" s="140" t="s">
        <v>1689</v>
      </c>
      <c r="F86" s="141" t="s">
        <v>1690</v>
      </c>
      <c r="G86" s="142" t="s">
        <v>389</v>
      </c>
      <c r="H86" s="143">
        <v>1</v>
      </c>
      <c r="I86" s="144"/>
      <c r="J86" s="145">
        <f t="shared" si="0"/>
        <v>0</v>
      </c>
      <c r="K86" s="141" t="s">
        <v>3</v>
      </c>
      <c r="L86" s="34"/>
      <c r="M86" s="146" t="s">
        <v>3</v>
      </c>
      <c r="N86" s="147" t="s">
        <v>43</v>
      </c>
      <c r="O86" s="54"/>
      <c r="P86" s="148">
        <f t="shared" si="1"/>
        <v>0</v>
      </c>
      <c r="Q86" s="148">
        <v>0</v>
      </c>
      <c r="R86" s="148">
        <f t="shared" si="2"/>
        <v>0</v>
      </c>
      <c r="S86" s="148">
        <v>0</v>
      </c>
      <c r="T86" s="149">
        <f t="shared" si="3"/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50" t="s">
        <v>1679</v>
      </c>
      <c r="AT86" s="150" t="s">
        <v>140</v>
      </c>
      <c r="AU86" s="150" t="s">
        <v>80</v>
      </c>
      <c r="AY86" s="18" t="s">
        <v>138</v>
      </c>
      <c r="BE86" s="151">
        <f t="shared" si="4"/>
        <v>0</v>
      </c>
      <c r="BF86" s="151">
        <f t="shared" si="5"/>
        <v>0</v>
      </c>
      <c r="BG86" s="151">
        <f t="shared" si="6"/>
        <v>0</v>
      </c>
      <c r="BH86" s="151">
        <f t="shared" si="7"/>
        <v>0</v>
      </c>
      <c r="BI86" s="151">
        <f t="shared" si="8"/>
        <v>0</v>
      </c>
      <c r="BJ86" s="18" t="s">
        <v>80</v>
      </c>
      <c r="BK86" s="151">
        <f t="shared" si="9"/>
        <v>0</v>
      </c>
      <c r="BL86" s="18" t="s">
        <v>1679</v>
      </c>
      <c r="BM86" s="150" t="s">
        <v>1691</v>
      </c>
    </row>
    <row r="87" spans="1:65" s="2" customFormat="1" ht="14.45" customHeight="1">
      <c r="A87" s="33"/>
      <c r="B87" s="138"/>
      <c r="C87" s="139" t="s">
        <v>177</v>
      </c>
      <c r="D87" s="139" t="s">
        <v>140</v>
      </c>
      <c r="E87" s="140" t="s">
        <v>1692</v>
      </c>
      <c r="F87" s="141" t="s">
        <v>1693</v>
      </c>
      <c r="G87" s="142" t="s">
        <v>389</v>
      </c>
      <c r="H87" s="143">
        <v>1</v>
      </c>
      <c r="I87" s="144"/>
      <c r="J87" s="145">
        <f t="shared" si="0"/>
        <v>0</v>
      </c>
      <c r="K87" s="141" t="s">
        <v>3</v>
      </c>
      <c r="L87" s="34"/>
      <c r="M87" s="146" t="s">
        <v>3</v>
      </c>
      <c r="N87" s="147" t="s">
        <v>43</v>
      </c>
      <c r="O87" s="54"/>
      <c r="P87" s="148">
        <f t="shared" si="1"/>
        <v>0</v>
      </c>
      <c r="Q87" s="148">
        <v>0</v>
      </c>
      <c r="R87" s="148">
        <f t="shared" si="2"/>
        <v>0</v>
      </c>
      <c r="S87" s="148">
        <v>0</v>
      </c>
      <c r="T87" s="149">
        <f t="shared" si="3"/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1679</v>
      </c>
      <c r="AT87" s="150" t="s">
        <v>140</v>
      </c>
      <c r="AU87" s="150" t="s">
        <v>80</v>
      </c>
      <c r="AY87" s="18" t="s">
        <v>138</v>
      </c>
      <c r="BE87" s="151">
        <f t="shared" si="4"/>
        <v>0</v>
      </c>
      <c r="BF87" s="151">
        <f t="shared" si="5"/>
        <v>0</v>
      </c>
      <c r="BG87" s="151">
        <f t="shared" si="6"/>
        <v>0</v>
      </c>
      <c r="BH87" s="151">
        <f t="shared" si="7"/>
        <v>0</v>
      </c>
      <c r="BI87" s="151">
        <f t="shared" si="8"/>
        <v>0</v>
      </c>
      <c r="BJ87" s="18" t="s">
        <v>80</v>
      </c>
      <c r="BK87" s="151">
        <f t="shared" si="9"/>
        <v>0</v>
      </c>
      <c r="BL87" s="18" t="s">
        <v>1679</v>
      </c>
      <c r="BM87" s="150" t="s">
        <v>1694</v>
      </c>
    </row>
    <row r="88" spans="1:65" s="2" customFormat="1" ht="14.45" customHeight="1">
      <c r="A88" s="33"/>
      <c r="B88" s="138"/>
      <c r="C88" s="139" t="s">
        <v>182</v>
      </c>
      <c r="D88" s="139" t="s">
        <v>140</v>
      </c>
      <c r="E88" s="140" t="s">
        <v>1695</v>
      </c>
      <c r="F88" s="141" t="s">
        <v>1696</v>
      </c>
      <c r="G88" s="142" t="s">
        <v>389</v>
      </c>
      <c r="H88" s="143">
        <v>1</v>
      </c>
      <c r="I88" s="144"/>
      <c r="J88" s="145">
        <f t="shared" si="0"/>
        <v>0</v>
      </c>
      <c r="K88" s="141" t="s">
        <v>3</v>
      </c>
      <c r="L88" s="34"/>
      <c r="M88" s="146" t="s">
        <v>3</v>
      </c>
      <c r="N88" s="147" t="s">
        <v>43</v>
      </c>
      <c r="O88" s="54"/>
      <c r="P88" s="148">
        <f t="shared" si="1"/>
        <v>0</v>
      </c>
      <c r="Q88" s="148">
        <v>0</v>
      </c>
      <c r="R88" s="148">
        <f t="shared" si="2"/>
        <v>0</v>
      </c>
      <c r="S88" s="148">
        <v>0</v>
      </c>
      <c r="T88" s="149">
        <f t="shared" si="3"/>
        <v>0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R88" s="150" t="s">
        <v>1679</v>
      </c>
      <c r="AT88" s="150" t="s">
        <v>140</v>
      </c>
      <c r="AU88" s="150" t="s">
        <v>80</v>
      </c>
      <c r="AY88" s="18" t="s">
        <v>138</v>
      </c>
      <c r="BE88" s="151">
        <f t="shared" si="4"/>
        <v>0</v>
      </c>
      <c r="BF88" s="151">
        <f t="shared" si="5"/>
        <v>0</v>
      </c>
      <c r="BG88" s="151">
        <f t="shared" si="6"/>
        <v>0</v>
      </c>
      <c r="BH88" s="151">
        <f t="shared" si="7"/>
        <v>0</v>
      </c>
      <c r="BI88" s="151">
        <f t="shared" si="8"/>
        <v>0</v>
      </c>
      <c r="BJ88" s="18" t="s">
        <v>80</v>
      </c>
      <c r="BK88" s="151">
        <f t="shared" si="9"/>
        <v>0</v>
      </c>
      <c r="BL88" s="18" t="s">
        <v>1679</v>
      </c>
      <c r="BM88" s="150" t="s">
        <v>1697</v>
      </c>
    </row>
    <row r="89" spans="1:65" s="2" customFormat="1" ht="14.45" customHeight="1">
      <c r="A89" s="33"/>
      <c r="B89" s="138"/>
      <c r="C89" s="139" t="s">
        <v>190</v>
      </c>
      <c r="D89" s="139" t="s">
        <v>140</v>
      </c>
      <c r="E89" s="140" t="s">
        <v>1698</v>
      </c>
      <c r="F89" s="141" t="s">
        <v>1699</v>
      </c>
      <c r="G89" s="142" t="s">
        <v>389</v>
      </c>
      <c r="H89" s="143">
        <v>1</v>
      </c>
      <c r="I89" s="144"/>
      <c r="J89" s="145">
        <f t="shared" si="0"/>
        <v>0</v>
      </c>
      <c r="K89" s="141" t="s">
        <v>3</v>
      </c>
      <c r="L89" s="34"/>
      <c r="M89" s="146" t="s">
        <v>3</v>
      </c>
      <c r="N89" s="147" t="s">
        <v>43</v>
      </c>
      <c r="O89" s="54"/>
      <c r="P89" s="148">
        <f t="shared" si="1"/>
        <v>0</v>
      </c>
      <c r="Q89" s="148">
        <v>0</v>
      </c>
      <c r="R89" s="148">
        <f t="shared" si="2"/>
        <v>0</v>
      </c>
      <c r="S89" s="148">
        <v>0</v>
      </c>
      <c r="T89" s="149">
        <f t="shared" si="3"/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50" t="s">
        <v>1679</v>
      </c>
      <c r="AT89" s="150" t="s">
        <v>140</v>
      </c>
      <c r="AU89" s="150" t="s">
        <v>80</v>
      </c>
      <c r="AY89" s="18" t="s">
        <v>138</v>
      </c>
      <c r="BE89" s="151">
        <f t="shared" si="4"/>
        <v>0</v>
      </c>
      <c r="BF89" s="151">
        <f t="shared" si="5"/>
        <v>0</v>
      </c>
      <c r="BG89" s="151">
        <f t="shared" si="6"/>
        <v>0</v>
      </c>
      <c r="BH89" s="151">
        <f t="shared" si="7"/>
        <v>0</v>
      </c>
      <c r="BI89" s="151">
        <f t="shared" si="8"/>
        <v>0</v>
      </c>
      <c r="BJ89" s="18" t="s">
        <v>80</v>
      </c>
      <c r="BK89" s="151">
        <f t="shared" si="9"/>
        <v>0</v>
      </c>
      <c r="BL89" s="18" t="s">
        <v>1679</v>
      </c>
      <c r="BM89" s="150" t="s">
        <v>1700</v>
      </c>
    </row>
    <row r="90" spans="1:65" s="2" customFormat="1" ht="14.45" customHeight="1">
      <c r="A90" s="33"/>
      <c r="B90" s="138"/>
      <c r="C90" s="139" t="s">
        <v>197</v>
      </c>
      <c r="D90" s="139" t="s">
        <v>140</v>
      </c>
      <c r="E90" s="140" t="s">
        <v>1701</v>
      </c>
      <c r="F90" s="141" t="s">
        <v>1702</v>
      </c>
      <c r="G90" s="142" t="s">
        <v>389</v>
      </c>
      <c r="H90" s="143">
        <v>1</v>
      </c>
      <c r="I90" s="144"/>
      <c r="J90" s="145">
        <f t="shared" si="0"/>
        <v>0</v>
      </c>
      <c r="K90" s="141" t="s">
        <v>3</v>
      </c>
      <c r="L90" s="34"/>
      <c r="M90" s="146" t="s">
        <v>3</v>
      </c>
      <c r="N90" s="147" t="s">
        <v>43</v>
      </c>
      <c r="O90" s="54"/>
      <c r="P90" s="148">
        <f t="shared" si="1"/>
        <v>0</v>
      </c>
      <c r="Q90" s="148">
        <v>0</v>
      </c>
      <c r="R90" s="148">
        <f t="shared" si="2"/>
        <v>0</v>
      </c>
      <c r="S90" s="148">
        <v>0</v>
      </c>
      <c r="T90" s="149">
        <f t="shared" si="3"/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50" t="s">
        <v>1679</v>
      </c>
      <c r="AT90" s="150" t="s">
        <v>140</v>
      </c>
      <c r="AU90" s="150" t="s">
        <v>80</v>
      </c>
      <c r="AY90" s="18" t="s">
        <v>138</v>
      </c>
      <c r="BE90" s="151">
        <f t="shared" si="4"/>
        <v>0</v>
      </c>
      <c r="BF90" s="151">
        <f t="shared" si="5"/>
        <v>0</v>
      </c>
      <c r="BG90" s="151">
        <f t="shared" si="6"/>
        <v>0</v>
      </c>
      <c r="BH90" s="151">
        <f t="shared" si="7"/>
        <v>0</v>
      </c>
      <c r="BI90" s="151">
        <f t="shared" si="8"/>
        <v>0</v>
      </c>
      <c r="BJ90" s="18" t="s">
        <v>80</v>
      </c>
      <c r="BK90" s="151">
        <f t="shared" si="9"/>
        <v>0</v>
      </c>
      <c r="BL90" s="18" t="s">
        <v>1679</v>
      </c>
      <c r="BM90" s="150" t="s">
        <v>1703</v>
      </c>
    </row>
    <row r="91" spans="1:65" s="2" customFormat="1" ht="14.45" customHeight="1">
      <c r="A91" s="33"/>
      <c r="B91" s="138"/>
      <c r="C91" s="139" t="s">
        <v>203</v>
      </c>
      <c r="D91" s="139" t="s">
        <v>140</v>
      </c>
      <c r="E91" s="140" t="s">
        <v>1704</v>
      </c>
      <c r="F91" s="141" t="s">
        <v>1705</v>
      </c>
      <c r="G91" s="142" t="s">
        <v>389</v>
      </c>
      <c r="H91" s="143">
        <v>1</v>
      </c>
      <c r="I91" s="144"/>
      <c r="J91" s="145">
        <f t="shared" si="0"/>
        <v>0</v>
      </c>
      <c r="K91" s="141" t="s">
        <v>3</v>
      </c>
      <c r="L91" s="34"/>
      <c r="M91" s="146" t="s">
        <v>3</v>
      </c>
      <c r="N91" s="147" t="s">
        <v>43</v>
      </c>
      <c r="O91" s="54"/>
      <c r="P91" s="148">
        <f t="shared" si="1"/>
        <v>0</v>
      </c>
      <c r="Q91" s="148">
        <v>0</v>
      </c>
      <c r="R91" s="148">
        <f t="shared" si="2"/>
        <v>0</v>
      </c>
      <c r="S91" s="148">
        <v>0</v>
      </c>
      <c r="T91" s="149">
        <f t="shared" si="3"/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1679</v>
      </c>
      <c r="AT91" s="150" t="s">
        <v>140</v>
      </c>
      <c r="AU91" s="150" t="s">
        <v>80</v>
      </c>
      <c r="AY91" s="18" t="s">
        <v>138</v>
      </c>
      <c r="BE91" s="151">
        <f t="shared" si="4"/>
        <v>0</v>
      </c>
      <c r="BF91" s="151">
        <f t="shared" si="5"/>
        <v>0</v>
      </c>
      <c r="BG91" s="151">
        <f t="shared" si="6"/>
        <v>0</v>
      </c>
      <c r="BH91" s="151">
        <f t="shared" si="7"/>
        <v>0</v>
      </c>
      <c r="BI91" s="151">
        <f t="shared" si="8"/>
        <v>0</v>
      </c>
      <c r="BJ91" s="18" t="s">
        <v>80</v>
      </c>
      <c r="BK91" s="151">
        <f t="shared" si="9"/>
        <v>0</v>
      </c>
      <c r="BL91" s="18" t="s">
        <v>1679</v>
      </c>
      <c r="BM91" s="150" t="s">
        <v>1706</v>
      </c>
    </row>
    <row r="92" spans="1:65" s="2" customFormat="1" ht="14.45" customHeight="1">
      <c r="A92" s="33"/>
      <c r="B92" s="138"/>
      <c r="C92" s="139" t="s">
        <v>209</v>
      </c>
      <c r="D92" s="139" t="s">
        <v>140</v>
      </c>
      <c r="E92" s="140" t="s">
        <v>1707</v>
      </c>
      <c r="F92" s="141" t="s">
        <v>1708</v>
      </c>
      <c r="G92" s="142" t="s">
        <v>389</v>
      </c>
      <c r="H92" s="143">
        <v>3</v>
      </c>
      <c r="I92" s="144"/>
      <c r="J92" s="145">
        <f t="shared" si="0"/>
        <v>0</v>
      </c>
      <c r="K92" s="141" t="s">
        <v>3</v>
      </c>
      <c r="L92" s="34"/>
      <c r="M92" s="146" t="s">
        <v>3</v>
      </c>
      <c r="N92" s="147" t="s">
        <v>43</v>
      </c>
      <c r="O92" s="54"/>
      <c r="P92" s="148">
        <f t="shared" si="1"/>
        <v>0</v>
      </c>
      <c r="Q92" s="148">
        <v>0</v>
      </c>
      <c r="R92" s="148">
        <f t="shared" si="2"/>
        <v>0</v>
      </c>
      <c r="S92" s="148">
        <v>0</v>
      </c>
      <c r="T92" s="149">
        <f t="shared" si="3"/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50" t="s">
        <v>1679</v>
      </c>
      <c r="AT92" s="150" t="s">
        <v>140</v>
      </c>
      <c r="AU92" s="150" t="s">
        <v>80</v>
      </c>
      <c r="AY92" s="18" t="s">
        <v>138</v>
      </c>
      <c r="BE92" s="151">
        <f t="shared" si="4"/>
        <v>0</v>
      </c>
      <c r="BF92" s="151">
        <f t="shared" si="5"/>
        <v>0</v>
      </c>
      <c r="BG92" s="151">
        <f t="shared" si="6"/>
        <v>0</v>
      </c>
      <c r="BH92" s="151">
        <f t="shared" si="7"/>
        <v>0</v>
      </c>
      <c r="BI92" s="151">
        <f t="shared" si="8"/>
        <v>0</v>
      </c>
      <c r="BJ92" s="18" t="s">
        <v>80</v>
      </c>
      <c r="BK92" s="151">
        <f t="shared" si="9"/>
        <v>0</v>
      </c>
      <c r="BL92" s="18" t="s">
        <v>1679</v>
      </c>
      <c r="BM92" s="150" t="s">
        <v>1709</v>
      </c>
    </row>
    <row r="93" spans="1:65" s="2" customFormat="1" ht="14.45" customHeight="1">
      <c r="A93" s="33"/>
      <c r="B93" s="138"/>
      <c r="C93" s="139" t="s">
        <v>214</v>
      </c>
      <c r="D93" s="139" t="s">
        <v>140</v>
      </c>
      <c r="E93" s="140" t="s">
        <v>1710</v>
      </c>
      <c r="F93" s="141" t="s">
        <v>1711</v>
      </c>
      <c r="G93" s="142" t="s">
        <v>389</v>
      </c>
      <c r="H93" s="143">
        <v>3</v>
      </c>
      <c r="I93" s="144"/>
      <c r="J93" s="145">
        <f t="shared" si="0"/>
        <v>0</v>
      </c>
      <c r="K93" s="141" t="s">
        <v>3</v>
      </c>
      <c r="L93" s="34"/>
      <c r="M93" s="199" t="s">
        <v>3</v>
      </c>
      <c r="N93" s="200" t="s">
        <v>43</v>
      </c>
      <c r="O93" s="197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50" t="s">
        <v>1679</v>
      </c>
      <c r="AT93" s="150" t="s">
        <v>140</v>
      </c>
      <c r="AU93" s="150" t="s">
        <v>80</v>
      </c>
      <c r="AY93" s="18" t="s">
        <v>138</v>
      </c>
      <c r="BE93" s="151">
        <f t="shared" si="4"/>
        <v>0</v>
      </c>
      <c r="BF93" s="151">
        <f t="shared" si="5"/>
        <v>0</v>
      </c>
      <c r="BG93" s="151">
        <f t="shared" si="6"/>
        <v>0</v>
      </c>
      <c r="BH93" s="151">
        <f t="shared" si="7"/>
        <v>0</v>
      </c>
      <c r="BI93" s="151">
        <f t="shared" si="8"/>
        <v>0</v>
      </c>
      <c r="BJ93" s="18" t="s">
        <v>80</v>
      </c>
      <c r="BK93" s="151">
        <f t="shared" si="9"/>
        <v>0</v>
      </c>
      <c r="BL93" s="18" t="s">
        <v>1679</v>
      </c>
      <c r="BM93" s="150" t="s">
        <v>1712</v>
      </c>
    </row>
    <row r="94" spans="1:65" s="2" customFormat="1" ht="6.95" customHeight="1">
      <c r="A94" s="33"/>
      <c r="B94" s="43"/>
      <c r="C94" s="44"/>
      <c r="D94" s="44"/>
      <c r="E94" s="44"/>
      <c r="F94" s="44"/>
      <c r="G94" s="44"/>
      <c r="H94" s="44"/>
      <c r="I94" s="44"/>
      <c r="J94" s="44"/>
      <c r="K94" s="44"/>
      <c r="L94" s="34"/>
      <c r="M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</sheetData>
  <autoFilter ref="C79:K93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workbookViewId="0"/>
  </sheetViews>
  <sheetFormatPr defaultRowHeight="15"/>
  <cols>
    <col min="1" max="1" width="8.83203125" style="1" customWidth="1"/>
    <col min="2" max="2" width="1.1640625" style="1" customWidth="1"/>
    <col min="3" max="4" width="4.5" style="1" customWidth="1"/>
    <col min="5" max="5" width="18.33203125" style="1" customWidth="1"/>
    <col min="6" max="6" width="108" style="1" customWidth="1"/>
    <col min="7" max="7" width="8" style="1" customWidth="1"/>
    <col min="8" max="8" width="15" style="1" customWidth="1"/>
    <col min="9" max="9" width="16.83203125" style="1" customWidth="1"/>
    <col min="10" max="11" width="23.83203125" style="1" customWidth="1"/>
    <col min="12" max="12" width="10" style="1" customWidth="1"/>
    <col min="13" max="13" width="11.5" style="1" hidden="1" customWidth="1"/>
    <col min="14" max="14" width="9.1640625" style="1" hidden="1"/>
    <col min="15" max="20" width="15.1640625" style="1" hidden="1" customWidth="1"/>
    <col min="21" max="21" width="17.5" style="1" hidden="1" customWidth="1"/>
    <col min="22" max="22" width="13.1640625" style="1" customWidth="1"/>
    <col min="23" max="23" width="17.5" style="1" customWidth="1"/>
    <col min="24" max="24" width="13.1640625" style="1" customWidth="1"/>
    <col min="25" max="25" width="16" style="1" customWidth="1"/>
    <col min="26" max="26" width="11.6640625" style="1" customWidth="1"/>
    <col min="27" max="27" width="16" style="1" customWidth="1"/>
    <col min="28" max="28" width="17.5" style="1" customWidth="1"/>
    <col min="29" max="29" width="11.6640625" style="1" customWidth="1"/>
    <col min="30" max="30" width="16" style="1" customWidth="1"/>
    <col min="31" max="31" width="17.5" style="1" customWidth="1"/>
    <col min="44" max="65" width="9.1640625" style="1" hidden="1"/>
  </cols>
  <sheetData>
    <row r="2" spans="1:46" s="1" customFormat="1" ht="36.950000000000003" customHeight="1">
      <c r="L2" s="324" t="s">
        <v>6</v>
      </c>
      <c r="M2" s="309"/>
      <c r="N2" s="309"/>
      <c r="O2" s="309"/>
      <c r="P2" s="309"/>
      <c r="Q2" s="309"/>
      <c r="R2" s="309"/>
      <c r="S2" s="309"/>
      <c r="T2" s="309"/>
      <c r="U2" s="309"/>
      <c r="V2" s="309"/>
      <c r="AT2" s="18" t="s">
        <v>94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1:46" s="1" customFormat="1" ht="24.95" customHeight="1">
      <c r="B4" s="21"/>
      <c r="D4" s="22" t="s">
        <v>95</v>
      </c>
      <c r="L4" s="21"/>
      <c r="M4" s="89" t="s">
        <v>11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17</v>
      </c>
      <c r="L6" s="21"/>
    </row>
    <row r="7" spans="1:46" s="1" customFormat="1" ht="14.45" customHeight="1">
      <c r="B7" s="21"/>
      <c r="E7" s="325" t="str">
        <f>'Rekapitulace stavby'!K6</f>
        <v>Změna v užívání objektu šaten na st.p.č.95, k.ú.Horní Nivy na občerstvení (bez zastřešené terasy)</v>
      </c>
      <c r="F7" s="326"/>
      <c r="G7" s="326"/>
      <c r="H7" s="326"/>
      <c r="L7" s="21"/>
    </row>
    <row r="8" spans="1:46" s="2" customFormat="1" ht="12" customHeight="1">
      <c r="A8" s="33"/>
      <c r="B8" s="34"/>
      <c r="C8" s="33"/>
      <c r="D8" s="28" t="s">
        <v>96</v>
      </c>
      <c r="E8" s="33"/>
      <c r="F8" s="33"/>
      <c r="G8" s="33"/>
      <c r="H8" s="33"/>
      <c r="I8" s="33"/>
      <c r="J8" s="33"/>
      <c r="K8" s="33"/>
      <c r="L8" s="9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5.6" customHeight="1">
      <c r="A9" s="33"/>
      <c r="B9" s="34"/>
      <c r="C9" s="33"/>
      <c r="D9" s="33"/>
      <c r="E9" s="287" t="s">
        <v>1713</v>
      </c>
      <c r="F9" s="327"/>
      <c r="G9" s="327"/>
      <c r="H9" s="327"/>
      <c r="I9" s="33"/>
      <c r="J9" s="33"/>
      <c r="K9" s="33"/>
      <c r="L9" s="9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9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4"/>
      <c r="C11" s="33"/>
      <c r="D11" s="28" t="s">
        <v>19</v>
      </c>
      <c r="E11" s="33"/>
      <c r="F11" s="26" t="s">
        <v>3</v>
      </c>
      <c r="G11" s="33"/>
      <c r="H11" s="33"/>
      <c r="I11" s="28" t="s">
        <v>20</v>
      </c>
      <c r="J11" s="26" t="s">
        <v>3</v>
      </c>
      <c r="K11" s="33"/>
      <c r="L11" s="9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4"/>
      <c r="C12" s="33"/>
      <c r="D12" s="28" t="s">
        <v>21</v>
      </c>
      <c r="E12" s="33"/>
      <c r="F12" s="26" t="s">
        <v>22</v>
      </c>
      <c r="G12" s="33"/>
      <c r="H12" s="33"/>
      <c r="I12" s="28" t="s">
        <v>23</v>
      </c>
      <c r="J12" s="51" t="str">
        <f>'Rekapitulace stavby'!AN8</f>
        <v>3. 3. 2022</v>
      </c>
      <c r="K12" s="33"/>
      <c r="L12" s="9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4"/>
      <c r="C13" s="33"/>
      <c r="D13" s="33"/>
      <c r="E13" s="33"/>
      <c r="F13" s="33"/>
      <c r="G13" s="33"/>
      <c r="H13" s="33"/>
      <c r="I13" s="33"/>
      <c r="J13" s="33"/>
      <c r="K13" s="33"/>
      <c r="L13" s="9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25</v>
      </c>
      <c r="E14" s="33"/>
      <c r="F14" s="33"/>
      <c r="G14" s="33"/>
      <c r="H14" s="33"/>
      <c r="I14" s="28" t="s">
        <v>26</v>
      </c>
      <c r="J14" s="26" t="s">
        <v>3</v>
      </c>
      <c r="K14" s="33"/>
      <c r="L14" s="9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4"/>
      <c r="C15" s="33"/>
      <c r="D15" s="33"/>
      <c r="E15" s="26" t="s">
        <v>27</v>
      </c>
      <c r="F15" s="33"/>
      <c r="G15" s="33"/>
      <c r="H15" s="33"/>
      <c r="I15" s="28" t="s">
        <v>28</v>
      </c>
      <c r="J15" s="26" t="s">
        <v>3</v>
      </c>
      <c r="K15" s="33"/>
      <c r="L15" s="9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4"/>
      <c r="C16" s="33"/>
      <c r="D16" s="33"/>
      <c r="E16" s="33"/>
      <c r="F16" s="33"/>
      <c r="G16" s="33"/>
      <c r="H16" s="33"/>
      <c r="I16" s="33"/>
      <c r="J16" s="33"/>
      <c r="K16" s="33"/>
      <c r="L16" s="9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29</v>
      </c>
      <c r="E17" s="33"/>
      <c r="F17" s="33"/>
      <c r="G17" s="33"/>
      <c r="H17" s="33"/>
      <c r="I17" s="28" t="s">
        <v>26</v>
      </c>
      <c r="J17" s="29" t="str">
        <f>'Rekapitulace stavby'!AN13</f>
        <v>Vyplň údaj</v>
      </c>
      <c r="K17" s="33"/>
      <c r="L17" s="9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328" t="str">
        <f>'Rekapitulace stavby'!E14</f>
        <v>Vyplň údaj</v>
      </c>
      <c r="F18" s="308"/>
      <c r="G18" s="308"/>
      <c r="H18" s="308"/>
      <c r="I18" s="28" t="s">
        <v>28</v>
      </c>
      <c r="J18" s="29" t="str">
        <f>'Rekapitulace stavby'!AN14</f>
        <v>Vyplň údaj</v>
      </c>
      <c r="K18" s="33"/>
      <c r="L18" s="9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4"/>
      <c r="C19" s="33"/>
      <c r="D19" s="33"/>
      <c r="E19" s="33"/>
      <c r="F19" s="33"/>
      <c r="G19" s="33"/>
      <c r="H19" s="33"/>
      <c r="I19" s="33"/>
      <c r="J19" s="33"/>
      <c r="K19" s="33"/>
      <c r="L19" s="9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31</v>
      </c>
      <c r="E20" s="33"/>
      <c r="F20" s="33"/>
      <c r="G20" s="33"/>
      <c r="H20" s="33"/>
      <c r="I20" s="28" t="s">
        <v>26</v>
      </c>
      <c r="J20" s="26" t="s">
        <v>3</v>
      </c>
      <c r="K20" s="33"/>
      <c r="L20" s="9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32</v>
      </c>
      <c r="F21" s="33"/>
      <c r="G21" s="33"/>
      <c r="H21" s="33"/>
      <c r="I21" s="28" t="s">
        <v>28</v>
      </c>
      <c r="J21" s="26" t="s">
        <v>3</v>
      </c>
      <c r="K21" s="33"/>
      <c r="L21" s="9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4"/>
      <c r="C22" s="33"/>
      <c r="D22" s="33"/>
      <c r="E22" s="33"/>
      <c r="F22" s="33"/>
      <c r="G22" s="33"/>
      <c r="H22" s="33"/>
      <c r="I22" s="33"/>
      <c r="J22" s="33"/>
      <c r="K22" s="33"/>
      <c r="L22" s="9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34</v>
      </c>
      <c r="E23" s="33"/>
      <c r="F23" s="33"/>
      <c r="G23" s="33"/>
      <c r="H23" s="33"/>
      <c r="I23" s="28" t="s">
        <v>26</v>
      </c>
      <c r="J23" s="26" t="s">
        <v>3</v>
      </c>
      <c r="K23" s="33"/>
      <c r="L23" s="9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35</v>
      </c>
      <c r="F24" s="33"/>
      <c r="G24" s="33"/>
      <c r="H24" s="33"/>
      <c r="I24" s="28" t="s">
        <v>28</v>
      </c>
      <c r="J24" s="26" t="s">
        <v>3</v>
      </c>
      <c r="K24" s="33"/>
      <c r="L24" s="9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4"/>
      <c r="C25" s="33"/>
      <c r="D25" s="33"/>
      <c r="E25" s="33"/>
      <c r="F25" s="33"/>
      <c r="G25" s="33"/>
      <c r="H25" s="33"/>
      <c r="I25" s="33"/>
      <c r="J25" s="33"/>
      <c r="K25" s="33"/>
      <c r="L25" s="9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36</v>
      </c>
      <c r="E26" s="33"/>
      <c r="F26" s="33"/>
      <c r="G26" s="33"/>
      <c r="H26" s="33"/>
      <c r="I26" s="33"/>
      <c r="J26" s="33"/>
      <c r="K26" s="33"/>
      <c r="L26" s="9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91"/>
      <c r="B27" s="92"/>
      <c r="C27" s="91"/>
      <c r="D27" s="91"/>
      <c r="E27" s="313" t="s">
        <v>3</v>
      </c>
      <c r="F27" s="313"/>
      <c r="G27" s="313"/>
      <c r="H27" s="313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9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4"/>
      <c r="C29" s="33"/>
      <c r="D29" s="62"/>
      <c r="E29" s="62"/>
      <c r="F29" s="62"/>
      <c r="G29" s="62"/>
      <c r="H29" s="62"/>
      <c r="I29" s="62"/>
      <c r="J29" s="62"/>
      <c r="K29" s="62"/>
      <c r="L29" s="9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94" t="s">
        <v>38</v>
      </c>
      <c r="E30" s="33"/>
      <c r="F30" s="33"/>
      <c r="G30" s="33"/>
      <c r="H30" s="33"/>
      <c r="I30" s="33"/>
      <c r="J30" s="67">
        <f>ROUND(J84, 2)</f>
        <v>0</v>
      </c>
      <c r="K30" s="33"/>
      <c r="L30" s="9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4"/>
      <c r="C31" s="33"/>
      <c r="D31" s="62"/>
      <c r="E31" s="62"/>
      <c r="F31" s="62"/>
      <c r="G31" s="62"/>
      <c r="H31" s="62"/>
      <c r="I31" s="62"/>
      <c r="J31" s="62"/>
      <c r="K31" s="62"/>
      <c r="L31" s="9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4"/>
      <c r="C32" s="33"/>
      <c r="D32" s="33"/>
      <c r="E32" s="33"/>
      <c r="F32" s="37" t="s">
        <v>40</v>
      </c>
      <c r="G32" s="33"/>
      <c r="H32" s="33"/>
      <c r="I32" s="37" t="s">
        <v>39</v>
      </c>
      <c r="J32" s="37" t="s">
        <v>41</v>
      </c>
      <c r="K32" s="33"/>
      <c r="L32" s="9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4"/>
      <c r="C33" s="33"/>
      <c r="D33" s="95" t="s">
        <v>42</v>
      </c>
      <c r="E33" s="28" t="s">
        <v>43</v>
      </c>
      <c r="F33" s="96">
        <f>ROUND((SUM(BE84:BE109)),  2)</f>
        <v>0</v>
      </c>
      <c r="G33" s="33"/>
      <c r="H33" s="33"/>
      <c r="I33" s="97">
        <v>0.21</v>
      </c>
      <c r="J33" s="96">
        <f>ROUND(((SUM(BE84:BE109))*I33),  2)</f>
        <v>0</v>
      </c>
      <c r="K33" s="33"/>
      <c r="L33" s="9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4"/>
      <c r="C34" s="33"/>
      <c r="D34" s="33"/>
      <c r="E34" s="28" t="s">
        <v>44</v>
      </c>
      <c r="F34" s="96">
        <f>ROUND((SUM(BF84:BF109)),  2)</f>
        <v>0</v>
      </c>
      <c r="G34" s="33"/>
      <c r="H34" s="33"/>
      <c r="I34" s="97">
        <v>0.15</v>
      </c>
      <c r="J34" s="96">
        <f>ROUND(((SUM(BF84:BF109))*I34),  2)</f>
        <v>0</v>
      </c>
      <c r="K34" s="33"/>
      <c r="L34" s="9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hidden="1" customHeight="1">
      <c r="A35" s="33"/>
      <c r="B35" s="34"/>
      <c r="C35" s="33"/>
      <c r="D35" s="33"/>
      <c r="E35" s="28" t="s">
        <v>45</v>
      </c>
      <c r="F35" s="96">
        <f>ROUND((SUM(BG84:BG109)),  2)</f>
        <v>0</v>
      </c>
      <c r="G35" s="33"/>
      <c r="H35" s="33"/>
      <c r="I35" s="97">
        <v>0.21</v>
      </c>
      <c r="J35" s="96">
        <f>0</f>
        <v>0</v>
      </c>
      <c r="K35" s="33"/>
      <c r="L35" s="9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hidden="1" customHeight="1">
      <c r="A36" s="33"/>
      <c r="B36" s="34"/>
      <c r="C36" s="33"/>
      <c r="D36" s="33"/>
      <c r="E36" s="28" t="s">
        <v>46</v>
      </c>
      <c r="F36" s="96">
        <f>ROUND((SUM(BH84:BH109)),  2)</f>
        <v>0</v>
      </c>
      <c r="G36" s="33"/>
      <c r="H36" s="33"/>
      <c r="I36" s="97">
        <v>0.15</v>
      </c>
      <c r="J36" s="96">
        <f>0</f>
        <v>0</v>
      </c>
      <c r="K36" s="33"/>
      <c r="L36" s="9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4"/>
      <c r="C37" s="33"/>
      <c r="D37" s="33"/>
      <c r="E37" s="28" t="s">
        <v>47</v>
      </c>
      <c r="F37" s="96">
        <f>ROUND((SUM(BI84:BI109)),  2)</f>
        <v>0</v>
      </c>
      <c r="G37" s="33"/>
      <c r="H37" s="33"/>
      <c r="I37" s="97">
        <v>0</v>
      </c>
      <c r="J37" s="96">
        <f>0</f>
        <v>0</v>
      </c>
      <c r="K37" s="33"/>
      <c r="L37" s="9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9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98"/>
      <c r="D39" s="99" t="s">
        <v>48</v>
      </c>
      <c r="E39" s="56"/>
      <c r="F39" s="56"/>
      <c r="G39" s="100" t="s">
        <v>49</v>
      </c>
      <c r="H39" s="101" t="s">
        <v>50</v>
      </c>
      <c r="I39" s="56"/>
      <c r="J39" s="102">
        <f>SUM(J30:J37)</f>
        <v>0</v>
      </c>
      <c r="K39" s="103"/>
      <c r="L39" s="9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9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9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98</v>
      </c>
      <c r="D45" s="33"/>
      <c r="E45" s="33"/>
      <c r="F45" s="33"/>
      <c r="G45" s="33"/>
      <c r="H45" s="33"/>
      <c r="I45" s="33"/>
      <c r="J45" s="33"/>
      <c r="K45" s="33"/>
      <c r="L45" s="9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9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17</v>
      </c>
      <c r="D47" s="33"/>
      <c r="E47" s="33"/>
      <c r="F47" s="33"/>
      <c r="G47" s="33"/>
      <c r="H47" s="33"/>
      <c r="I47" s="33"/>
      <c r="J47" s="33"/>
      <c r="K47" s="33"/>
      <c r="L47" s="9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3"/>
      <c r="D48" s="33"/>
      <c r="E48" s="325" t="str">
        <f>E7</f>
        <v>Změna v užívání objektu šaten na st.p.č.95, k.ú.Horní Nivy na občerstvení (bez zastřešené terasy)</v>
      </c>
      <c r="F48" s="326"/>
      <c r="G48" s="326"/>
      <c r="H48" s="326"/>
      <c r="I48" s="33"/>
      <c r="J48" s="33"/>
      <c r="K48" s="33"/>
      <c r="L48" s="9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47" s="2" customFormat="1" ht="12" customHeight="1">
      <c r="A49" s="33"/>
      <c r="B49" s="34"/>
      <c r="C49" s="28" t="s">
        <v>96</v>
      </c>
      <c r="D49" s="33"/>
      <c r="E49" s="33"/>
      <c r="F49" s="33"/>
      <c r="G49" s="33"/>
      <c r="H49" s="33"/>
      <c r="I49" s="33"/>
      <c r="J49" s="33"/>
      <c r="K49" s="33"/>
      <c r="L49" s="9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47" s="2" customFormat="1" ht="15.6" customHeight="1">
      <c r="A50" s="33"/>
      <c r="B50" s="34"/>
      <c r="C50" s="33"/>
      <c r="D50" s="33"/>
      <c r="E50" s="287" t="str">
        <f>E9</f>
        <v>005 - Vedlejší rozpočtové náklady</v>
      </c>
      <c r="F50" s="327"/>
      <c r="G50" s="327"/>
      <c r="H50" s="327"/>
      <c r="I50" s="33"/>
      <c r="J50" s="33"/>
      <c r="K50" s="33"/>
      <c r="L50" s="9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47" s="2" customFormat="1" ht="6.95" customHeight="1">
      <c r="A51" s="33"/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9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47" s="2" customFormat="1" ht="12" customHeight="1">
      <c r="A52" s="33"/>
      <c r="B52" s="34"/>
      <c r="C52" s="28" t="s">
        <v>21</v>
      </c>
      <c r="D52" s="33"/>
      <c r="E52" s="33"/>
      <c r="F52" s="26" t="str">
        <f>F12</f>
        <v xml:space="preserve"> </v>
      </c>
      <c r="G52" s="33"/>
      <c r="H52" s="33"/>
      <c r="I52" s="28" t="s">
        <v>23</v>
      </c>
      <c r="J52" s="51" t="str">
        <f>IF(J12="","",J12)</f>
        <v>3. 3. 2022</v>
      </c>
      <c r="K52" s="33"/>
      <c r="L52" s="9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47" s="2" customFormat="1" ht="6.95" customHeight="1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9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47" s="2" customFormat="1" ht="26.45" customHeight="1">
      <c r="A54" s="33"/>
      <c r="B54" s="34"/>
      <c r="C54" s="28" t="s">
        <v>25</v>
      </c>
      <c r="D54" s="33"/>
      <c r="E54" s="33"/>
      <c r="F54" s="26" t="str">
        <f>E15</f>
        <v>Správa majetku obce Dolní Nivy, s.r.o.</v>
      </c>
      <c r="G54" s="33"/>
      <c r="H54" s="33"/>
      <c r="I54" s="28" t="s">
        <v>31</v>
      </c>
      <c r="J54" s="31" t="str">
        <f>E21</f>
        <v>Bc.Jana Kožíšková, Boučí</v>
      </c>
      <c r="K54" s="33"/>
      <c r="L54" s="9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15.6" customHeight="1">
      <c r="A55" s="33"/>
      <c r="B55" s="34"/>
      <c r="C55" s="28" t="s">
        <v>29</v>
      </c>
      <c r="D55" s="33"/>
      <c r="E55" s="33"/>
      <c r="F55" s="26" t="str">
        <f>IF(E18="","",E18)</f>
        <v>Vyplň údaj</v>
      </c>
      <c r="G55" s="33"/>
      <c r="H55" s="33"/>
      <c r="I55" s="28" t="s">
        <v>34</v>
      </c>
      <c r="J55" s="31" t="str">
        <f>E24</f>
        <v>Šimková Dita, K.Vary</v>
      </c>
      <c r="K55" s="33"/>
      <c r="L55" s="9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47" s="2" customFormat="1" ht="10.35" customHeight="1">
      <c r="A56" s="33"/>
      <c r="B56" s="34"/>
      <c r="C56" s="33"/>
      <c r="D56" s="33"/>
      <c r="E56" s="33"/>
      <c r="F56" s="33"/>
      <c r="G56" s="33"/>
      <c r="H56" s="33"/>
      <c r="I56" s="33"/>
      <c r="J56" s="33"/>
      <c r="K56" s="33"/>
      <c r="L56" s="90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47" s="2" customFormat="1" ht="29.25" customHeight="1">
      <c r="A57" s="33"/>
      <c r="B57" s="34"/>
      <c r="C57" s="104" t="s">
        <v>99</v>
      </c>
      <c r="D57" s="98"/>
      <c r="E57" s="98"/>
      <c r="F57" s="98"/>
      <c r="G57" s="98"/>
      <c r="H57" s="98"/>
      <c r="I57" s="98"/>
      <c r="J57" s="105" t="s">
        <v>100</v>
      </c>
      <c r="K57" s="98"/>
      <c r="L57" s="90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47" s="2" customFormat="1" ht="10.35" customHeight="1">
      <c r="A58" s="33"/>
      <c r="B58" s="34"/>
      <c r="C58" s="33"/>
      <c r="D58" s="33"/>
      <c r="E58" s="33"/>
      <c r="F58" s="33"/>
      <c r="G58" s="33"/>
      <c r="H58" s="33"/>
      <c r="I58" s="33"/>
      <c r="J58" s="33"/>
      <c r="K58" s="33"/>
      <c r="L58" s="9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06" t="s">
        <v>70</v>
      </c>
      <c r="D59" s="33"/>
      <c r="E59" s="33"/>
      <c r="F59" s="33"/>
      <c r="G59" s="33"/>
      <c r="H59" s="33"/>
      <c r="I59" s="33"/>
      <c r="J59" s="67">
        <f>J84</f>
        <v>0</v>
      </c>
      <c r="K59" s="33"/>
      <c r="L59" s="9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8" t="s">
        <v>101</v>
      </c>
    </row>
    <row r="60" spans="1:47" s="9" customFormat="1" ht="24.95" customHeight="1">
      <c r="B60" s="107"/>
      <c r="D60" s="108" t="s">
        <v>1714</v>
      </c>
      <c r="E60" s="109"/>
      <c r="F60" s="109"/>
      <c r="G60" s="109"/>
      <c r="H60" s="109"/>
      <c r="I60" s="109"/>
      <c r="J60" s="110">
        <f>J85</f>
        <v>0</v>
      </c>
      <c r="L60" s="107"/>
    </row>
    <row r="61" spans="1:47" s="10" customFormat="1" ht="19.899999999999999" customHeight="1">
      <c r="B61" s="111"/>
      <c r="D61" s="112" t="s">
        <v>1715</v>
      </c>
      <c r="E61" s="113"/>
      <c r="F61" s="113"/>
      <c r="G61" s="113"/>
      <c r="H61" s="113"/>
      <c r="I61" s="113"/>
      <c r="J61" s="114">
        <f>J86</f>
        <v>0</v>
      </c>
      <c r="L61" s="111"/>
    </row>
    <row r="62" spans="1:47" s="10" customFormat="1" ht="19.899999999999999" customHeight="1">
      <c r="B62" s="111"/>
      <c r="D62" s="112" t="s">
        <v>1716</v>
      </c>
      <c r="E62" s="113"/>
      <c r="F62" s="113"/>
      <c r="G62" s="113"/>
      <c r="H62" s="113"/>
      <c r="I62" s="113"/>
      <c r="J62" s="114">
        <f>J95</f>
        <v>0</v>
      </c>
      <c r="L62" s="111"/>
    </row>
    <row r="63" spans="1:47" s="10" customFormat="1" ht="19.899999999999999" customHeight="1">
      <c r="B63" s="111"/>
      <c r="D63" s="112" t="s">
        <v>1717</v>
      </c>
      <c r="E63" s="113"/>
      <c r="F63" s="113"/>
      <c r="G63" s="113"/>
      <c r="H63" s="113"/>
      <c r="I63" s="113"/>
      <c r="J63" s="114">
        <f>J98</f>
        <v>0</v>
      </c>
      <c r="L63" s="111"/>
    </row>
    <row r="64" spans="1:47" s="10" customFormat="1" ht="19.899999999999999" customHeight="1">
      <c r="B64" s="111"/>
      <c r="D64" s="112" t="s">
        <v>1718</v>
      </c>
      <c r="E64" s="113"/>
      <c r="F64" s="113"/>
      <c r="G64" s="113"/>
      <c r="H64" s="113"/>
      <c r="I64" s="113"/>
      <c r="J64" s="114">
        <f>J101</f>
        <v>0</v>
      </c>
      <c r="L64" s="111"/>
    </row>
    <row r="65" spans="1:31" s="2" customFormat="1" ht="21.75" customHeight="1">
      <c r="A65" s="33"/>
      <c r="B65" s="34"/>
      <c r="C65" s="33"/>
      <c r="D65" s="33"/>
      <c r="E65" s="33"/>
      <c r="F65" s="33"/>
      <c r="G65" s="33"/>
      <c r="H65" s="33"/>
      <c r="I65" s="33"/>
      <c r="J65" s="33"/>
      <c r="K65" s="33"/>
      <c r="L65" s="9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6.95" customHeight="1">
      <c r="A66" s="33"/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9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70" spans="1:31" s="2" customFormat="1" ht="6.95" customHeight="1">
      <c r="A70" s="33"/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9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24.95" customHeight="1">
      <c r="A71" s="33"/>
      <c r="B71" s="34"/>
      <c r="C71" s="22" t="s">
        <v>123</v>
      </c>
      <c r="D71" s="33"/>
      <c r="E71" s="33"/>
      <c r="F71" s="33"/>
      <c r="G71" s="33"/>
      <c r="H71" s="33"/>
      <c r="I71" s="33"/>
      <c r="J71" s="33"/>
      <c r="K71" s="33"/>
      <c r="L71" s="9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6.95" customHeight="1">
      <c r="A72" s="33"/>
      <c r="B72" s="34"/>
      <c r="C72" s="33"/>
      <c r="D72" s="33"/>
      <c r="E72" s="33"/>
      <c r="F72" s="33"/>
      <c r="G72" s="33"/>
      <c r="H72" s="33"/>
      <c r="I72" s="33"/>
      <c r="J72" s="33"/>
      <c r="K72" s="33"/>
      <c r="L72" s="9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2" customHeight="1">
      <c r="A73" s="33"/>
      <c r="B73" s="34"/>
      <c r="C73" s="28" t="s">
        <v>17</v>
      </c>
      <c r="D73" s="33"/>
      <c r="E73" s="33"/>
      <c r="F73" s="33"/>
      <c r="G73" s="33"/>
      <c r="H73" s="33"/>
      <c r="I73" s="33"/>
      <c r="J73" s="33"/>
      <c r="K73" s="33"/>
      <c r="L73" s="9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14.45" customHeight="1">
      <c r="A74" s="33"/>
      <c r="B74" s="34"/>
      <c r="C74" s="33"/>
      <c r="D74" s="33"/>
      <c r="E74" s="325" t="str">
        <f>E7</f>
        <v>Změna v užívání objektu šaten na st.p.č.95, k.ú.Horní Nivy na občerstvení (bez zastřešené terasy)</v>
      </c>
      <c r="F74" s="326"/>
      <c r="G74" s="326"/>
      <c r="H74" s="326"/>
      <c r="I74" s="33"/>
      <c r="J74" s="33"/>
      <c r="K74" s="33"/>
      <c r="L74" s="90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96</v>
      </c>
      <c r="D75" s="33"/>
      <c r="E75" s="33"/>
      <c r="F75" s="33"/>
      <c r="G75" s="33"/>
      <c r="H75" s="33"/>
      <c r="I75" s="33"/>
      <c r="J75" s="33"/>
      <c r="K75" s="33"/>
      <c r="L75" s="90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15.6" customHeight="1">
      <c r="A76" s="33"/>
      <c r="B76" s="34"/>
      <c r="C76" s="33"/>
      <c r="D76" s="33"/>
      <c r="E76" s="287" t="str">
        <f>E9</f>
        <v>005 - Vedlejší rozpočtové náklady</v>
      </c>
      <c r="F76" s="327"/>
      <c r="G76" s="327"/>
      <c r="H76" s="327"/>
      <c r="I76" s="33"/>
      <c r="J76" s="33"/>
      <c r="K76" s="33"/>
      <c r="L76" s="9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6.95" customHeight="1">
      <c r="A77" s="33"/>
      <c r="B77" s="34"/>
      <c r="C77" s="33"/>
      <c r="D77" s="33"/>
      <c r="E77" s="33"/>
      <c r="F77" s="33"/>
      <c r="G77" s="33"/>
      <c r="H77" s="33"/>
      <c r="I77" s="33"/>
      <c r="J77" s="33"/>
      <c r="K77" s="33"/>
      <c r="L77" s="9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2" customHeight="1">
      <c r="A78" s="33"/>
      <c r="B78" s="34"/>
      <c r="C78" s="28" t="s">
        <v>21</v>
      </c>
      <c r="D78" s="33"/>
      <c r="E78" s="33"/>
      <c r="F78" s="26" t="str">
        <f>F12</f>
        <v xml:space="preserve"> </v>
      </c>
      <c r="G78" s="33"/>
      <c r="H78" s="33"/>
      <c r="I78" s="28" t="s">
        <v>23</v>
      </c>
      <c r="J78" s="51" t="str">
        <f>IF(J12="","",J12)</f>
        <v>3. 3. 2022</v>
      </c>
      <c r="K78" s="33"/>
      <c r="L78" s="90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6.95" customHeight="1">
      <c r="A79" s="33"/>
      <c r="B79" s="34"/>
      <c r="C79" s="33"/>
      <c r="D79" s="33"/>
      <c r="E79" s="33"/>
      <c r="F79" s="33"/>
      <c r="G79" s="33"/>
      <c r="H79" s="33"/>
      <c r="I79" s="33"/>
      <c r="J79" s="33"/>
      <c r="K79" s="33"/>
      <c r="L79" s="90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26.45" customHeight="1">
      <c r="A80" s="33"/>
      <c r="B80" s="34"/>
      <c r="C80" s="28" t="s">
        <v>25</v>
      </c>
      <c r="D80" s="33"/>
      <c r="E80" s="33"/>
      <c r="F80" s="26" t="str">
        <f>E15</f>
        <v>Správa majetku obce Dolní Nivy, s.r.o.</v>
      </c>
      <c r="G80" s="33"/>
      <c r="H80" s="33"/>
      <c r="I80" s="28" t="s">
        <v>31</v>
      </c>
      <c r="J80" s="31" t="str">
        <f>E21</f>
        <v>Bc.Jana Kožíšková, Boučí</v>
      </c>
      <c r="K80" s="33"/>
      <c r="L80" s="90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65" s="2" customFormat="1" ht="15.6" customHeight="1">
      <c r="A81" s="33"/>
      <c r="B81" s="34"/>
      <c r="C81" s="28" t="s">
        <v>29</v>
      </c>
      <c r="D81" s="33"/>
      <c r="E81" s="33"/>
      <c r="F81" s="26" t="str">
        <f>IF(E18="","",E18)</f>
        <v>Vyplň údaj</v>
      </c>
      <c r="G81" s="33"/>
      <c r="H81" s="33"/>
      <c r="I81" s="28" t="s">
        <v>34</v>
      </c>
      <c r="J81" s="31" t="str">
        <f>E24</f>
        <v>Šimková Dita, K.Vary</v>
      </c>
      <c r="K81" s="33"/>
      <c r="L81" s="9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65" s="2" customFormat="1" ht="10.35" customHeight="1">
      <c r="A82" s="33"/>
      <c r="B82" s="34"/>
      <c r="C82" s="33"/>
      <c r="D82" s="33"/>
      <c r="E82" s="33"/>
      <c r="F82" s="33"/>
      <c r="G82" s="33"/>
      <c r="H82" s="33"/>
      <c r="I82" s="33"/>
      <c r="J82" s="33"/>
      <c r="K82" s="33"/>
      <c r="L82" s="9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65" s="11" customFormat="1" ht="29.25" customHeight="1">
      <c r="A83" s="115"/>
      <c r="B83" s="116"/>
      <c r="C83" s="117" t="s">
        <v>124</v>
      </c>
      <c r="D83" s="118" t="s">
        <v>57</v>
      </c>
      <c r="E83" s="118" t="s">
        <v>53</v>
      </c>
      <c r="F83" s="118" t="s">
        <v>54</v>
      </c>
      <c r="G83" s="118" t="s">
        <v>125</v>
      </c>
      <c r="H83" s="118" t="s">
        <v>126</v>
      </c>
      <c r="I83" s="118" t="s">
        <v>127</v>
      </c>
      <c r="J83" s="118" t="s">
        <v>100</v>
      </c>
      <c r="K83" s="119" t="s">
        <v>128</v>
      </c>
      <c r="L83" s="120"/>
      <c r="M83" s="58" t="s">
        <v>3</v>
      </c>
      <c r="N83" s="59" t="s">
        <v>42</v>
      </c>
      <c r="O83" s="59" t="s">
        <v>129</v>
      </c>
      <c r="P83" s="59" t="s">
        <v>130</v>
      </c>
      <c r="Q83" s="59" t="s">
        <v>131</v>
      </c>
      <c r="R83" s="59" t="s">
        <v>132</v>
      </c>
      <c r="S83" s="59" t="s">
        <v>133</v>
      </c>
      <c r="T83" s="60" t="s">
        <v>134</v>
      </c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</row>
    <row r="84" spans="1:65" s="2" customFormat="1" ht="22.9" customHeight="1">
      <c r="A84" s="33"/>
      <c r="B84" s="34"/>
      <c r="C84" s="65" t="s">
        <v>135</v>
      </c>
      <c r="D84" s="33"/>
      <c r="E84" s="33"/>
      <c r="F84" s="33"/>
      <c r="G84" s="33"/>
      <c r="H84" s="33"/>
      <c r="I84" s="33"/>
      <c r="J84" s="121">
        <f>BK84</f>
        <v>0</v>
      </c>
      <c r="K84" s="33"/>
      <c r="L84" s="34"/>
      <c r="M84" s="61"/>
      <c r="N84" s="52"/>
      <c r="O84" s="62"/>
      <c r="P84" s="122">
        <f>P85</f>
        <v>0</v>
      </c>
      <c r="Q84" s="62"/>
      <c r="R84" s="122">
        <f>R85</f>
        <v>0</v>
      </c>
      <c r="S84" s="62"/>
      <c r="T84" s="123">
        <f>T85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8" t="s">
        <v>71</v>
      </c>
      <c r="AU84" s="18" t="s">
        <v>101</v>
      </c>
      <c r="BK84" s="124">
        <f>BK85</f>
        <v>0</v>
      </c>
    </row>
    <row r="85" spans="1:65" s="12" customFormat="1" ht="25.9" customHeight="1">
      <c r="B85" s="125"/>
      <c r="D85" s="126" t="s">
        <v>71</v>
      </c>
      <c r="E85" s="127" t="s">
        <v>1719</v>
      </c>
      <c r="F85" s="127" t="s">
        <v>93</v>
      </c>
      <c r="I85" s="128"/>
      <c r="J85" s="129">
        <f>BK85</f>
        <v>0</v>
      </c>
      <c r="L85" s="125"/>
      <c r="M85" s="130"/>
      <c r="N85" s="131"/>
      <c r="O85" s="131"/>
      <c r="P85" s="132">
        <f>P86+P95+P98+P101</f>
        <v>0</v>
      </c>
      <c r="Q85" s="131"/>
      <c r="R85" s="132">
        <f>R86+R95+R98+R101</f>
        <v>0</v>
      </c>
      <c r="S85" s="131"/>
      <c r="T85" s="133">
        <f>T86+T95+T98+T101</f>
        <v>0</v>
      </c>
      <c r="AR85" s="126" t="s">
        <v>170</v>
      </c>
      <c r="AT85" s="134" t="s">
        <v>71</v>
      </c>
      <c r="AU85" s="134" t="s">
        <v>72</v>
      </c>
      <c r="AY85" s="126" t="s">
        <v>138</v>
      </c>
      <c r="BK85" s="135">
        <f>BK86+BK95+BK98+BK101</f>
        <v>0</v>
      </c>
    </row>
    <row r="86" spans="1:65" s="12" customFormat="1" ht="22.9" customHeight="1">
      <c r="B86" s="125"/>
      <c r="D86" s="126" t="s">
        <v>71</v>
      </c>
      <c r="E86" s="136" t="s">
        <v>1720</v>
      </c>
      <c r="F86" s="136" t="s">
        <v>1721</v>
      </c>
      <c r="I86" s="128"/>
      <c r="J86" s="137">
        <f>BK86</f>
        <v>0</v>
      </c>
      <c r="L86" s="125"/>
      <c r="M86" s="130"/>
      <c r="N86" s="131"/>
      <c r="O86" s="131"/>
      <c r="P86" s="132">
        <f>SUM(P87:P94)</f>
        <v>0</v>
      </c>
      <c r="Q86" s="131"/>
      <c r="R86" s="132">
        <f>SUM(R87:R94)</f>
        <v>0</v>
      </c>
      <c r="S86" s="131"/>
      <c r="T86" s="133">
        <f>SUM(T87:T94)</f>
        <v>0</v>
      </c>
      <c r="AR86" s="126" t="s">
        <v>170</v>
      </c>
      <c r="AT86" s="134" t="s">
        <v>71</v>
      </c>
      <c r="AU86" s="134" t="s">
        <v>80</v>
      </c>
      <c r="AY86" s="126" t="s">
        <v>138</v>
      </c>
      <c r="BK86" s="135">
        <f>SUM(BK87:BK94)</f>
        <v>0</v>
      </c>
    </row>
    <row r="87" spans="1:65" s="2" customFormat="1" ht="14.45" customHeight="1">
      <c r="A87" s="33"/>
      <c r="B87" s="138"/>
      <c r="C87" s="139" t="s">
        <v>80</v>
      </c>
      <c r="D87" s="139" t="s">
        <v>140</v>
      </c>
      <c r="E87" s="140" t="s">
        <v>1722</v>
      </c>
      <c r="F87" s="141" t="s">
        <v>1723</v>
      </c>
      <c r="G87" s="142" t="s">
        <v>1724</v>
      </c>
      <c r="H87" s="143">
        <v>1</v>
      </c>
      <c r="I87" s="144"/>
      <c r="J87" s="145">
        <f>ROUND(I87*H87,2)</f>
        <v>0</v>
      </c>
      <c r="K87" s="141" t="s">
        <v>144</v>
      </c>
      <c r="L87" s="34"/>
      <c r="M87" s="146" t="s">
        <v>3</v>
      </c>
      <c r="N87" s="147" t="s">
        <v>43</v>
      </c>
      <c r="O87" s="54"/>
      <c r="P87" s="148">
        <f>O87*H87</f>
        <v>0</v>
      </c>
      <c r="Q87" s="148">
        <v>0</v>
      </c>
      <c r="R87" s="148">
        <f>Q87*H87</f>
        <v>0</v>
      </c>
      <c r="S87" s="148">
        <v>0</v>
      </c>
      <c r="T87" s="149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50" t="s">
        <v>1725</v>
      </c>
      <c r="AT87" s="150" t="s">
        <v>140</v>
      </c>
      <c r="AU87" s="150" t="s">
        <v>82</v>
      </c>
      <c r="AY87" s="18" t="s">
        <v>138</v>
      </c>
      <c r="BE87" s="151">
        <f>IF(N87="základní",J87,0)</f>
        <v>0</v>
      </c>
      <c r="BF87" s="151">
        <f>IF(N87="snížená",J87,0)</f>
        <v>0</v>
      </c>
      <c r="BG87" s="151">
        <f>IF(N87="zákl. přenesená",J87,0)</f>
        <v>0</v>
      </c>
      <c r="BH87" s="151">
        <f>IF(N87="sníž. přenesená",J87,0)</f>
        <v>0</v>
      </c>
      <c r="BI87" s="151">
        <f>IF(N87="nulová",J87,0)</f>
        <v>0</v>
      </c>
      <c r="BJ87" s="18" t="s">
        <v>80</v>
      </c>
      <c r="BK87" s="151">
        <f>ROUND(I87*H87,2)</f>
        <v>0</v>
      </c>
      <c r="BL87" s="18" t="s">
        <v>1725</v>
      </c>
      <c r="BM87" s="150" t="s">
        <v>1726</v>
      </c>
    </row>
    <row r="88" spans="1:65" s="2" customFormat="1" ht="11.25">
      <c r="A88" s="33"/>
      <c r="B88" s="34"/>
      <c r="C88" s="33"/>
      <c r="D88" s="152" t="s">
        <v>147</v>
      </c>
      <c r="E88" s="33"/>
      <c r="F88" s="153" t="s">
        <v>1727</v>
      </c>
      <c r="G88" s="33"/>
      <c r="H88" s="33"/>
      <c r="I88" s="154"/>
      <c r="J88" s="33"/>
      <c r="K88" s="33"/>
      <c r="L88" s="34"/>
      <c r="M88" s="155"/>
      <c r="N88" s="156"/>
      <c r="O88" s="54"/>
      <c r="P88" s="54"/>
      <c r="Q88" s="54"/>
      <c r="R88" s="54"/>
      <c r="S88" s="54"/>
      <c r="T88" s="55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8" t="s">
        <v>147</v>
      </c>
      <c r="AU88" s="18" t="s">
        <v>82</v>
      </c>
    </row>
    <row r="89" spans="1:65" s="13" customFormat="1" ht="11.25">
      <c r="B89" s="157"/>
      <c r="D89" s="158" t="s">
        <v>149</v>
      </c>
      <c r="E89" s="159" t="s">
        <v>3</v>
      </c>
      <c r="F89" s="160" t="s">
        <v>80</v>
      </c>
      <c r="H89" s="161">
        <v>1</v>
      </c>
      <c r="I89" s="162"/>
      <c r="L89" s="157"/>
      <c r="M89" s="163"/>
      <c r="N89" s="164"/>
      <c r="O89" s="164"/>
      <c r="P89" s="164"/>
      <c r="Q89" s="164"/>
      <c r="R89" s="164"/>
      <c r="S89" s="164"/>
      <c r="T89" s="165"/>
      <c r="AT89" s="159" t="s">
        <v>149</v>
      </c>
      <c r="AU89" s="159" t="s">
        <v>82</v>
      </c>
      <c r="AV89" s="13" t="s">
        <v>82</v>
      </c>
      <c r="AW89" s="13" t="s">
        <v>33</v>
      </c>
      <c r="AX89" s="13" t="s">
        <v>80</v>
      </c>
      <c r="AY89" s="159" t="s">
        <v>138</v>
      </c>
    </row>
    <row r="90" spans="1:65" s="15" customFormat="1" ht="11.25">
      <c r="B90" s="174"/>
      <c r="D90" s="158" t="s">
        <v>149</v>
      </c>
      <c r="E90" s="175" t="s">
        <v>3</v>
      </c>
      <c r="F90" s="176" t="s">
        <v>1728</v>
      </c>
      <c r="H90" s="175" t="s">
        <v>3</v>
      </c>
      <c r="I90" s="177"/>
      <c r="L90" s="174"/>
      <c r="M90" s="178"/>
      <c r="N90" s="179"/>
      <c r="O90" s="179"/>
      <c r="P90" s="179"/>
      <c r="Q90" s="179"/>
      <c r="R90" s="179"/>
      <c r="S90" s="179"/>
      <c r="T90" s="180"/>
      <c r="AT90" s="175" t="s">
        <v>149</v>
      </c>
      <c r="AU90" s="175" t="s">
        <v>82</v>
      </c>
      <c r="AV90" s="15" t="s">
        <v>80</v>
      </c>
      <c r="AW90" s="15" t="s">
        <v>33</v>
      </c>
      <c r="AX90" s="15" t="s">
        <v>72</v>
      </c>
      <c r="AY90" s="175" t="s">
        <v>138</v>
      </c>
    </row>
    <row r="91" spans="1:65" s="2" customFormat="1" ht="14.45" customHeight="1">
      <c r="A91" s="33"/>
      <c r="B91" s="138"/>
      <c r="C91" s="139" t="s">
        <v>82</v>
      </c>
      <c r="D91" s="139" t="s">
        <v>140</v>
      </c>
      <c r="E91" s="140" t="s">
        <v>1729</v>
      </c>
      <c r="F91" s="141" t="s">
        <v>1730</v>
      </c>
      <c r="G91" s="142" t="s">
        <v>1724</v>
      </c>
      <c r="H91" s="143">
        <v>1</v>
      </c>
      <c r="I91" s="144"/>
      <c r="J91" s="145">
        <f>ROUND(I91*H91,2)</f>
        <v>0</v>
      </c>
      <c r="K91" s="141" t="s">
        <v>144</v>
      </c>
      <c r="L91" s="34"/>
      <c r="M91" s="146" t="s">
        <v>3</v>
      </c>
      <c r="N91" s="147" t="s">
        <v>43</v>
      </c>
      <c r="O91" s="54"/>
      <c r="P91" s="148">
        <f>O91*H91</f>
        <v>0</v>
      </c>
      <c r="Q91" s="148">
        <v>0</v>
      </c>
      <c r="R91" s="148">
        <f>Q91*H91</f>
        <v>0</v>
      </c>
      <c r="S91" s="148">
        <v>0</v>
      </c>
      <c r="T91" s="149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50" t="s">
        <v>1725</v>
      </c>
      <c r="AT91" s="150" t="s">
        <v>140</v>
      </c>
      <c r="AU91" s="150" t="s">
        <v>82</v>
      </c>
      <c r="AY91" s="18" t="s">
        <v>138</v>
      </c>
      <c r="BE91" s="151">
        <f>IF(N91="základní",J91,0)</f>
        <v>0</v>
      </c>
      <c r="BF91" s="151">
        <f>IF(N91="snížená",J91,0)</f>
        <v>0</v>
      </c>
      <c r="BG91" s="151">
        <f>IF(N91="zákl. přenesená",J91,0)</f>
        <v>0</v>
      </c>
      <c r="BH91" s="151">
        <f>IF(N91="sníž. přenesená",J91,0)</f>
        <v>0</v>
      </c>
      <c r="BI91" s="151">
        <f>IF(N91="nulová",J91,0)</f>
        <v>0</v>
      </c>
      <c r="BJ91" s="18" t="s">
        <v>80</v>
      </c>
      <c r="BK91" s="151">
        <f>ROUND(I91*H91,2)</f>
        <v>0</v>
      </c>
      <c r="BL91" s="18" t="s">
        <v>1725</v>
      </c>
      <c r="BM91" s="150" t="s">
        <v>1731</v>
      </c>
    </row>
    <row r="92" spans="1:65" s="2" customFormat="1" ht="11.25">
      <c r="A92" s="33"/>
      <c r="B92" s="34"/>
      <c r="C92" s="33"/>
      <c r="D92" s="152" t="s">
        <v>147</v>
      </c>
      <c r="E92" s="33"/>
      <c r="F92" s="153" t="s">
        <v>1732</v>
      </c>
      <c r="G92" s="33"/>
      <c r="H92" s="33"/>
      <c r="I92" s="154"/>
      <c r="J92" s="33"/>
      <c r="K92" s="33"/>
      <c r="L92" s="34"/>
      <c r="M92" s="155"/>
      <c r="N92" s="156"/>
      <c r="O92" s="54"/>
      <c r="P92" s="54"/>
      <c r="Q92" s="54"/>
      <c r="R92" s="54"/>
      <c r="S92" s="54"/>
      <c r="T92" s="55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8" t="s">
        <v>147</v>
      </c>
      <c r="AU92" s="18" t="s">
        <v>82</v>
      </c>
    </row>
    <row r="93" spans="1:65" s="13" customFormat="1" ht="11.25">
      <c r="B93" s="157"/>
      <c r="D93" s="158" t="s">
        <v>149</v>
      </c>
      <c r="E93" s="159" t="s">
        <v>3</v>
      </c>
      <c r="F93" s="160" t="s">
        <v>80</v>
      </c>
      <c r="H93" s="161">
        <v>1</v>
      </c>
      <c r="I93" s="162"/>
      <c r="L93" s="157"/>
      <c r="M93" s="163"/>
      <c r="N93" s="164"/>
      <c r="O93" s="164"/>
      <c r="P93" s="164"/>
      <c r="Q93" s="164"/>
      <c r="R93" s="164"/>
      <c r="S93" s="164"/>
      <c r="T93" s="165"/>
      <c r="AT93" s="159" t="s">
        <v>149</v>
      </c>
      <c r="AU93" s="159" t="s">
        <v>82</v>
      </c>
      <c r="AV93" s="13" t="s">
        <v>82</v>
      </c>
      <c r="AW93" s="13" t="s">
        <v>33</v>
      </c>
      <c r="AX93" s="13" t="s">
        <v>80</v>
      </c>
      <c r="AY93" s="159" t="s">
        <v>138</v>
      </c>
    </row>
    <row r="94" spans="1:65" s="15" customFormat="1" ht="11.25">
      <c r="B94" s="174"/>
      <c r="D94" s="158" t="s">
        <v>149</v>
      </c>
      <c r="E94" s="175" t="s">
        <v>3</v>
      </c>
      <c r="F94" s="176" t="s">
        <v>1733</v>
      </c>
      <c r="H94" s="175" t="s">
        <v>3</v>
      </c>
      <c r="I94" s="177"/>
      <c r="L94" s="174"/>
      <c r="M94" s="178"/>
      <c r="N94" s="179"/>
      <c r="O94" s="179"/>
      <c r="P94" s="179"/>
      <c r="Q94" s="179"/>
      <c r="R94" s="179"/>
      <c r="S94" s="179"/>
      <c r="T94" s="180"/>
      <c r="AT94" s="175" t="s">
        <v>149</v>
      </c>
      <c r="AU94" s="175" t="s">
        <v>82</v>
      </c>
      <c r="AV94" s="15" t="s">
        <v>80</v>
      </c>
      <c r="AW94" s="15" t="s">
        <v>33</v>
      </c>
      <c r="AX94" s="15" t="s">
        <v>72</v>
      </c>
      <c r="AY94" s="175" t="s">
        <v>138</v>
      </c>
    </row>
    <row r="95" spans="1:65" s="12" customFormat="1" ht="22.9" customHeight="1">
      <c r="B95" s="125"/>
      <c r="D95" s="126" t="s">
        <v>71</v>
      </c>
      <c r="E95" s="136" t="s">
        <v>1734</v>
      </c>
      <c r="F95" s="136" t="s">
        <v>1735</v>
      </c>
      <c r="I95" s="128"/>
      <c r="J95" s="137">
        <f>BK95</f>
        <v>0</v>
      </c>
      <c r="L95" s="125"/>
      <c r="M95" s="130"/>
      <c r="N95" s="131"/>
      <c r="O95" s="131"/>
      <c r="P95" s="132">
        <f>SUM(P96:P97)</f>
        <v>0</v>
      </c>
      <c r="Q95" s="131"/>
      <c r="R95" s="132">
        <f>SUM(R96:R97)</f>
        <v>0</v>
      </c>
      <c r="S95" s="131"/>
      <c r="T95" s="133">
        <f>SUM(T96:T97)</f>
        <v>0</v>
      </c>
      <c r="AR95" s="126" t="s">
        <v>170</v>
      </c>
      <c r="AT95" s="134" t="s">
        <v>71</v>
      </c>
      <c r="AU95" s="134" t="s">
        <v>80</v>
      </c>
      <c r="AY95" s="126" t="s">
        <v>138</v>
      </c>
      <c r="BK95" s="135">
        <f>SUM(BK96:BK97)</f>
        <v>0</v>
      </c>
    </row>
    <row r="96" spans="1:65" s="2" customFormat="1" ht="14.45" customHeight="1">
      <c r="A96" s="33"/>
      <c r="B96" s="138"/>
      <c r="C96" s="139" t="s">
        <v>159</v>
      </c>
      <c r="D96" s="139" t="s">
        <v>140</v>
      </c>
      <c r="E96" s="140" t="s">
        <v>1736</v>
      </c>
      <c r="F96" s="141" t="s">
        <v>1737</v>
      </c>
      <c r="G96" s="142" t="s">
        <v>1724</v>
      </c>
      <c r="H96" s="143">
        <v>1</v>
      </c>
      <c r="I96" s="144"/>
      <c r="J96" s="145">
        <f>ROUND(I96*H96,2)</f>
        <v>0</v>
      </c>
      <c r="K96" s="141" t="s">
        <v>144</v>
      </c>
      <c r="L96" s="34"/>
      <c r="M96" s="146" t="s">
        <v>3</v>
      </c>
      <c r="N96" s="147" t="s">
        <v>43</v>
      </c>
      <c r="O96" s="54"/>
      <c r="P96" s="148">
        <f>O96*H96</f>
        <v>0</v>
      </c>
      <c r="Q96" s="148">
        <v>0</v>
      </c>
      <c r="R96" s="148">
        <f>Q96*H96</f>
        <v>0</v>
      </c>
      <c r="S96" s="148">
        <v>0</v>
      </c>
      <c r="T96" s="149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50" t="s">
        <v>1725</v>
      </c>
      <c r="AT96" s="150" t="s">
        <v>140</v>
      </c>
      <c r="AU96" s="150" t="s">
        <v>82</v>
      </c>
      <c r="AY96" s="18" t="s">
        <v>138</v>
      </c>
      <c r="BE96" s="151">
        <f>IF(N96="základní",J96,0)</f>
        <v>0</v>
      </c>
      <c r="BF96" s="151">
        <f>IF(N96="snížená",J96,0)</f>
        <v>0</v>
      </c>
      <c r="BG96" s="151">
        <f>IF(N96="zákl. přenesená",J96,0)</f>
        <v>0</v>
      </c>
      <c r="BH96" s="151">
        <f>IF(N96="sníž. přenesená",J96,0)</f>
        <v>0</v>
      </c>
      <c r="BI96" s="151">
        <f>IF(N96="nulová",J96,0)</f>
        <v>0</v>
      </c>
      <c r="BJ96" s="18" t="s">
        <v>80</v>
      </c>
      <c r="BK96" s="151">
        <f>ROUND(I96*H96,2)</f>
        <v>0</v>
      </c>
      <c r="BL96" s="18" t="s">
        <v>1725</v>
      </c>
      <c r="BM96" s="150" t="s">
        <v>1738</v>
      </c>
    </row>
    <row r="97" spans="1:65" s="2" customFormat="1" ht="11.25">
      <c r="A97" s="33"/>
      <c r="B97" s="34"/>
      <c r="C97" s="33"/>
      <c r="D97" s="152" t="s">
        <v>147</v>
      </c>
      <c r="E97" s="33"/>
      <c r="F97" s="153" t="s">
        <v>1739</v>
      </c>
      <c r="G97" s="33"/>
      <c r="H97" s="33"/>
      <c r="I97" s="154"/>
      <c r="J97" s="33"/>
      <c r="K97" s="33"/>
      <c r="L97" s="34"/>
      <c r="M97" s="155"/>
      <c r="N97" s="156"/>
      <c r="O97" s="54"/>
      <c r="P97" s="54"/>
      <c r="Q97" s="54"/>
      <c r="R97" s="54"/>
      <c r="S97" s="54"/>
      <c r="T97" s="55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8" t="s">
        <v>147</v>
      </c>
      <c r="AU97" s="18" t="s">
        <v>82</v>
      </c>
    </row>
    <row r="98" spans="1:65" s="12" customFormat="1" ht="22.9" customHeight="1">
      <c r="B98" s="125"/>
      <c r="D98" s="126" t="s">
        <v>71</v>
      </c>
      <c r="E98" s="136" t="s">
        <v>1740</v>
      </c>
      <c r="F98" s="136" t="s">
        <v>1741</v>
      </c>
      <c r="I98" s="128"/>
      <c r="J98" s="137">
        <f>BK98</f>
        <v>0</v>
      </c>
      <c r="L98" s="125"/>
      <c r="M98" s="130"/>
      <c r="N98" s="131"/>
      <c r="O98" s="131"/>
      <c r="P98" s="132">
        <f>SUM(P99:P100)</f>
        <v>0</v>
      </c>
      <c r="Q98" s="131"/>
      <c r="R98" s="132">
        <f>SUM(R99:R100)</f>
        <v>0</v>
      </c>
      <c r="S98" s="131"/>
      <c r="T98" s="133">
        <f>SUM(T99:T100)</f>
        <v>0</v>
      </c>
      <c r="AR98" s="126" t="s">
        <v>170</v>
      </c>
      <c r="AT98" s="134" t="s">
        <v>71</v>
      </c>
      <c r="AU98" s="134" t="s">
        <v>80</v>
      </c>
      <c r="AY98" s="126" t="s">
        <v>138</v>
      </c>
      <c r="BK98" s="135">
        <f>SUM(BK99:BK100)</f>
        <v>0</v>
      </c>
    </row>
    <row r="99" spans="1:65" s="2" customFormat="1" ht="14.45" customHeight="1">
      <c r="A99" s="33"/>
      <c r="B99" s="138"/>
      <c r="C99" s="139" t="s">
        <v>145</v>
      </c>
      <c r="D99" s="139" t="s">
        <v>140</v>
      </c>
      <c r="E99" s="140" t="s">
        <v>1742</v>
      </c>
      <c r="F99" s="141" t="s">
        <v>1741</v>
      </c>
      <c r="G99" s="142" t="s">
        <v>1724</v>
      </c>
      <c r="H99" s="143">
        <v>1</v>
      </c>
      <c r="I99" s="144"/>
      <c r="J99" s="145">
        <f>ROUND(I99*H99,2)</f>
        <v>0</v>
      </c>
      <c r="K99" s="141" t="s">
        <v>144</v>
      </c>
      <c r="L99" s="34"/>
      <c r="M99" s="146" t="s">
        <v>3</v>
      </c>
      <c r="N99" s="147" t="s">
        <v>43</v>
      </c>
      <c r="O99" s="54"/>
      <c r="P99" s="148">
        <f>O99*H99</f>
        <v>0</v>
      </c>
      <c r="Q99" s="148">
        <v>0</v>
      </c>
      <c r="R99" s="148">
        <f>Q99*H99</f>
        <v>0</v>
      </c>
      <c r="S99" s="148">
        <v>0</v>
      </c>
      <c r="T99" s="149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50" t="s">
        <v>1725</v>
      </c>
      <c r="AT99" s="150" t="s">
        <v>140</v>
      </c>
      <c r="AU99" s="150" t="s">
        <v>82</v>
      </c>
      <c r="AY99" s="18" t="s">
        <v>138</v>
      </c>
      <c r="BE99" s="151">
        <f>IF(N99="základní",J99,0)</f>
        <v>0</v>
      </c>
      <c r="BF99" s="151">
        <f>IF(N99="snížená",J99,0)</f>
        <v>0</v>
      </c>
      <c r="BG99" s="151">
        <f>IF(N99="zákl. přenesená",J99,0)</f>
        <v>0</v>
      </c>
      <c r="BH99" s="151">
        <f>IF(N99="sníž. přenesená",J99,0)</f>
        <v>0</v>
      </c>
      <c r="BI99" s="151">
        <f>IF(N99="nulová",J99,0)</f>
        <v>0</v>
      </c>
      <c r="BJ99" s="18" t="s">
        <v>80</v>
      </c>
      <c r="BK99" s="151">
        <f>ROUND(I99*H99,2)</f>
        <v>0</v>
      </c>
      <c r="BL99" s="18" t="s">
        <v>1725</v>
      </c>
      <c r="BM99" s="150" t="s">
        <v>1743</v>
      </c>
    </row>
    <row r="100" spans="1:65" s="2" customFormat="1" ht="11.25">
      <c r="A100" s="33"/>
      <c r="B100" s="34"/>
      <c r="C100" s="33"/>
      <c r="D100" s="152" t="s">
        <v>147</v>
      </c>
      <c r="E100" s="33"/>
      <c r="F100" s="153" t="s">
        <v>1744</v>
      </c>
      <c r="G100" s="33"/>
      <c r="H100" s="33"/>
      <c r="I100" s="154"/>
      <c r="J100" s="33"/>
      <c r="K100" s="33"/>
      <c r="L100" s="34"/>
      <c r="M100" s="155"/>
      <c r="N100" s="156"/>
      <c r="O100" s="54"/>
      <c r="P100" s="54"/>
      <c r="Q100" s="54"/>
      <c r="R100" s="54"/>
      <c r="S100" s="54"/>
      <c r="T100" s="55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8" t="s">
        <v>147</v>
      </c>
      <c r="AU100" s="18" t="s">
        <v>82</v>
      </c>
    </row>
    <row r="101" spans="1:65" s="12" customFormat="1" ht="22.9" customHeight="1">
      <c r="B101" s="125"/>
      <c r="D101" s="126" t="s">
        <v>71</v>
      </c>
      <c r="E101" s="136" t="s">
        <v>1745</v>
      </c>
      <c r="F101" s="136" t="s">
        <v>1746</v>
      </c>
      <c r="I101" s="128"/>
      <c r="J101" s="137">
        <f>BK101</f>
        <v>0</v>
      </c>
      <c r="L101" s="125"/>
      <c r="M101" s="130"/>
      <c r="N101" s="131"/>
      <c r="O101" s="131"/>
      <c r="P101" s="132">
        <f>SUM(P102:P109)</f>
        <v>0</v>
      </c>
      <c r="Q101" s="131"/>
      <c r="R101" s="132">
        <f>SUM(R102:R109)</f>
        <v>0</v>
      </c>
      <c r="S101" s="131"/>
      <c r="T101" s="133">
        <f>SUM(T102:T109)</f>
        <v>0</v>
      </c>
      <c r="AR101" s="126" t="s">
        <v>170</v>
      </c>
      <c r="AT101" s="134" t="s">
        <v>71</v>
      </c>
      <c r="AU101" s="134" t="s">
        <v>80</v>
      </c>
      <c r="AY101" s="126" t="s">
        <v>138</v>
      </c>
      <c r="BK101" s="135">
        <f>SUM(BK102:BK109)</f>
        <v>0</v>
      </c>
    </row>
    <row r="102" spans="1:65" s="2" customFormat="1" ht="14.45" customHeight="1">
      <c r="A102" s="33"/>
      <c r="B102" s="138"/>
      <c r="C102" s="139" t="s">
        <v>170</v>
      </c>
      <c r="D102" s="139" t="s">
        <v>140</v>
      </c>
      <c r="E102" s="140" t="s">
        <v>1747</v>
      </c>
      <c r="F102" s="141" t="s">
        <v>1746</v>
      </c>
      <c r="G102" s="142" t="s">
        <v>1724</v>
      </c>
      <c r="H102" s="143">
        <v>1</v>
      </c>
      <c r="I102" s="144"/>
      <c r="J102" s="145">
        <f>ROUND(I102*H102,2)</f>
        <v>0</v>
      </c>
      <c r="K102" s="141" t="s">
        <v>144</v>
      </c>
      <c r="L102" s="34"/>
      <c r="M102" s="146" t="s">
        <v>3</v>
      </c>
      <c r="N102" s="147" t="s">
        <v>43</v>
      </c>
      <c r="O102" s="54"/>
      <c r="P102" s="148">
        <f>O102*H102</f>
        <v>0</v>
      </c>
      <c r="Q102" s="148">
        <v>0</v>
      </c>
      <c r="R102" s="148">
        <f>Q102*H102</f>
        <v>0</v>
      </c>
      <c r="S102" s="148">
        <v>0</v>
      </c>
      <c r="T102" s="149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50" t="s">
        <v>1725</v>
      </c>
      <c r="AT102" s="150" t="s">
        <v>140</v>
      </c>
      <c r="AU102" s="150" t="s">
        <v>82</v>
      </c>
      <c r="AY102" s="18" t="s">
        <v>138</v>
      </c>
      <c r="BE102" s="151">
        <f>IF(N102="základní",J102,0)</f>
        <v>0</v>
      </c>
      <c r="BF102" s="151">
        <f>IF(N102="snížená",J102,0)</f>
        <v>0</v>
      </c>
      <c r="BG102" s="151">
        <f>IF(N102="zákl. přenesená",J102,0)</f>
        <v>0</v>
      </c>
      <c r="BH102" s="151">
        <f>IF(N102="sníž. přenesená",J102,0)</f>
        <v>0</v>
      </c>
      <c r="BI102" s="151">
        <f>IF(N102="nulová",J102,0)</f>
        <v>0</v>
      </c>
      <c r="BJ102" s="18" t="s">
        <v>80</v>
      </c>
      <c r="BK102" s="151">
        <f>ROUND(I102*H102,2)</f>
        <v>0</v>
      </c>
      <c r="BL102" s="18" t="s">
        <v>1725</v>
      </c>
      <c r="BM102" s="150" t="s">
        <v>1748</v>
      </c>
    </row>
    <row r="103" spans="1:65" s="2" customFormat="1" ht="11.25">
      <c r="A103" s="33"/>
      <c r="B103" s="34"/>
      <c r="C103" s="33"/>
      <c r="D103" s="152" t="s">
        <v>147</v>
      </c>
      <c r="E103" s="33"/>
      <c r="F103" s="153" t="s">
        <v>1749</v>
      </c>
      <c r="G103" s="33"/>
      <c r="H103" s="33"/>
      <c r="I103" s="154"/>
      <c r="J103" s="33"/>
      <c r="K103" s="33"/>
      <c r="L103" s="34"/>
      <c r="M103" s="155"/>
      <c r="N103" s="156"/>
      <c r="O103" s="54"/>
      <c r="P103" s="54"/>
      <c r="Q103" s="54"/>
      <c r="R103" s="54"/>
      <c r="S103" s="54"/>
      <c r="T103" s="55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8" t="s">
        <v>147</v>
      </c>
      <c r="AU103" s="18" t="s">
        <v>82</v>
      </c>
    </row>
    <row r="104" spans="1:65" s="13" customFormat="1" ht="11.25">
      <c r="B104" s="157"/>
      <c r="D104" s="158" t="s">
        <v>149</v>
      </c>
      <c r="E104" s="159" t="s">
        <v>3</v>
      </c>
      <c r="F104" s="160" t="s">
        <v>80</v>
      </c>
      <c r="H104" s="161">
        <v>1</v>
      </c>
      <c r="I104" s="162"/>
      <c r="L104" s="157"/>
      <c r="M104" s="163"/>
      <c r="N104" s="164"/>
      <c r="O104" s="164"/>
      <c r="P104" s="164"/>
      <c r="Q104" s="164"/>
      <c r="R104" s="164"/>
      <c r="S104" s="164"/>
      <c r="T104" s="165"/>
      <c r="AT104" s="159" t="s">
        <v>149</v>
      </c>
      <c r="AU104" s="159" t="s">
        <v>82</v>
      </c>
      <c r="AV104" s="13" t="s">
        <v>82</v>
      </c>
      <c r="AW104" s="13" t="s">
        <v>33</v>
      </c>
      <c r="AX104" s="13" t="s">
        <v>80</v>
      </c>
      <c r="AY104" s="159" t="s">
        <v>138</v>
      </c>
    </row>
    <row r="105" spans="1:65" s="15" customFormat="1" ht="11.25">
      <c r="B105" s="174"/>
      <c r="D105" s="158" t="s">
        <v>149</v>
      </c>
      <c r="E105" s="175" t="s">
        <v>3</v>
      </c>
      <c r="F105" s="176" t="s">
        <v>1750</v>
      </c>
      <c r="H105" s="175" t="s">
        <v>3</v>
      </c>
      <c r="I105" s="177"/>
      <c r="L105" s="174"/>
      <c r="M105" s="178"/>
      <c r="N105" s="179"/>
      <c r="O105" s="179"/>
      <c r="P105" s="179"/>
      <c r="Q105" s="179"/>
      <c r="R105" s="179"/>
      <c r="S105" s="179"/>
      <c r="T105" s="180"/>
      <c r="AT105" s="175" t="s">
        <v>149</v>
      </c>
      <c r="AU105" s="175" t="s">
        <v>82</v>
      </c>
      <c r="AV105" s="15" t="s">
        <v>80</v>
      </c>
      <c r="AW105" s="15" t="s">
        <v>33</v>
      </c>
      <c r="AX105" s="15" t="s">
        <v>72</v>
      </c>
      <c r="AY105" s="175" t="s">
        <v>138</v>
      </c>
    </row>
    <row r="106" spans="1:65" s="2" customFormat="1" ht="14.45" customHeight="1">
      <c r="A106" s="33"/>
      <c r="B106" s="138"/>
      <c r="C106" s="139" t="s">
        <v>177</v>
      </c>
      <c r="D106" s="139" t="s">
        <v>140</v>
      </c>
      <c r="E106" s="140" t="s">
        <v>1751</v>
      </c>
      <c r="F106" s="141" t="s">
        <v>1752</v>
      </c>
      <c r="G106" s="142" t="s">
        <v>1724</v>
      </c>
      <c r="H106" s="143">
        <v>1</v>
      </c>
      <c r="I106" s="144"/>
      <c r="J106" s="145">
        <f>ROUND(I106*H106,2)</f>
        <v>0</v>
      </c>
      <c r="K106" s="141" t="s">
        <v>144</v>
      </c>
      <c r="L106" s="34"/>
      <c r="M106" s="146" t="s">
        <v>3</v>
      </c>
      <c r="N106" s="147" t="s">
        <v>43</v>
      </c>
      <c r="O106" s="54"/>
      <c r="P106" s="148">
        <f>O106*H106</f>
        <v>0</v>
      </c>
      <c r="Q106" s="148">
        <v>0</v>
      </c>
      <c r="R106" s="148">
        <f>Q106*H106</f>
        <v>0</v>
      </c>
      <c r="S106" s="148">
        <v>0</v>
      </c>
      <c r="T106" s="149">
        <f>S106*H106</f>
        <v>0</v>
      </c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R106" s="150" t="s">
        <v>1725</v>
      </c>
      <c r="AT106" s="150" t="s">
        <v>140</v>
      </c>
      <c r="AU106" s="150" t="s">
        <v>82</v>
      </c>
      <c r="AY106" s="18" t="s">
        <v>138</v>
      </c>
      <c r="BE106" s="151">
        <f>IF(N106="základní",J106,0)</f>
        <v>0</v>
      </c>
      <c r="BF106" s="151">
        <f>IF(N106="snížená",J106,0)</f>
        <v>0</v>
      </c>
      <c r="BG106" s="151">
        <f>IF(N106="zákl. přenesená",J106,0)</f>
        <v>0</v>
      </c>
      <c r="BH106" s="151">
        <f>IF(N106="sníž. přenesená",J106,0)</f>
        <v>0</v>
      </c>
      <c r="BI106" s="151">
        <f>IF(N106="nulová",J106,0)</f>
        <v>0</v>
      </c>
      <c r="BJ106" s="18" t="s">
        <v>80</v>
      </c>
      <c r="BK106" s="151">
        <f>ROUND(I106*H106,2)</f>
        <v>0</v>
      </c>
      <c r="BL106" s="18" t="s">
        <v>1725</v>
      </c>
      <c r="BM106" s="150" t="s">
        <v>1753</v>
      </c>
    </row>
    <row r="107" spans="1:65" s="2" customFormat="1" ht="11.25">
      <c r="A107" s="33"/>
      <c r="B107" s="34"/>
      <c r="C107" s="33"/>
      <c r="D107" s="152" t="s">
        <v>147</v>
      </c>
      <c r="E107" s="33"/>
      <c r="F107" s="153" t="s">
        <v>1754</v>
      </c>
      <c r="G107" s="33"/>
      <c r="H107" s="33"/>
      <c r="I107" s="154"/>
      <c r="J107" s="33"/>
      <c r="K107" s="33"/>
      <c r="L107" s="34"/>
      <c r="M107" s="155"/>
      <c r="N107" s="156"/>
      <c r="O107" s="54"/>
      <c r="P107" s="54"/>
      <c r="Q107" s="54"/>
      <c r="R107" s="54"/>
      <c r="S107" s="54"/>
      <c r="T107" s="55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T107" s="18" t="s">
        <v>147</v>
      </c>
      <c r="AU107" s="18" t="s">
        <v>82</v>
      </c>
    </row>
    <row r="108" spans="1:65" s="13" customFormat="1" ht="11.25">
      <c r="B108" s="157"/>
      <c r="D108" s="158" t="s">
        <v>149</v>
      </c>
      <c r="E108" s="159" t="s">
        <v>3</v>
      </c>
      <c r="F108" s="160" t="s">
        <v>80</v>
      </c>
      <c r="H108" s="161">
        <v>1</v>
      </c>
      <c r="I108" s="162"/>
      <c r="L108" s="157"/>
      <c r="M108" s="163"/>
      <c r="N108" s="164"/>
      <c r="O108" s="164"/>
      <c r="P108" s="164"/>
      <c r="Q108" s="164"/>
      <c r="R108" s="164"/>
      <c r="S108" s="164"/>
      <c r="T108" s="165"/>
      <c r="AT108" s="159" t="s">
        <v>149</v>
      </c>
      <c r="AU108" s="159" t="s">
        <v>82</v>
      </c>
      <c r="AV108" s="13" t="s">
        <v>82</v>
      </c>
      <c r="AW108" s="13" t="s">
        <v>33</v>
      </c>
      <c r="AX108" s="13" t="s">
        <v>80</v>
      </c>
      <c r="AY108" s="159" t="s">
        <v>138</v>
      </c>
    </row>
    <row r="109" spans="1:65" s="15" customFormat="1" ht="11.25">
      <c r="B109" s="174"/>
      <c r="D109" s="158" t="s">
        <v>149</v>
      </c>
      <c r="E109" s="175" t="s">
        <v>3</v>
      </c>
      <c r="F109" s="176" t="s">
        <v>1755</v>
      </c>
      <c r="H109" s="175" t="s">
        <v>3</v>
      </c>
      <c r="I109" s="177"/>
      <c r="L109" s="174"/>
      <c r="M109" s="203"/>
      <c r="N109" s="204"/>
      <c r="O109" s="204"/>
      <c r="P109" s="204"/>
      <c r="Q109" s="204"/>
      <c r="R109" s="204"/>
      <c r="S109" s="204"/>
      <c r="T109" s="205"/>
      <c r="AT109" s="175" t="s">
        <v>149</v>
      </c>
      <c r="AU109" s="175" t="s">
        <v>82</v>
      </c>
      <c r="AV109" s="15" t="s">
        <v>80</v>
      </c>
      <c r="AW109" s="15" t="s">
        <v>33</v>
      </c>
      <c r="AX109" s="15" t="s">
        <v>72</v>
      </c>
      <c r="AY109" s="175" t="s">
        <v>138</v>
      </c>
    </row>
    <row r="110" spans="1:65" s="2" customFormat="1" ht="6.95" customHeight="1">
      <c r="A110" s="33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34"/>
      <c r="M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</sheetData>
  <autoFilter ref="C83:K109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88" r:id="rId1"/>
    <hyperlink ref="F92" r:id="rId2"/>
    <hyperlink ref="F97" r:id="rId3"/>
    <hyperlink ref="F100" r:id="rId4"/>
    <hyperlink ref="F103" r:id="rId5"/>
    <hyperlink ref="F107" r:id="rId6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1.25"/>
  <cols>
    <col min="1" max="1" width="8.33203125" style="206" customWidth="1"/>
    <col min="2" max="2" width="1.6640625" style="206" customWidth="1"/>
    <col min="3" max="4" width="5" style="206" customWidth="1"/>
    <col min="5" max="5" width="11.6640625" style="206" customWidth="1"/>
    <col min="6" max="6" width="9.1640625" style="206" customWidth="1"/>
    <col min="7" max="7" width="5" style="206" customWidth="1"/>
    <col min="8" max="8" width="77.83203125" style="206" customWidth="1"/>
    <col min="9" max="10" width="20" style="206" customWidth="1"/>
    <col min="11" max="11" width="1.6640625" style="206" customWidth="1"/>
  </cols>
  <sheetData>
    <row r="1" spans="2:11" s="1" customFormat="1" ht="37.5" customHeight="1"/>
    <row r="2" spans="2:11" s="1" customFormat="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6" customFormat="1" ht="45" customHeight="1">
      <c r="B3" s="210"/>
      <c r="C3" s="330" t="s">
        <v>1756</v>
      </c>
      <c r="D3" s="330"/>
      <c r="E3" s="330"/>
      <c r="F3" s="330"/>
      <c r="G3" s="330"/>
      <c r="H3" s="330"/>
      <c r="I3" s="330"/>
      <c r="J3" s="330"/>
      <c r="K3" s="211"/>
    </row>
    <row r="4" spans="2:11" s="1" customFormat="1" ht="25.5" customHeight="1">
      <c r="B4" s="212"/>
      <c r="C4" s="335" t="s">
        <v>1757</v>
      </c>
      <c r="D4" s="335"/>
      <c r="E4" s="335"/>
      <c r="F4" s="335"/>
      <c r="G4" s="335"/>
      <c r="H4" s="335"/>
      <c r="I4" s="335"/>
      <c r="J4" s="335"/>
      <c r="K4" s="213"/>
    </row>
    <row r="5" spans="2:11" s="1" customFormat="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s="1" customFormat="1" ht="15" customHeight="1">
      <c r="B6" s="212"/>
      <c r="C6" s="334" t="s">
        <v>1758</v>
      </c>
      <c r="D6" s="334"/>
      <c r="E6" s="334"/>
      <c r="F6" s="334"/>
      <c r="G6" s="334"/>
      <c r="H6" s="334"/>
      <c r="I6" s="334"/>
      <c r="J6" s="334"/>
      <c r="K6" s="213"/>
    </row>
    <row r="7" spans="2:11" s="1" customFormat="1" ht="15" customHeight="1">
      <c r="B7" s="216"/>
      <c r="C7" s="334" t="s">
        <v>1759</v>
      </c>
      <c r="D7" s="334"/>
      <c r="E7" s="334"/>
      <c r="F7" s="334"/>
      <c r="G7" s="334"/>
      <c r="H7" s="334"/>
      <c r="I7" s="334"/>
      <c r="J7" s="334"/>
      <c r="K7" s="213"/>
    </row>
    <row r="8" spans="2:11" s="1" customFormat="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s="1" customFormat="1" ht="15" customHeight="1">
      <c r="B9" s="216"/>
      <c r="C9" s="334" t="s">
        <v>1760</v>
      </c>
      <c r="D9" s="334"/>
      <c r="E9" s="334"/>
      <c r="F9" s="334"/>
      <c r="G9" s="334"/>
      <c r="H9" s="334"/>
      <c r="I9" s="334"/>
      <c r="J9" s="334"/>
      <c r="K9" s="213"/>
    </row>
    <row r="10" spans="2:11" s="1" customFormat="1" ht="15" customHeight="1">
      <c r="B10" s="216"/>
      <c r="C10" s="215"/>
      <c r="D10" s="334" t="s">
        <v>1761</v>
      </c>
      <c r="E10" s="334"/>
      <c r="F10" s="334"/>
      <c r="G10" s="334"/>
      <c r="H10" s="334"/>
      <c r="I10" s="334"/>
      <c r="J10" s="334"/>
      <c r="K10" s="213"/>
    </row>
    <row r="11" spans="2:11" s="1" customFormat="1" ht="15" customHeight="1">
      <c r="B11" s="216"/>
      <c r="C11" s="217"/>
      <c r="D11" s="334" t="s">
        <v>1762</v>
      </c>
      <c r="E11" s="334"/>
      <c r="F11" s="334"/>
      <c r="G11" s="334"/>
      <c r="H11" s="334"/>
      <c r="I11" s="334"/>
      <c r="J11" s="334"/>
      <c r="K11" s="213"/>
    </row>
    <row r="12" spans="2:11" s="1" customFormat="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s="1" customFormat="1" ht="15" customHeight="1">
      <c r="B13" s="216"/>
      <c r="C13" s="217"/>
      <c r="D13" s="218" t="s">
        <v>1763</v>
      </c>
      <c r="E13" s="215"/>
      <c r="F13" s="215"/>
      <c r="G13" s="215"/>
      <c r="H13" s="215"/>
      <c r="I13" s="215"/>
      <c r="J13" s="215"/>
      <c r="K13" s="213"/>
    </row>
    <row r="14" spans="2:11" s="1" customFormat="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s="1" customFormat="1" ht="15" customHeight="1">
      <c r="B15" s="216"/>
      <c r="C15" s="217"/>
      <c r="D15" s="334" t="s">
        <v>1764</v>
      </c>
      <c r="E15" s="334"/>
      <c r="F15" s="334"/>
      <c r="G15" s="334"/>
      <c r="H15" s="334"/>
      <c r="I15" s="334"/>
      <c r="J15" s="334"/>
      <c r="K15" s="213"/>
    </row>
    <row r="16" spans="2:11" s="1" customFormat="1" ht="15" customHeight="1">
      <c r="B16" s="216"/>
      <c r="C16" s="217"/>
      <c r="D16" s="334" t="s">
        <v>1765</v>
      </c>
      <c r="E16" s="334"/>
      <c r="F16" s="334"/>
      <c r="G16" s="334"/>
      <c r="H16" s="334"/>
      <c r="I16" s="334"/>
      <c r="J16" s="334"/>
      <c r="K16" s="213"/>
    </row>
    <row r="17" spans="2:11" s="1" customFormat="1" ht="15" customHeight="1">
      <c r="B17" s="216"/>
      <c r="C17" s="217"/>
      <c r="D17" s="334" t="s">
        <v>1766</v>
      </c>
      <c r="E17" s="334"/>
      <c r="F17" s="334"/>
      <c r="G17" s="334"/>
      <c r="H17" s="334"/>
      <c r="I17" s="334"/>
      <c r="J17" s="334"/>
      <c r="K17" s="213"/>
    </row>
    <row r="18" spans="2:11" s="1" customFormat="1" ht="15" customHeight="1">
      <c r="B18" s="216"/>
      <c r="C18" s="217"/>
      <c r="D18" s="217"/>
      <c r="E18" s="219" t="s">
        <v>79</v>
      </c>
      <c r="F18" s="334" t="s">
        <v>1767</v>
      </c>
      <c r="G18" s="334"/>
      <c r="H18" s="334"/>
      <c r="I18" s="334"/>
      <c r="J18" s="334"/>
      <c r="K18" s="213"/>
    </row>
    <row r="19" spans="2:11" s="1" customFormat="1" ht="15" customHeight="1">
      <c r="B19" s="216"/>
      <c r="C19" s="217"/>
      <c r="D19" s="217"/>
      <c r="E19" s="219" t="s">
        <v>1768</v>
      </c>
      <c r="F19" s="334" t="s">
        <v>1769</v>
      </c>
      <c r="G19" s="334"/>
      <c r="H19" s="334"/>
      <c r="I19" s="334"/>
      <c r="J19" s="334"/>
      <c r="K19" s="213"/>
    </row>
    <row r="20" spans="2:11" s="1" customFormat="1" ht="15" customHeight="1">
      <c r="B20" s="216"/>
      <c r="C20" s="217"/>
      <c r="D20" s="217"/>
      <c r="E20" s="219" t="s">
        <v>1770</v>
      </c>
      <c r="F20" s="334" t="s">
        <v>1771</v>
      </c>
      <c r="G20" s="334"/>
      <c r="H20" s="334"/>
      <c r="I20" s="334"/>
      <c r="J20" s="334"/>
      <c r="K20" s="213"/>
    </row>
    <row r="21" spans="2:11" s="1" customFormat="1" ht="15" customHeight="1">
      <c r="B21" s="216"/>
      <c r="C21" s="217"/>
      <c r="D21" s="217"/>
      <c r="E21" s="219" t="s">
        <v>1772</v>
      </c>
      <c r="F21" s="334" t="s">
        <v>1773</v>
      </c>
      <c r="G21" s="334"/>
      <c r="H21" s="334"/>
      <c r="I21" s="334"/>
      <c r="J21" s="334"/>
      <c r="K21" s="213"/>
    </row>
    <row r="22" spans="2:11" s="1" customFormat="1" ht="15" customHeight="1">
      <c r="B22" s="216"/>
      <c r="C22" s="217"/>
      <c r="D22" s="217"/>
      <c r="E22" s="219" t="s">
        <v>1676</v>
      </c>
      <c r="F22" s="334" t="s">
        <v>1658</v>
      </c>
      <c r="G22" s="334"/>
      <c r="H22" s="334"/>
      <c r="I22" s="334"/>
      <c r="J22" s="334"/>
      <c r="K22" s="213"/>
    </row>
    <row r="23" spans="2:11" s="1" customFormat="1" ht="15" customHeight="1">
      <c r="B23" s="216"/>
      <c r="C23" s="217"/>
      <c r="D23" s="217"/>
      <c r="E23" s="219" t="s">
        <v>1774</v>
      </c>
      <c r="F23" s="334" t="s">
        <v>1775</v>
      </c>
      <c r="G23" s="334"/>
      <c r="H23" s="334"/>
      <c r="I23" s="334"/>
      <c r="J23" s="334"/>
      <c r="K23" s="213"/>
    </row>
    <row r="24" spans="2:11" s="1" customFormat="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s="1" customFormat="1" ht="15" customHeight="1">
      <c r="B25" s="216"/>
      <c r="C25" s="334" t="s">
        <v>1776</v>
      </c>
      <c r="D25" s="334"/>
      <c r="E25" s="334"/>
      <c r="F25" s="334"/>
      <c r="G25" s="334"/>
      <c r="H25" s="334"/>
      <c r="I25" s="334"/>
      <c r="J25" s="334"/>
      <c r="K25" s="213"/>
    </row>
    <row r="26" spans="2:11" s="1" customFormat="1" ht="15" customHeight="1">
      <c r="B26" s="216"/>
      <c r="C26" s="334" t="s">
        <v>1777</v>
      </c>
      <c r="D26" s="334"/>
      <c r="E26" s="334"/>
      <c r="F26" s="334"/>
      <c r="G26" s="334"/>
      <c r="H26" s="334"/>
      <c r="I26" s="334"/>
      <c r="J26" s="334"/>
      <c r="K26" s="213"/>
    </row>
    <row r="27" spans="2:11" s="1" customFormat="1" ht="15" customHeight="1">
      <c r="B27" s="216"/>
      <c r="C27" s="215"/>
      <c r="D27" s="334" t="s">
        <v>1778</v>
      </c>
      <c r="E27" s="334"/>
      <c r="F27" s="334"/>
      <c r="G27" s="334"/>
      <c r="H27" s="334"/>
      <c r="I27" s="334"/>
      <c r="J27" s="334"/>
      <c r="K27" s="213"/>
    </row>
    <row r="28" spans="2:11" s="1" customFormat="1" ht="15" customHeight="1">
      <c r="B28" s="216"/>
      <c r="C28" s="217"/>
      <c r="D28" s="334" t="s">
        <v>1779</v>
      </c>
      <c r="E28" s="334"/>
      <c r="F28" s="334"/>
      <c r="G28" s="334"/>
      <c r="H28" s="334"/>
      <c r="I28" s="334"/>
      <c r="J28" s="334"/>
      <c r="K28" s="213"/>
    </row>
    <row r="29" spans="2:11" s="1" customFormat="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s="1" customFormat="1" ht="15" customHeight="1">
      <c r="B30" s="216"/>
      <c r="C30" s="217"/>
      <c r="D30" s="334" t="s">
        <v>1780</v>
      </c>
      <c r="E30" s="334"/>
      <c r="F30" s="334"/>
      <c r="G30" s="334"/>
      <c r="H30" s="334"/>
      <c r="I30" s="334"/>
      <c r="J30" s="334"/>
      <c r="K30" s="213"/>
    </row>
    <row r="31" spans="2:11" s="1" customFormat="1" ht="15" customHeight="1">
      <c r="B31" s="216"/>
      <c r="C31" s="217"/>
      <c r="D31" s="334" t="s">
        <v>1781</v>
      </c>
      <c r="E31" s="334"/>
      <c r="F31" s="334"/>
      <c r="G31" s="334"/>
      <c r="H31" s="334"/>
      <c r="I31" s="334"/>
      <c r="J31" s="334"/>
      <c r="K31" s="213"/>
    </row>
    <row r="32" spans="2:11" s="1" customFormat="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s="1" customFormat="1" ht="15" customHeight="1">
      <c r="B33" s="216"/>
      <c r="C33" s="217"/>
      <c r="D33" s="334" t="s">
        <v>1782</v>
      </c>
      <c r="E33" s="334"/>
      <c r="F33" s="334"/>
      <c r="G33" s="334"/>
      <c r="H33" s="334"/>
      <c r="I33" s="334"/>
      <c r="J33" s="334"/>
      <c r="K33" s="213"/>
    </row>
    <row r="34" spans="2:11" s="1" customFormat="1" ht="15" customHeight="1">
      <c r="B34" s="216"/>
      <c r="C34" s="217"/>
      <c r="D34" s="334" t="s">
        <v>1783</v>
      </c>
      <c r="E34" s="334"/>
      <c r="F34" s="334"/>
      <c r="G34" s="334"/>
      <c r="H34" s="334"/>
      <c r="I34" s="334"/>
      <c r="J34" s="334"/>
      <c r="K34" s="213"/>
    </row>
    <row r="35" spans="2:11" s="1" customFormat="1" ht="15" customHeight="1">
      <c r="B35" s="216"/>
      <c r="C35" s="217"/>
      <c r="D35" s="334" t="s">
        <v>1784</v>
      </c>
      <c r="E35" s="334"/>
      <c r="F35" s="334"/>
      <c r="G35" s="334"/>
      <c r="H35" s="334"/>
      <c r="I35" s="334"/>
      <c r="J35" s="334"/>
      <c r="K35" s="213"/>
    </row>
    <row r="36" spans="2:11" s="1" customFormat="1" ht="15" customHeight="1">
      <c r="B36" s="216"/>
      <c r="C36" s="217"/>
      <c r="D36" s="215"/>
      <c r="E36" s="218" t="s">
        <v>124</v>
      </c>
      <c r="F36" s="215"/>
      <c r="G36" s="334" t="s">
        <v>1785</v>
      </c>
      <c r="H36" s="334"/>
      <c r="I36" s="334"/>
      <c r="J36" s="334"/>
      <c r="K36" s="213"/>
    </row>
    <row r="37" spans="2:11" s="1" customFormat="1" ht="30.75" customHeight="1">
      <c r="B37" s="216"/>
      <c r="C37" s="217"/>
      <c r="D37" s="215"/>
      <c r="E37" s="218" t="s">
        <v>1786</v>
      </c>
      <c r="F37" s="215"/>
      <c r="G37" s="334" t="s">
        <v>1787</v>
      </c>
      <c r="H37" s="334"/>
      <c r="I37" s="334"/>
      <c r="J37" s="334"/>
      <c r="K37" s="213"/>
    </row>
    <row r="38" spans="2:11" s="1" customFormat="1" ht="15" customHeight="1">
      <c r="B38" s="216"/>
      <c r="C38" s="217"/>
      <c r="D38" s="215"/>
      <c r="E38" s="218" t="s">
        <v>53</v>
      </c>
      <c r="F38" s="215"/>
      <c r="G38" s="334" t="s">
        <v>1788</v>
      </c>
      <c r="H38" s="334"/>
      <c r="I38" s="334"/>
      <c r="J38" s="334"/>
      <c r="K38" s="213"/>
    </row>
    <row r="39" spans="2:11" s="1" customFormat="1" ht="15" customHeight="1">
      <c r="B39" s="216"/>
      <c r="C39" s="217"/>
      <c r="D39" s="215"/>
      <c r="E39" s="218" t="s">
        <v>54</v>
      </c>
      <c r="F39" s="215"/>
      <c r="G39" s="334" t="s">
        <v>1789</v>
      </c>
      <c r="H39" s="334"/>
      <c r="I39" s="334"/>
      <c r="J39" s="334"/>
      <c r="K39" s="213"/>
    </row>
    <row r="40" spans="2:11" s="1" customFormat="1" ht="15" customHeight="1">
      <c r="B40" s="216"/>
      <c r="C40" s="217"/>
      <c r="D40" s="215"/>
      <c r="E40" s="218" t="s">
        <v>125</v>
      </c>
      <c r="F40" s="215"/>
      <c r="G40" s="334" t="s">
        <v>1790</v>
      </c>
      <c r="H40" s="334"/>
      <c r="I40" s="334"/>
      <c r="J40" s="334"/>
      <c r="K40" s="213"/>
    </row>
    <row r="41" spans="2:11" s="1" customFormat="1" ht="15" customHeight="1">
      <c r="B41" s="216"/>
      <c r="C41" s="217"/>
      <c r="D41" s="215"/>
      <c r="E41" s="218" t="s">
        <v>126</v>
      </c>
      <c r="F41" s="215"/>
      <c r="G41" s="334" t="s">
        <v>1791</v>
      </c>
      <c r="H41" s="334"/>
      <c r="I41" s="334"/>
      <c r="J41" s="334"/>
      <c r="K41" s="213"/>
    </row>
    <row r="42" spans="2:11" s="1" customFormat="1" ht="15" customHeight="1">
      <c r="B42" s="216"/>
      <c r="C42" s="217"/>
      <c r="D42" s="215"/>
      <c r="E42" s="218" t="s">
        <v>1792</v>
      </c>
      <c r="F42" s="215"/>
      <c r="G42" s="334" t="s">
        <v>1793</v>
      </c>
      <c r="H42" s="334"/>
      <c r="I42" s="334"/>
      <c r="J42" s="334"/>
      <c r="K42" s="213"/>
    </row>
    <row r="43" spans="2:11" s="1" customFormat="1" ht="15" customHeight="1">
      <c r="B43" s="216"/>
      <c r="C43" s="217"/>
      <c r="D43" s="215"/>
      <c r="E43" s="218"/>
      <c r="F43" s="215"/>
      <c r="G43" s="334" t="s">
        <v>1794</v>
      </c>
      <c r="H43" s="334"/>
      <c r="I43" s="334"/>
      <c r="J43" s="334"/>
      <c r="K43" s="213"/>
    </row>
    <row r="44" spans="2:11" s="1" customFormat="1" ht="15" customHeight="1">
      <c r="B44" s="216"/>
      <c r="C44" s="217"/>
      <c r="D44" s="215"/>
      <c r="E44" s="218" t="s">
        <v>1795</v>
      </c>
      <c r="F44" s="215"/>
      <c r="G44" s="334" t="s">
        <v>1796</v>
      </c>
      <c r="H44" s="334"/>
      <c r="I44" s="334"/>
      <c r="J44" s="334"/>
      <c r="K44" s="213"/>
    </row>
    <row r="45" spans="2:11" s="1" customFormat="1" ht="15" customHeight="1">
      <c r="B45" s="216"/>
      <c r="C45" s="217"/>
      <c r="D45" s="215"/>
      <c r="E45" s="218" t="s">
        <v>128</v>
      </c>
      <c r="F45" s="215"/>
      <c r="G45" s="334" t="s">
        <v>1797</v>
      </c>
      <c r="H45" s="334"/>
      <c r="I45" s="334"/>
      <c r="J45" s="334"/>
      <c r="K45" s="213"/>
    </row>
    <row r="46" spans="2:11" s="1" customFormat="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s="1" customFormat="1" ht="15" customHeight="1">
      <c r="B47" s="216"/>
      <c r="C47" s="217"/>
      <c r="D47" s="334" t="s">
        <v>1798</v>
      </c>
      <c r="E47" s="334"/>
      <c r="F47" s="334"/>
      <c r="G47" s="334"/>
      <c r="H47" s="334"/>
      <c r="I47" s="334"/>
      <c r="J47" s="334"/>
      <c r="K47" s="213"/>
    </row>
    <row r="48" spans="2:11" s="1" customFormat="1" ht="15" customHeight="1">
      <c r="B48" s="216"/>
      <c r="C48" s="217"/>
      <c r="D48" s="217"/>
      <c r="E48" s="334" t="s">
        <v>1799</v>
      </c>
      <c r="F48" s="334"/>
      <c r="G48" s="334"/>
      <c r="H48" s="334"/>
      <c r="I48" s="334"/>
      <c r="J48" s="334"/>
      <c r="K48" s="213"/>
    </row>
    <row r="49" spans="2:11" s="1" customFormat="1" ht="15" customHeight="1">
      <c r="B49" s="216"/>
      <c r="C49" s="217"/>
      <c r="D49" s="217"/>
      <c r="E49" s="334" t="s">
        <v>1800</v>
      </c>
      <c r="F49" s="334"/>
      <c r="G49" s="334"/>
      <c r="H49" s="334"/>
      <c r="I49" s="334"/>
      <c r="J49" s="334"/>
      <c r="K49" s="213"/>
    </row>
    <row r="50" spans="2:11" s="1" customFormat="1" ht="15" customHeight="1">
      <c r="B50" s="216"/>
      <c r="C50" s="217"/>
      <c r="D50" s="217"/>
      <c r="E50" s="334" t="s">
        <v>1801</v>
      </c>
      <c r="F50" s="334"/>
      <c r="G50" s="334"/>
      <c r="H50" s="334"/>
      <c r="I50" s="334"/>
      <c r="J50" s="334"/>
      <c r="K50" s="213"/>
    </row>
    <row r="51" spans="2:11" s="1" customFormat="1" ht="15" customHeight="1">
      <c r="B51" s="216"/>
      <c r="C51" s="217"/>
      <c r="D51" s="334" t="s">
        <v>1802</v>
      </c>
      <c r="E51" s="334"/>
      <c r="F51" s="334"/>
      <c r="G51" s="334"/>
      <c r="H51" s="334"/>
      <c r="I51" s="334"/>
      <c r="J51" s="334"/>
      <c r="K51" s="213"/>
    </row>
    <row r="52" spans="2:11" s="1" customFormat="1" ht="25.5" customHeight="1">
      <c r="B52" s="212"/>
      <c r="C52" s="335" t="s">
        <v>1803</v>
      </c>
      <c r="D52" s="335"/>
      <c r="E52" s="335"/>
      <c r="F52" s="335"/>
      <c r="G52" s="335"/>
      <c r="H52" s="335"/>
      <c r="I52" s="335"/>
      <c r="J52" s="335"/>
      <c r="K52" s="213"/>
    </row>
    <row r="53" spans="2:11" s="1" customFormat="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s="1" customFormat="1" ht="15" customHeight="1">
      <c r="B54" s="212"/>
      <c r="C54" s="334" t="s">
        <v>1804</v>
      </c>
      <c r="D54" s="334"/>
      <c r="E54" s="334"/>
      <c r="F54" s="334"/>
      <c r="G54" s="334"/>
      <c r="H54" s="334"/>
      <c r="I54" s="334"/>
      <c r="J54" s="334"/>
      <c r="K54" s="213"/>
    </row>
    <row r="55" spans="2:11" s="1" customFormat="1" ht="15" customHeight="1">
      <c r="B55" s="212"/>
      <c r="C55" s="334" t="s">
        <v>1805</v>
      </c>
      <c r="D55" s="334"/>
      <c r="E55" s="334"/>
      <c r="F55" s="334"/>
      <c r="G55" s="334"/>
      <c r="H55" s="334"/>
      <c r="I55" s="334"/>
      <c r="J55" s="334"/>
      <c r="K55" s="213"/>
    </row>
    <row r="56" spans="2:11" s="1" customFormat="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s="1" customFormat="1" ht="15" customHeight="1">
      <c r="B57" s="212"/>
      <c r="C57" s="334" t="s">
        <v>1806</v>
      </c>
      <c r="D57" s="334"/>
      <c r="E57" s="334"/>
      <c r="F57" s="334"/>
      <c r="G57" s="334"/>
      <c r="H57" s="334"/>
      <c r="I57" s="334"/>
      <c r="J57" s="334"/>
      <c r="K57" s="213"/>
    </row>
    <row r="58" spans="2:11" s="1" customFormat="1" ht="15" customHeight="1">
      <c r="B58" s="212"/>
      <c r="C58" s="217"/>
      <c r="D58" s="334" t="s">
        <v>1807</v>
      </c>
      <c r="E58" s="334"/>
      <c r="F58" s="334"/>
      <c r="G58" s="334"/>
      <c r="H58" s="334"/>
      <c r="I58" s="334"/>
      <c r="J58" s="334"/>
      <c r="K58" s="213"/>
    </row>
    <row r="59" spans="2:11" s="1" customFormat="1" ht="15" customHeight="1">
      <c r="B59" s="212"/>
      <c r="C59" s="217"/>
      <c r="D59" s="334" t="s">
        <v>1808</v>
      </c>
      <c r="E59" s="334"/>
      <c r="F59" s="334"/>
      <c r="G59" s="334"/>
      <c r="H59" s="334"/>
      <c r="I59" s="334"/>
      <c r="J59" s="334"/>
      <c r="K59" s="213"/>
    </row>
    <row r="60" spans="2:11" s="1" customFormat="1" ht="15" customHeight="1">
      <c r="B60" s="212"/>
      <c r="C60" s="217"/>
      <c r="D60" s="334" t="s">
        <v>1809</v>
      </c>
      <c r="E60" s="334"/>
      <c r="F60" s="334"/>
      <c r="G60" s="334"/>
      <c r="H60" s="334"/>
      <c r="I60" s="334"/>
      <c r="J60" s="334"/>
      <c r="K60" s="213"/>
    </row>
    <row r="61" spans="2:11" s="1" customFormat="1" ht="15" customHeight="1">
      <c r="B61" s="212"/>
      <c r="C61" s="217"/>
      <c r="D61" s="334" t="s">
        <v>1810</v>
      </c>
      <c r="E61" s="334"/>
      <c r="F61" s="334"/>
      <c r="G61" s="334"/>
      <c r="H61" s="334"/>
      <c r="I61" s="334"/>
      <c r="J61" s="334"/>
      <c r="K61" s="213"/>
    </row>
    <row r="62" spans="2:11" s="1" customFormat="1" ht="15" customHeight="1">
      <c r="B62" s="212"/>
      <c r="C62" s="217"/>
      <c r="D62" s="336" t="s">
        <v>1811</v>
      </c>
      <c r="E62" s="336"/>
      <c r="F62" s="336"/>
      <c r="G62" s="336"/>
      <c r="H62" s="336"/>
      <c r="I62" s="336"/>
      <c r="J62" s="336"/>
      <c r="K62" s="213"/>
    </row>
    <row r="63" spans="2:11" s="1" customFormat="1" ht="15" customHeight="1">
      <c r="B63" s="212"/>
      <c r="C63" s="217"/>
      <c r="D63" s="334" t="s">
        <v>1812</v>
      </c>
      <c r="E63" s="334"/>
      <c r="F63" s="334"/>
      <c r="G63" s="334"/>
      <c r="H63" s="334"/>
      <c r="I63" s="334"/>
      <c r="J63" s="334"/>
      <c r="K63" s="213"/>
    </row>
    <row r="64" spans="2:11" s="1" customFormat="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s="1" customFormat="1" ht="15" customHeight="1">
      <c r="B65" s="212"/>
      <c r="C65" s="217"/>
      <c r="D65" s="334" t="s">
        <v>1813</v>
      </c>
      <c r="E65" s="334"/>
      <c r="F65" s="334"/>
      <c r="G65" s="334"/>
      <c r="H65" s="334"/>
      <c r="I65" s="334"/>
      <c r="J65" s="334"/>
      <c r="K65" s="213"/>
    </row>
    <row r="66" spans="2:11" s="1" customFormat="1" ht="15" customHeight="1">
      <c r="B66" s="212"/>
      <c r="C66" s="217"/>
      <c r="D66" s="336" t="s">
        <v>1814</v>
      </c>
      <c r="E66" s="336"/>
      <c r="F66" s="336"/>
      <c r="G66" s="336"/>
      <c r="H66" s="336"/>
      <c r="I66" s="336"/>
      <c r="J66" s="336"/>
      <c r="K66" s="213"/>
    </row>
    <row r="67" spans="2:11" s="1" customFormat="1" ht="15" customHeight="1">
      <c r="B67" s="212"/>
      <c r="C67" s="217"/>
      <c r="D67" s="334" t="s">
        <v>1815</v>
      </c>
      <c r="E67" s="334"/>
      <c r="F67" s="334"/>
      <c r="G67" s="334"/>
      <c r="H67" s="334"/>
      <c r="I67" s="334"/>
      <c r="J67" s="334"/>
      <c r="K67" s="213"/>
    </row>
    <row r="68" spans="2:11" s="1" customFormat="1" ht="15" customHeight="1">
      <c r="B68" s="212"/>
      <c r="C68" s="217"/>
      <c r="D68" s="334" t="s">
        <v>1816</v>
      </c>
      <c r="E68" s="334"/>
      <c r="F68" s="334"/>
      <c r="G68" s="334"/>
      <c r="H68" s="334"/>
      <c r="I68" s="334"/>
      <c r="J68" s="334"/>
      <c r="K68" s="213"/>
    </row>
    <row r="69" spans="2:11" s="1" customFormat="1" ht="15" customHeight="1">
      <c r="B69" s="212"/>
      <c r="C69" s="217"/>
      <c r="D69" s="334" t="s">
        <v>1817</v>
      </c>
      <c r="E69" s="334"/>
      <c r="F69" s="334"/>
      <c r="G69" s="334"/>
      <c r="H69" s="334"/>
      <c r="I69" s="334"/>
      <c r="J69" s="334"/>
      <c r="K69" s="213"/>
    </row>
    <row r="70" spans="2:11" s="1" customFormat="1" ht="15" customHeight="1">
      <c r="B70" s="212"/>
      <c r="C70" s="217"/>
      <c r="D70" s="334" t="s">
        <v>1818</v>
      </c>
      <c r="E70" s="334"/>
      <c r="F70" s="334"/>
      <c r="G70" s="334"/>
      <c r="H70" s="334"/>
      <c r="I70" s="334"/>
      <c r="J70" s="334"/>
      <c r="K70" s="213"/>
    </row>
    <row r="71" spans="2:11" s="1" customFormat="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s="1" customFormat="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s="1" customFormat="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s="1" customFormat="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s="1" customFormat="1" ht="45" customHeight="1">
      <c r="B75" s="229"/>
      <c r="C75" s="329" t="s">
        <v>1819</v>
      </c>
      <c r="D75" s="329"/>
      <c r="E75" s="329"/>
      <c r="F75" s="329"/>
      <c r="G75" s="329"/>
      <c r="H75" s="329"/>
      <c r="I75" s="329"/>
      <c r="J75" s="329"/>
      <c r="K75" s="230"/>
    </row>
    <row r="76" spans="2:11" s="1" customFormat="1" ht="17.25" customHeight="1">
      <c r="B76" s="229"/>
      <c r="C76" s="231" t="s">
        <v>1820</v>
      </c>
      <c r="D76" s="231"/>
      <c r="E76" s="231"/>
      <c r="F76" s="231" t="s">
        <v>1821</v>
      </c>
      <c r="G76" s="232"/>
      <c r="H76" s="231" t="s">
        <v>54</v>
      </c>
      <c r="I76" s="231" t="s">
        <v>57</v>
      </c>
      <c r="J76" s="231" t="s">
        <v>1822</v>
      </c>
      <c r="K76" s="230"/>
    </row>
    <row r="77" spans="2:11" s="1" customFormat="1" ht="17.25" customHeight="1">
      <c r="B77" s="229"/>
      <c r="C77" s="233" t="s">
        <v>1823</v>
      </c>
      <c r="D77" s="233"/>
      <c r="E77" s="233"/>
      <c r="F77" s="234" t="s">
        <v>1824</v>
      </c>
      <c r="G77" s="235"/>
      <c r="H77" s="233"/>
      <c r="I77" s="233"/>
      <c r="J77" s="233" t="s">
        <v>1825</v>
      </c>
      <c r="K77" s="230"/>
    </row>
    <row r="78" spans="2:11" s="1" customFormat="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s="1" customFormat="1" ht="15" customHeight="1">
      <c r="B79" s="229"/>
      <c r="C79" s="218" t="s">
        <v>53</v>
      </c>
      <c r="D79" s="238"/>
      <c r="E79" s="238"/>
      <c r="F79" s="239" t="s">
        <v>1826</v>
      </c>
      <c r="G79" s="240"/>
      <c r="H79" s="218" t="s">
        <v>1827</v>
      </c>
      <c r="I79" s="218" t="s">
        <v>1828</v>
      </c>
      <c r="J79" s="218">
        <v>20</v>
      </c>
      <c r="K79" s="230"/>
    </row>
    <row r="80" spans="2:11" s="1" customFormat="1" ht="15" customHeight="1">
      <c r="B80" s="229"/>
      <c r="C80" s="218" t="s">
        <v>1829</v>
      </c>
      <c r="D80" s="218"/>
      <c r="E80" s="218"/>
      <c r="F80" s="239" t="s">
        <v>1826</v>
      </c>
      <c r="G80" s="240"/>
      <c r="H80" s="218" t="s">
        <v>1830</v>
      </c>
      <c r="I80" s="218" t="s">
        <v>1828</v>
      </c>
      <c r="J80" s="218">
        <v>120</v>
      </c>
      <c r="K80" s="230"/>
    </row>
    <row r="81" spans="2:11" s="1" customFormat="1" ht="15" customHeight="1">
      <c r="B81" s="241"/>
      <c r="C81" s="218" t="s">
        <v>1831</v>
      </c>
      <c r="D81" s="218"/>
      <c r="E81" s="218"/>
      <c r="F81" s="239" t="s">
        <v>1832</v>
      </c>
      <c r="G81" s="240"/>
      <c r="H81" s="218" t="s">
        <v>1833</v>
      </c>
      <c r="I81" s="218" t="s">
        <v>1828</v>
      </c>
      <c r="J81" s="218">
        <v>50</v>
      </c>
      <c r="K81" s="230"/>
    </row>
    <row r="82" spans="2:11" s="1" customFormat="1" ht="15" customHeight="1">
      <c r="B82" s="241"/>
      <c r="C82" s="218" t="s">
        <v>1834</v>
      </c>
      <c r="D82" s="218"/>
      <c r="E82" s="218"/>
      <c r="F82" s="239" t="s">
        <v>1826</v>
      </c>
      <c r="G82" s="240"/>
      <c r="H82" s="218" t="s">
        <v>1835</v>
      </c>
      <c r="I82" s="218" t="s">
        <v>1836</v>
      </c>
      <c r="J82" s="218"/>
      <c r="K82" s="230"/>
    </row>
    <row r="83" spans="2:11" s="1" customFormat="1" ht="15" customHeight="1">
      <c r="B83" s="241"/>
      <c r="C83" s="242" t="s">
        <v>1837</v>
      </c>
      <c r="D83" s="242"/>
      <c r="E83" s="242"/>
      <c r="F83" s="243" t="s">
        <v>1832</v>
      </c>
      <c r="G83" s="242"/>
      <c r="H83" s="242" t="s">
        <v>1838</v>
      </c>
      <c r="I83" s="242" t="s">
        <v>1828</v>
      </c>
      <c r="J83" s="242">
        <v>15</v>
      </c>
      <c r="K83" s="230"/>
    </row>
    <row r="84" spans="2:11" s="1" customFormat="1" ht="15" customHeight="1">
      <c r="B84" s="241"/>
      <c r="C84" s="242" t="s">
        <v>1839</v>
      </c>
      <c r="D84" s="242"/>
      <c r="E84" s="242"/>
      <c r="F84" s="243" t="s">
        <v>1832</v>
      </c>
      <c r="G84" s="242"/>
      <c r="H84" s="242" t="s">
        <v>1840</v>
      </c>
      <c r="I84" s="242" t="s">
        <v>1828</v>
      </c>
      <c r="J84" s="242">
        <v>15</v>
      </c>
      <c r="K84" s="230"/>
    </row>
    <row r="85" spans="2:11" s="1" customFormat="1" ht="15" customHeight="1">
      <c r="B85" s="241"/>
      <c r="C85" s="242" t="s">
        <v>1841</v>
      </c>
      <c r="D85" s="242"/>
      <c r="E85" s="242"/>
      <c r="F85" s="243" t="s">
        <v>1832</v>
      </c>
      <c r="G85" s="242"/>
      <c r="H85" s="242" t="s">
        <v>1842</v>
      </c>
      <c r="I85" s="242" t="s">
        <v>1828</v>
      </c>
      <c r="J85" s="242">
        <v>20</v>
      </c>
      <c r="K85" s="230"/>
    </row>
    <row r="86" spans="2:11" s="1" customFormat="1" ht="15" customHeight="1">
      <c r="B86" s="241"/>
      <c r="C86" s="242" t="s">
        <v>1843</v>
      </c>
      <c r="D86" s="242"/>
      <c r="E86" s="242"/>
      <c r="F86" s="243" t="s">
        <v>1832</v>
      </c>
      <c r="G86" s="242"/>
      <c r="H86" s="242" t="s">
        <v>1844</v>
      </c>
      <c r="I86" s="242" t="s">
        <v>1828</v>
      </c>
      <c r="J86" s="242">
        <v>20</v>
      </c>
      <c r="K86" s="230"/>
    </row>
    <row r="87" spans="2:11" s="1" customFormat="1" ht="15" customHeight="1">
      <c r="B87" s="241"/>
      <c r="C87" s="218" t="s">
        <v>1845</v>
      </c>
      <c r="D87" s="218"/>
      <c r="E87" s="218"/>
      <c r="F87" s="239" t="s">
        <v>1832</v>
      </c>
      <c r="G87" s="240"/>
      <c r="H87" s="218" t="s">
        <v>1846</v>
      </c>
      <c r="I87" s="218" t="s">
        <v>1828</v>
      </c>
      <c r="J87" s="218">
        <v>50</v>
      </c>
      <c r="K87" s="230"/>
    </row>
    <row r="88" spans="2:11" s="1" customFormat="1" ht="15" customHeight="1">
      <c r="B88" s="241"/>
      <c r="C88" s="218" t="s">
        <v>1847</v>
      </c>
      <c r="D88" s="218"/>
      <c r="E88" s="218"/>
      <c r="F88" s="239" t="s">
        <v>1832</v>
      </c>
      <c r="G88" s="240"/>
      <c r="H88" s="218" t="s">
        <v>1848</v>
      </c>
      <c r="I88" s="218" t="s">
        <v>1828</v>
      </c>
      <c r="J88" s="218">
        <v>20</v>
      </c>
      <c r="K88" s="230"/>
    </row>
    <row r="89" spans="2:11" s="1" customFormat="1" ht="15" customHeight="1">
      <c r="B89" s="241"/>
      <c r="C89" s="218" t="s">
        <v>1849</v>
      </c>
      <c r="D89" s="218"/>
      <c r="E89" s="218"/>
      <c r="F89" s="239" t="s">
        <v>1832</v>
      </c>
      <c r="G89" s="240"/>
      <c r="H89" s="218" t="s">
        <v>1850</v>
      </c>
      <c r="I89" s="218" t="s">
        <v>1828</v>
      </c>
      <c r="J89" s="218">
        <v>20</v>
      </c>
      <c r="K89" s="230"/>
    </row>
    <row r="90" spans="2:11" s="1" customFormat="1" ht="15" customHeight="1">
      <c r="B90" s="241"/>
      <c r="C90" s="218" t="s">
        <v>1851</v>
      </c>
      <c r="D90" s="218"/>
      <c r="E90" s="218"/>
      <c r="F90" s="239" t="s">
        <v>1832</v>
      </c>
      <c r="G90" s="240"/>
      <c r="H90" s="218" t="s">
        <v>1852</v>
      </c>
      <c r="I90" s="218" t="s">
        <v>1828</v>
      </c>
      <c r="J90" s="218">
        <v>50</v>
      </c>
      <c r="K90" s="230"/>
    </row>
    <row r="91" spans="2:11" s="1" customFormat="1" ht="15" customHeight="1">
      <c r="B91" s="241"/>
      <c r="C91" s="218" t="s">
        <v>1853</v>
      </c>
      <c r="D91" s="218"/>
      <c r="E91" s="218"/>
      <c r="F91" s="239" t="s">
        <v>1832</v>
      </c>
      <c r="G91" s="240"/>
      <c r="H91" s="218" t="s">
        <v>1853</v>
      </c>
      <c r="I91" s="218" t="s">
        <v>1828</v>
      </c>
      <c r="J91" s="218">
        <v>50</v>
      </c>
      <c r="K91" s="230"/>
    </row>
    <row r="92" spans="2:11" s="1" customFormat="1" ht="15" customHeight="1">
      <c r="B92" s="241"/>
      <c r="C92" s="218" t="s">
        <v>1854</v>
      </c>
      <c r="D92" s="218"/>
      <c r="E92" s="218"/>
      <c r="F92" s="239" t="s">
        <v>1832</v>
      </c>
      <c r="G92" s="240"/>
      <c r="H92" s="218" t="s">
        <v>1855</v>
      </c>
      <c r="I92" s="218" t="s">
        <v>1828</v>
      </c>
      <c r="J92" s="218">
        <v>255</v>
      </c>
      <c r="K92" s="230"/>
    </row>
    <row r="93" spans="2:11" s="1" customFormat="1" ht="15" customHeight="1">
      <c r="B93" s="241"/>
      <c r="C93" s="218" t="s">
        <v>1856</v>
      </c>
      <c r="D93" s="218"/>
      <c r="E93" s="218"/>
      <c r="F93" s="239" t="s">
        <v>1826</v>
      </c>
      <c r="G93" s="240"/>
      <c r="H93" s="218" t="s">
        <v>1857</v>
      </c>
      <c r="I93" s="218" t="s">
        <v>1858</v>
      </c>
      <c r="J93" s="218"/>
      <c r="K93" s="230"/>
    </row>
    <row r="94" spans="2:11" s="1" customFormat="1" ht="15" customHeight="1">
      <c r="B94" s="241"/>
      <c r="C94" s="218" t="s">
        <v>1859</v>
      </c>
      <c r="D94" s="218"/>
      <c r="E94" s="218"/>
      <c r="F94" s="239" t="s">
        <v>1826</v>
      </c>
      <c r="G94" s="240"/>
      <c r="H94" s="218" t="s">
        <v>1860</v>
      </c>
      <c r="I94" s="218" t="s">
        <v>1861</v>
      </c>
      <c r="J94" s="218"/>
      <c r="K94" s="230"/>
    </row>
    <row r="95" spans="2:11" s="1" customFormat="1" ht="15" customHeight="1">
      <c r="B95" s="241"/>
      <c r="C95" s="218" t="s">
        <v>1862</v>
      </c>
      <c r="D95" s="218"/>
      <c r="E95" s="218"/>
      <c r="F95" s="239" t="s">
        <v>1826</v>
      </c>
      <c r="G95" s="240"/>
      <c r="H95" s="218" t="s">
        <v>1862</v>
      </c>
      <c r="I95" s="218" t="s">
        <v>1861</v>
      </c>
      <c r="J95" s="218"/>
      <c r="K95" s="230"/>
    </row>
    <row r="96" spans="2:11" s="1" customFormat="1" ht="15" customHeight="1">
      <c r="B96" s="241"/>
      <c r="C96" s="218" t="s">
        <v>38</v>
      </c>
      <c r="D96" s="218"/>
      <c r="E96" s="218"/>
      <c r="F96" s="239" t="s">
        <v>1826</v>
      </c>
      <c r="G96" s="240"/>
      <c r="H96" s="218" t="s">
        <v>1863</v>
      </c>
      <c r="I96" s="218" t="s">
        <v>1861</v>
      </c>
      <c r="J96" s="218"/>
      <c r="K96" s="230"/>
    </row>
    <row r="97" spans="2:11" s="1" customFormat="1" ht="15" customHeight="1">
      <c r="B97" s="241"/>
      <c r="C97" s="218" t="s">
        <v>48</v>
      </c>
      <c r="D97" s="218"/>
      <c r="E97" s="218"/>
      <c r="F97" s="239" t="s">
        <v>1826</v>
      </c>
      <c r="G97" s="240"/>
      <c r="H97" s="218" t="s">
        <v>1864</v>
      </c>
      <c r="I97" s="218" t="s">
        <v>1861</v>
      </c>
      <c r="J97" s="218"/>
      <c r="K97" s="230"/>
    </row>
    <row r="98" spans="2:11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s="1" customFormat="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s="1" customFormat="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s="1" customFormat="1" ht="45" customHeight="1">
      <c r="B102" s="229"/>
      <c r="C102" s="329" t="s">
        <v>1865</v>
      </c>
      <c r="D102" s="329"/>
      <c r="E102" s="329"/>
      <c r="F102" s="329"/>
      <c r="G102" s="329"/>
      <c r="H102" s="329"/>
      <c r="I102" s="329"/>
      <c r="J102" s="329"/>
      <c r="K102" s="230"/>
    </row>
    <row r="103" spans="2:11" s="1" customFormat="1" ht="17.25" customHeight="1">
      <c r="B103" s="229"/>
      <c r="C103" s="231" t="s">
        <v>1820</v>
      </c>
      <c r="D103" s="231"/>
      <c r="E103" s="231"/>
      <c r="F103" s="231" t="s">
        <v>1821</v>
      </c>
      <c r="G103" s="232"/>
      <c r="H103" s="231" t="s">
        <v>54</v>
      </c>
      <c r="I103" s="231" t="s">
        <v>57</v>
      </c>
      <c r="J103" s="231" t="s">
        <v>1822</v>
      </c>
      <c r="K103" s="230"/>
    </row>
    <row r="104" spans="2:11" s="1" customFormat="1" ht="17.25" customHeight="1">
      <c r="B104" s="229"/>
      <c r="C104" s="233" t="s">
        <v>1823</v>
      </c>
      <c r="D104" s="233"/>
      <c r="E104" s="233"/>
      <c r="F104" s="234" t="s">
        <v>1824</v>
      </c>
      <c r="G104" s="235"/>
      <c r="H104" s="233"/>
      <c r="I104" s="233"/>
      <c r="J104" s="233" t="s">
        <v>1825</v>
      </c>
      <c r="K104" s="230"/>
    </row>
    <row r="105" spans="2:11" s="1" customFormat="1" ht="5.25" customHeight="1">
      <c r="B105" s="229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pans="2:11" s="1" customFormat="1" ht="15" customHeight="1">
      <c r="B106" s="229"/>
      <c r="C106" s="218" t="s">
        <v>53</v>
      </c>
      <c r="D106" s="238"/>
      <c r="E106" s="238"/>
      <c r="F106" s="239" t="s">
        <v>1826</v>
      </c>
      <c r="G106" s="218"/>
      <c r="H106" s="218" t="s">
        <v>1866</v>
      </c>
      <c r="I106" s="218" t="s">
        <v>1828</v>
      </c>
      <c r="J106" s="218">
        <v>20</v>
      </c>
      <c r="K106" s="230"/>
    </row>
    <row r="107" spans="2:11" s="1" customFormat="1" ht="15" customHeight="1">
      <c r="B107" s="229"/>
      <c r="C107" s="218" t="s">
        <v>1829</v>
      </c>
      <c r="D107" s="218"/>
      <c r="E107" s="218"/>
      <c r="F107" s="239" t="s">
        <v>1826</v>
      </c>
      <c r="G107" s="218"/>
      <c r="H107" s="218" t="s">
        <v>1866</v>
      </c>
      <c r="I107" s="218" t="s">
        <v>1828</v>
      </c>
      <c r="J107" s="218">
        <v>120</v>
      </c>
      <c r="K107" s="230"/>
    </row>
    <row r="108" spans="2:11" s="1" customFormat="1" ht="15" customHeight="1">
      <c r="B108" s="241"/>
      <c r="C108" s="218" t="s">
        <v>1831</v>
      </c>
      <c r="D108" s="218"/>
      <c r="E108" s="218"/>
      <c r="F108" s="239" t="s">
        <v>1832</v>
      </c>
      <c r="G108" s="218"/>
      <c r="H108" s="218" t="s">
        <v>1866</v>
      </c>
      <c r="I108" s="218" t="s">
        <v>1828</v>
      </c>
      <c r="J108" s="218">
        <v>50</v>
      </c>
      <c r="K108" s="230"/>
    </row>
    <row r="109" spans="2:11" s="1" customFormat="1" ht="15" customHeight="1">
      <c r="B109" s="241"/>
      <c r="C109" s="218" t="s">
        <v>1834</v>
      </c>
      <c r="D109" s="218"/>
      <c r="E109" s="218"/>
      <c r="F109" s="239" t="s">
        <v>1826</v>
      </c>
      <c r="G109" s="218"/>
      <c r="H109" s="218" t="s">
        <v>1866</v>
      </c>
      <c r="I109" s="218" t="s">
        <v>1836</v>
      </c>
      <c r="J109" s="218"/>
      <c r="K109" s="230"/>
    </row>
    <row r="110" spans="2:11" s="1" customFormat="1" ht="15" customHeight="1">
      <c r="B110" s="241"/>
      <c r="C110" s="218" t="s">
        <v>1845</v>
      </c>
      <c r="D110" s="218"/>
      <c r="E110" s="218"/>
      <c r="F110" s="239" t="s">
        <v>1832</v>
      </c>
      <c r="G110" s="218"/>
      <c r="H110" s="218" t="s">
        <v>1866</v>
      </c>
      <c r="I110" s="218" t="s">
        <v>1828</v>
      </c>
      <c r="J110" s="218">
        <v>50</v>
      </c>
      <c r="K110" s="230"/>
    </row>
    <row r="111" spans="2:11" s="1" customFormat="1" ht="15" customHeight="1">
      <c r="B111" s="241"/>
      <c r="C111" s="218" t="s">
        <v>1853</v>
      </c>
      <c r="D111" s="218"/>
      <c r="E111" s="218"/>
      <c r="F111" s="239" t="s">
        <v>1832</v>
      </c>
      <c r="G111" s="218"/>
      <c r="H111" s="218" t="s">
        <v>1866</v>
      </c>
      <c r="I111" s="218" t="s">
        <v>1828</v>
      </c>
      <c r="J111" s="218">
        <v>50</v>
      </c>
      <c r="K111" s="230"/>
    </row>
    <row r="112" spans="2:11" s="1" customFormat="1" ht="15" customHeight="1">
      <c r="B112" s="241"/>
      <c r="C112" s="218" t="s">
        <v>1851</v>
      </c>
      <c r="D112" s="218"/>
      <c r="E112" s="218"/>
      <c r="F112" s="239" t="s">
        <v>1832</v>
      </c>
      <c r="G112" s="218"/>
      <c r="H112" s="218" t="s">
        <v>1866</v>
      </c>
      <c r="I112" s="218" t="s">
        <v>1828</v>
      </c>
      <c r="J112" s="218">
        <v>50</v>
      </c>
      <c r="K112" s="230"/>
    </row>
    <row r="113" spans="2:11" s="1" customFormat="1" ht="15" customHeight="1">
      <c r="B113" s="241"/>
      <c r="C113" s="218" t="s">
        <v>53</v>
      </c>
      <c r="D113" s="218"/>
      <c r="E113" s="218"/>
      <c r="F113" s="239" t="s">
        <v>1826</v>
      </c>
      <c r="G113" s="218"/>
      <c r="H113" s="218" t="s">
        <v>1867</v>
      </c>
      <c r="I113" s="218" t="s">
        <v>1828</v>
      </c>
      <c r="J113" s="218">
        <v>20</v>
      </c>
      <c r="K113" s="230"/>
    </row>
    <row r="114" spans="2:11" s="1" customFormat="1" ht="15" customHeight="1">
      <c r="B114" s="241"/>
      <c r="C114" s="218" t="s">
        <v>1868</v>
      </c>
      <c r="D114" s="218"/>
      <c r="E114" s="218"/>
      <c r="F114" s="239" t="s">
        <v>1826</v>
      </c>
      <c r="G114" s="218"/>
      <c r="H114" s="218" t="s">
        <v>1869</v>
      </c>
      <c r="I114" s="218" t="s">
        <v>1828</v>
      </c>
      <c r="J114" s="218">
        <v>120</v>
      </c>
      <c r="K114" s="230"/>
    </row>
    <row r="115" spans="2:11" s="1" customFormat="1" ht="15" customHeight="1">
      <c r="B115" s="241"/>
      <c r="C115" s="218" t="s">
        <v>38</v>
      </c>
      <c r="D115" s="218"/>
      <c r="E115" s="218"/>
      <c r="F115" s="239" t="s">
        <v>1826</v>
      </c>
      <c r="G115" s="218"/>
      <c r="H115" s="218" t="s">
        <v>1870</v>
      </c>
      <c r="I115" s="218" t="s">
        <v>1861</v>
      </c>
      <c r="J115" s="218"/>
      <c r="K115" s="230"/>
    </row>
    <row r="116" spans="2:11" s="1" customFormat="1" ht="15" customHeight="1">
      <c r="B116" s="241"/>
      <c r="C116" s="218" t="s">
        <v>48</v>
      </c>
      <c r="D116" s="218"/>
      <c r="E116" s="218"/>
      <c r="F116" s="239" t="s">
        <v>1826</v>
      </c>
      <c r="G116" s="218"/>
      <c r="H116" s="218" t="s">
        <v>1871</v>
      </c>
      <c r="I116" s="218" t="s">
        <v>1861</v>
      </c>
      <c r="J116" s="218"/>
      <c r="K116" s="230"/>
    </row>
    <row r="117" spans="2:11" s="1" customFormat="1" ht="15" customHeight="1">
      <c r="B117" s="241"/>
      <c r="C117" s="218" t="s">
        <v>57</v>
      </c>
      <c r="D117" s="218"/>
      <c r="E117" s="218"/>
      <c r="F117" s="239" t="s">
        <v>1826</v>
      </c>
      <c r="G117" s="218"/>
      <c r="H117" s="218" t="s">
        <v>1872</v>
      </c>
      <c r="I117" s="218" t="s">
        <v>1873</v>
      </c>
      <c r="J117" s="218"/>
      <c r="K117" s="230"/>
    </row>
    <row r="118" spans="2:11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s="1" customFormat="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s="1" customFormat="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s="1" customFormat="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s="1" customFormat="1" ht="45" customHeight="1">
      <c r="B122" s="257"/>
      <c r="C122" s="330" t="s">
        <v>1874</v>
      </c>
      <c r="D122" s="330"/>
      <c r="E122" s="330"/>
      <c r="F122" s="330"/>
      <c r="G122" s="330"/>
      <c r="H122" s="330"/>
      <c r="I122" s="330"/>
      <c r="J122" s="330"/>
      <c r="K122" s="258"/>
    </row>
    <row r="123" spans="2:11" s="1" customFormat="1" ht="17.25" customHeight="1">
      <c r="B123" s="259"/>
      <c r="C123" s="231" t="s">
        <v>1820</v>
      </c>
      <c r="D123" s="231"/>
      <c r="E123" s="231"/>
      <c r="F123" s="231" t="s">
        <v>1821</v>
      </c>
      <c r="G123" s="232"/>
      <c r="H123" s="231" t="s">
        <v>54</v>
      </c>
      <c r="I123" s="231" t="s">
        <v>57</v>
      </c>
      <c r="J123" s="231" t="s">
        <v>1822</v>
      </c>
      <c r="K123" s="260"/>
    </row>
    <row r="124" spans="2:11" s="1" customFormat="1" ht="17.25" customHeight="1">
      <c r="B124" s="259"/>
      <c r="C124" s="233" t="s">
        <v>1823</v>
      </c>
      <c r="D124" s="233"/>
      <c r="E124" s="233"/>
      <c r="F124" s="234" t="s">
        <v>1824</v>
      </c>
      <c r="G124" s="235"/>
      <c r="H124" s="233"/>
      <c r="I124" s="233"/>
      <c r="J124" s="233" t="s">
        <v>1825</v>
      </c>
      <c r="K124" s="260"/>
    </row>
    <row r="125" spans="2:11" s="1" customFormat="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pans="2:11" s="1" customFormat="1" ht="15" customHeight="1">
      <c r="B126" s="261"/>
      <c r="C126" s="218" t="s">
        <v>1829</v>
      </c>
      <c r="D126" s="238"/>
      <c r="E126" s="238"/>
      <c r="F126" s="239" t="s">
        <v>1826</v>
      </c>
      <c r="G126" s="218"/>
      <c r="H126" s="218" t="s">
        <v>1866</v>
      </c>
      <c r="I126" s="218" t="s">
        <v>1828</v>
      </c>
      <c r="J126" s="218">
        <v>120</v>
      </c>
      <c r="K126" s="264"/>
    </row>
    <row r="127" spans="2:11" s="1" customFormat="1" ht="15" customHeight="1">
      <c r="B127" s="261"/>
      <c r="C127" s="218" t="s">
        <v>1875</v>
      </c>
      <c r="D127" s="218"/>
      <c r="E127" s="218"/>
      <c r="F127" s="239" t="s">
        <v>1826</v>
      </c>
      <c r="G127" s="218"/>
      <c r="H127" s="218" t="s">
        <v>1876</v>
      </c>
      <c r="I127" s="218" t="s">
        <v>1828</v>
      </c>
      <c r="J127" s="218" t="s">
        <v>1877</v>
      </c>
      <c r="K127" s="264"/>
    </row>
    <row r="128" spans="2:11" s="1" customFormat="1" ht="15" customHeight="1">
      <c r="B128" s="261"/>
      <c r="C128" s="218" t="s">
        <v>1774</v>
      </c>
      <c r="D128" s="218"/>
      <c r="E128" s="218"/>
      <c r="F128" s="239" t="s">
        <v>1826</v>
      </c>
      <c r="G128" s="218"/>
      <c r="H128" s="218" t="s">
        <v>1878</v>
      </c>
      <c r="I128" s="218" t="s">
        <v>1828</v>
      </c>
      <c r="J128" s="218" t="s">
        <v>1877</v>
      </c>
      <c r="K128" s="264"/>
    </row>
    <row r="129" spans="2:11" s="1" customFormat="1" ht="15" customHeight="1">
      <c r="B129" s="261"/>
      <c r="C129" s="218" t="s">
        <v>1837</v>
      </c>
      <c r="D129" s="218"/>
      <c r="E129" s="218"/>
      <c r="F129" s="239" t="s">
        <v>1832</v>
      </c>
      <c r="G129" s="218"/>
      <c r="H129" s="218" t="s">
        <v>1838</v>
      </c>
      <c r="I129" s="218" t="s">
        <v>1828</v>
      </c>
      <c r="J129" s="218">
        <v>15</v>
      </c>
      <c r="K129" s="264"/>
    </row>
    <row r="130" spans="2:11" s="1" customFormat="1" ht="15" customHeight="1">
      <c r="B130" s="261"/>
      <c r="C130" s="242" t="s">
        <v>1839</v>
      </c>
      <c r="D130" s="242"/>
      <c r="E130" s="242"/>
      <c r="F130" s="243" t="s">
        <v>1832</v>
      </c>
      <c r="G130" s="242"/>
      <c r="H130" s="242" t="s">
        <v>1840</v>
      </c>
      <c r="I130" s="242" t="s">
        <v>1828</v>
      </c>
      <c r="J130" s="242">
        <v>15</v>
      </c>
      <c r="K130" s="264"/>
    </row>
    <row r="131" spans="2:11" s="1" customFormat="1" ht="15" customHeight="1">
      <c r="B131" s="261"/>
      <c r="C131" s="242" t="s">
        <v>1841</v>
      </c>
      <c r="D131" s="242"/>
      <c r="E131" s="242"/>
      <c r="F131" s="243" t="s">
        <v>1832</v>
      </c>
      <c r="G131" s="242"/>
      <c r="H131" s="242" t="s">
        <v>1842</v>
      </c>
      <c r="I131" s="242" t="s">
        <v>1828</v>
      </c>
      <c r="J131" s="242">
        <v>20</v>
      </c>
      <c r="K131" s="264"/>
    </row>
    <row r="132" spans="2:11" s="1" customFormat="1" ht="15" customHeight="1">
      <c r="B132" s="261"/>
      <c r="C132" s="242" t="s">
        <v>1843</v>
      </c>
      <c r="D132" s="242"/>
      <c r="E132" s="242"/>
      <c r="F132" s="243" t="s">
        <v>1832</v>
      </c>
      <c r="G132" s="242"/>
      <c r="H132" s="242" t="s">
        <v>1844</v>
      </c>
      <c r="I132" s="242" t="s">
        <v>1828</v>
      </c>
      <c r="J132" s="242">
        <v>20</v>
      </c>
      <c r="K132" s="264"/>
    </row>
    <row r="133" spans="2:11" s="1" customFormat="1" ht="15" customHeight="1">
      <c r="B133" s="261"/>
      <c r="C133" s="218" t="s">
        <v>1831</v>
      </c>
      <c r="D133" s="218"/>
      <c r="E133" s="218"/>
      <c r="F133" s="239" t="s">
        <v>1832</v>
      </c>
      <c r="G133" s="218"/>
      <c r="H133" s="218" t="s">
        <v>1866</v>
      </c>
      <c r="I133" s="218" t="s">
        <v>1828</v>
      </c>
      <c r="J133" s="218">
        <v>50</v>
      </c>
      <c r="K133" s="264"/>
    </row>
    <row r="134" spans="2:11" s="1" customFormat="1" ht="15" customHeight="1">
      <c r="B134" s="261"/>
      <c r="C134" s="218" t="s">
        <v>1845</v>
      </c>
      <c r="D134" s="218"/>
      <c r="E134" s="218"/>
      <c r="F134" s="239" t="s">
        <v>1832</v>
      </c>
      <c r="G134" s="218"/>
      <c r="H134" s="218" t="s">
        <v>1866</v>
      </c>
      <c r="I134" s="218" t="s">
        <v>1828</v>
      </c>
      <c r="J134" s="218">
        <v>50</v>
      </c>
      <c r="K134" s="264"/>
    </row>
    <row r="135" spans="2:11" s="1" customFormat="1" ht="15" customHeight="1">
      <c r="B135" s="261"/>
      <c r="C135" s="218" t="s">
        <v>1851</v>
      </c>
      <c r="D135" s="218"/>
      <c r="E135" s="218"/>
      <c r="F135" s="239" t="s">
        <v>1832</v>
      </c>
      <c r="G135" s="218"/>
      <c r="H135" s="218" t="s">
        <v>1866</v>
      </c>
      <c r="I135" s="218" t="s">
        <v>1828</v>
      </c>
      <c r="J135" s="218">
        <v>50</v>
      </c>
      <c r="K135" s="264"/>
    </row>
    <row r="136" spans="2:11" s="1" customFormat="1" ht="15" customHeight="1">
      <c r="B136" s="261"/>
      <c r="C136" s="218" t="s">
        <v>1853</v>
      </c>
      <c r="D136" s="218"/>
      <c r="E136" s="218"/>
      <c r="F136" s="239" t="s">
        <v>1832</v>
      </c>
      <c r="G136" s="218"/>
      <c r="H136" s="218" t="s">
        <v>1866</v>
      </c>
      <c r="I136" s="218" t="s">
        <v>1828</v>
      </c>
      <c r="J136" s="218">
        <v>50</v>
      </c>
      <c r="K136" s="264"/>
    </row>
    <row r="137" spans="2:11" s="1" customFormat="1" ht="15" customHeight="1">
      <c r="B137" s="261"/>
      <c r="C137" s="218" t="s">
        <v>1854</v>
      </c>
      <c r="D137" s="218"/>
      <c r="E137" s="218"/>
      <c r="F137" s="239" t="s">
        <v>1832</v>
      </c>
      <c r="G137" s="218"/>
      <c r="H137" s="218" t="s">
        <v>1879</v>
      </c>
      <c r="I137" s="218" t="s">
        <v>1828</v>
      </c>
      <c r="J137" s="218">
        <v>255</v>
      </c>
      <c r="K137" s="264"/>
    </row>
    <row r="138" spans="2:11" s="1" customFormat="1" ht="15" customHeight="1">
      <c r="B138" s="261"/>
      <c r="C138" s="218" t="s">
        <v>1856</v>
      </c>
      <c r="D138" s="218"/>
      <c r="E138" s="218"/>
      <c r="F138" s="239" t="s">
        <v>1826</v>
      </c>
      <c r="G138" s="218"/>
      <c r="H138" s="218" t="s">
        <v>1880</v>
      </c>
      <c r="I138" s="218" t="s">
        <v>1858</v>
      </c>
      <c r="J138" s="218"/>
      <c r="K138" s="264"/>
    </row>
    <row r="139" spans="2:11" s="1" customFormat="1" ht="15" customHeight="1">
      <c r="B139" s="261"/>
      <c r="C139" s="218" t="s">
        <v>1859</v>
      </c>
      <c r="D139" s="218"/>
      <c r="E139" s="218"/>
      <c r="F139" s="239" t="s">
        <v>1826</v>
      </c>
      <c r="G139" s="218"/>
      <c r="H139" s="218" t="s">
        <v>1881</v>
      </c>
      <c r="I139" s="218" t="s">
        <v>1861</v>
      </c>
      <c r="J139" s="218"/>
      <c r="K139" s="264"/>
    </row>
    <row r="140" spans="2:11" s="1" customFormat="1" ht="15" customHeight="1">
      <c r="B140" s="261"/>
      <c r="C140" s="218" t="s">
        <v>1862</v>
      </c>
      <c r="D140" s="218"/>
      <c r="E140" s="218"/>
      <c r="F140" s="239" t="s">
        <v>1826</v>
      </c>
      <c r="G140" s="218"/>
      <c r="H140" s="218" t="s">
        <v>1862</v>
      </c>
      <c r="I140" s="218" t="s">
        <v>1861</v>
      </c>
      <c r="J140" s="218"/>
      <c r="K140" s="264"/>
    </row>
    <row r="141" spans="2:11" s="1" customFormat="1" ht="15" customHeight="1">
      <c r="B141" s="261"/>
      <c r="C141" s="218" t="s">
        <v>38</v>
      </c>
      <c r="D141" s="218"/>
      <c r="E141" s="218"/>
      <c r="F141" s="239" t="s">
        <v>1826</v>
      </c>
      <c r="G141" s="218"/>
      <c r="H141" s="218" t="s">
        <v>1882</v>
      </c>
      <c r="I141" s="218" t="s">
        <v>1861</v>
      </c>
      <c r="J141" s="218"/>
      <c r="K141" s="264"/>
    </row>
    <row r="142" spans="2:11" s="1" customFormat="1" ht="15" customHeight="1">
      <c r="B142" s="261"/>
      <c r="C142" s="218" t="s">
        <v>1883</v>
      </c>
      <c r="D142" s="218"/>
      <c r="E142" s="218"/>
      <c r="F142" s="239" t="s">
        <v>1826</v>
      </c>
      <c r="G142" s="218"/>
      <c r="H142" s="218" t="s">
        <v>1884</v>
      </c>
      <c r="I142" s="218" t="s">
        <v>1861</v>
      </c>
      <c r="J142" s="218"/>
      <c r="K142" s="264"/>
    </row>
    <row r="143" spans="2:11" s="1" customFormat="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s="1" customFormat="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s="1" customFormat="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s="1" customFormat="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s="1" customFormat="1" ht="45" customHeight="1">
      <c r="B147" s="229"/>
      <c r="C147" s="329" t="s">
        <v>1885</v>
      </c>
      <c r="D147" s="329"/>
      <c r="E147" s="329"/>
      <c r="F147" s="329"/>
      <c r="G147" s="329"/>
      <c r="H147" s="329"/>
      <c r="I147" s="329"/>
      <c r="J147" s="329"/>
      <c r="K147" s="230"/>
    </row>
    <row r="148" spans="2:11" s="1" customFormat="1" ht="17.25" customHeight="1">
      <c r="B148" s="229"/>
      <c r="C148" s="231" t="s">
        <v>1820</v>
      </c>
      <c r="D148" s="231"/>
      <c r="E148" s="231"/>
      <c r="F148" s="231" t="s">
        <v>1821</v>
      </c>
      <c r="G148" s="232"/>
      <c r="H148" s="231" t="s">
        <v>54</v>
      </c>
      <c r="I148" s="231" t="s">
        <v>57</v>
      </c>
      <c r="J148" s="231" t="s">
        <v>1822</v>
      </c>
      <c r="K148" s="230"/>
    </row>
    <row r="149" spans="2:11" s="1" customFormat="1" ht="17.25" customHeight="1">
      <c r="B149" s="229"/>
      <c r="C149" s="233" t="s">
        <v>1823</v>
      </c>
      <c r="D149" s="233"/>
      <c r="E149" s="233"/>
      <c r="F149" s="234" t="s">
        <v>1824</v>
      </c>
      <c r="G149" s="235"/>
      <c r="H149" s="233"/>
      <c r="I149" s="233"/>
      <c r="J149" s="233" t="s">
        <v>1825</v>
      </c>
      <c r="K149" s="230"/>
    </row>
    <row r="150" spans="2:11" s="1" customFormat="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pans="2:11" s="1" customFormat="1" ht="15" customHeight="1">
      <c r="B151" s="241"/>
      <c r="C151" s="268" t="s">
        <v>1829</v>
      </c>
      <c r="D151" s="218"/>
      <c r="E151" s="218"/>
      <c r="F151" s="269" t="s">
        <v>1826</v>
      </c>
      <c r="G151" s="218"/>
      <c r="H151" s="268" t="s">
        <v>1866</v>
      </c>
      <c r="I151" s="268" t="s">
        <v>1828</v>
      </c>
      <c r="J151" s="268">
        <v>120</v>
      </c>
      <c r="K151" s="264"/>
    </row>
    <row r="152" spans="2:11" s="1" customFormat="1" ht="15" customHeight="1">
      <c r="B152" s="241"/>
      <c r="C152" s="268" t="s">
        <v>1875</v>
      </c>
      <c r="D152" s="218"/>
      <c r="E152" s="218"/>
      <c r="F152" s="269" t="s">
        <v>1826</v>
      </c>
      <c r="G152" s="218"/>
      <c r="H152" s="268" t="s">
        <v>1886</v>
      </c>
      <c r="I152" s="268" t="s">
        <v>1828</v>
      </c>
      <c r="J152" s="268" t="s">
        <v>1877</v>
      </c>
      <c r="K152" s="264"/>
    </row>
    <row r="153" spans="2:11" s="1" customFormat="1" ht="15" customHeight="1">
      <c r="B153" s="241"/>
      <c r="C153" s="268" t="s">
        <v>1774</v>
      </c>
      <c r="D153" s="218"/>
      <c r="E153" s="218"/>
      <c r="F153" s="269" t="s">
        <v>1826</v>
      </c>
      <c r="G153" s="218"/>
      <c r="H153" s="268" t="s">
        <v>1887</v>
      </c>
      <c r="I153" s="268" t="s">
        <v>1828</v>
      </c>
      <c r="J153" s="268" t="s">
        <v>1877</v>
      </c>
      <c r="K153" s="264"/>
    </row>
    <row r="154" spans="2:11" s="1" customFormat="1" ht="15" customHeight="1">
      <c r="B154" s="241"/>
      <c r="C154" s="268" t="s">
        <v>1831</v>
      </c>
      <c r="D154" s="218"/>
      <c r="E154" s="218"/>
      <c r="F154" s="269" t="s">
        <v>1832</v>
      </c>
      <c r="G154" s="218"/>
      <c r="H154" s="268" t="s">
        <v>1866</v>
      </c>
      <c r="I154" s="268" t="s">
        <v>1828</v>
      </c>
      <c r="J154" s="268">
        <v>50</v>
      </c>
      <c r="K154" s="264"/>
    </row>
    <row r="155" spans="2:11" s="1" customFormat="1" ht="15" customHeight="1">
      <c r="B155" s="241"/>
      <c r="C155" s="268" t="s">
        <v>1834</v>
      </c>
      <c r="D155" s="218"/>
      <c r="E155" s="218"/>
      <c r="F155" s="269" t="s">
        <v>1826</v>
      </c>
      <c r="G155" s="218"/>
      <c r="H155" s="268" t="s">
        <v>1866</v>
      </c>
      <c r="I155" s="268" t="s">
        <v>1836</v>
      </c>
      <c r="J155" s="268"/>
      <c r="K155" s="264"/>
    </row>
    <row r="156" spans="2:11" s="1" customFormat="1" ht="15" customHeight="1">
      <c r="B156" s="241"/>
      <c r="C156" s="268" t="s">
        <v>1845</v>
      </c>
      <c r="D156" s="218"/>
      <c r="E156" s="218"/>
      <c r="F156" s="269" t="s">
        <v>1832</v>
      </c>
      <c r="G156" s="218"/>
      <c r="H156" s="268" t="s">
        <v>1866</v>
      </c>
      <c r="I156" s="268" t="s">
        <v>1828</v>
      </c>
      <c r="J156" s="268">
        <v>50</v>
      </c>
      <c r="K156" s="264"/>
    </row>
    <row r="157" spans="2:11" s="1" customFormat="1" ht="15" customHeight="1">
      <c r="B157" s="241"/>
      <c r="C157" s="268" t="s">
        <v>1853</v>
      </c>
      <c r="D157" s="218"/>
      <c r="E157" s="218"/>
      <c r="F157" s="269" t="s">
        <v>1832</v>
      </c>
      <c r="G157" s="218"/>
      <c r="H157" s="268" t="s">
        <v>1866</v>
      </c>
      <c r="I157" s="268" t="s">
        <v>1828</v>
      </c>
      <c r="J157" s="268">
        <v>50</v>
      </c>
      <c r="K157" s="264"/>
    </row>
    <row r="158" spans="2:11" s="1" customFormat="1" ht="15" customHeight="1">
      <c r="B158" s="241"/>
      <c r="C158" s="268" t="s">
        <v>1851</v>
      </c>
      <c r="D158" s="218"/>
      <c r="E158" s="218"/>
      <c r="F158" s="269" t="s">
        <v>1832</v>
      </c>
      <c r="G158" s="218"/>
      <c r="H158" s="268" t="s">
        <v>1866</v>
      </c>
      <c r="I158" s="268" t="s">
        <v>1828</v>
      </c>
      <c r="J158" s="268">
        <v>50</v>
      </c>
      <c r="K158" s="264"/>
    </row>
    <row r="159" spans="2:11" s="1" customFormat="1" ht="15" customHeight="1">
      <c r="B159" s="241"/>
      <c r="C159" s="268" t="s">
        <v>99</v>
      </c>
      <c r="D159" s="218"/>
      <c r="E159" s="218"/>
      <c r="F159" s="269" t="s">
        <v>1826</v>
      </c>
      <c r="G159" s="218"/>
      <c r="H159" s="268" t="s">
        <v>1888</v>
      </c>
      <c r="I159" s="268" t="s">
        <v>1828</v>
      </c>
      <c r="J159" s="268" t="s">
        <v>1889</v>
      </c>
      <c r="K159" s="264"/>
    </row>
    <row r="160" spans="2:11" s="1" customFormat="1" ht="15" customHeight="1">
      <c r="B160" s="241"/>
      <c r="C160" s="268" t="s">
        <v>1890</v>
      </c>
      <c r="D160" s="218"/>
      <c r="E160" s="218"/>
      <c r="F160" s="269" t="s">
        <v>1826</v>
      </c>
      <c r="G160" s="218"/>
      <c r="H160" s="268" t="s">
        <v>1891</v>
      </c>
      <c r="I160" s="268" t="s">
        <v>1861</v>
      </c>
      <c r="J160" s="268"/>
      <c r="K160" s="264"/>
    </row>
    <row r="161" spans="2:11" s="1" customFormat="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s="1" customFormat="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s="1" customFormat="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s="1" customFormat="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s="1" customFormat="1" ht="45" customHeight="1">
      <c r="B165" s="210"/>
      <c r="C165" s="330" t="s">
        <v>1892</v>
      </c>
      <c r="D165" s="330"/>
      <c r="E165" s="330"/>
      <c r="F165" s="330"/>
      <c r="G165" s="330"/>
      <c r="H165" s="330"/>
      <c r="I165" s="330"/>
      <c r="J165" s="330"/>
      <c r="K165" s="211"/>
    </row>
    <row r="166" spans="2:11" s="1" customFormat="1" ht="17.25" customHeight="1">
      <c r="B166" s="210"/>
      <c r="C166" s="231" t="s">
        <v>1820</v>
      </c>
      <c r="D166" s="231"/>
      <c r="E166" s="231"/>
      <c r="F166" s="231" t="s">
        <v>1821</v>
      </c>
      <c r="G166" s="273"/>
      <c r="H166" s="274" t="s">
        <v>54</v>
      </c>
      <c r="I166" s="274" t="s">
        <v>57</v>
      </c>
      <c r="J166" s="231" t="s">
        <v>1822</v>
      </c>
      <c r="K166" s="211"/>
    </row>
    <row r="167" spans="2:11" s="1" customFormat="1" ht="17.25" customHeight="1">
      <c r="B167" s="212"/>
      <c r="C167" s="233" t="s">
        <v>1823</v>
      </c>
      <c r="D167" s="233"/>
      <c r="E167" s="233"/>
      <c r="F167" s="234" t="s">
        <v>1824</v>
      </c>
      <c r="G167" s="275"/>
      <c r="H167" s="276"/>
      <c r="I167" s="276"/>
      <c r="J167" s="233" t="s">
        <v>1825</v>
      </c>
      <c r="K167" s="213"/>
    </row>
    <row r="168" spans="2:11" s="1" customFormat="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pans="2:11" s="1" customFormat="1" ht="15" customHeight="1">
      <c r="B169" s="241"/>
      <c r="C169" s="218" t="s">
        <v>1829</v>
      </c>
      <c r="D169" s="218"/>
      <c r="E169" s="218"/>
      <c r="F169" s="239" t="s">
        <v>1826</v>
      </c>
      <c r="G169" s="218"/>
      <c r="H169" s="218" t="s">
        <v>1866</v>
      </c>
      <c r="I169" s="218" t="s">
        <v>1828</v>
      </c>
      <c r="J169" s="218">
        <v>120</v>
      </c>
      <c r="K169" s="264"/>
    </row>
    <row r="170" spans="2:11" s="1" customFormat="1" ht="15" customHeight="1">
      <c r="B170" s="241"/>
      <c r="C170" s="218" t="s">
        <v>1875</v>
      </c>
      <c r="D170" s="218"/>
      <c r="E170" s="218"/>
      <c r="F170" s="239" t="s">
        <v>1826</v>
      </c>
      <c r="G170" s="218"/>
      <c r="H170" s="218" t="s">
        <v>1876</v>
      </c>
      <c r="I170" s="218" t="s">
        <v>1828</v>
      </c>
      <c r="J170" s="218" t="s">
        <v>1877</v>
      </c>
      <c r="K170" s="264"/>
    </row>
    <row r="171" spans="2:11" s="1" customFormat="1" ht="15" customHeight="1">
      <c r="B171" s="241"/>
      <c r="C171" s="218" t="s">
        <v>1774</v>
      </c>
      <c r="D171" s="218"/>
      <c r="E171" s="218"/>
      <c r="F171" s="239" t="s">
        <v>1826</v>
      </c>
      <c r="G171" s="218"/>
      <c r="H171" s="218" t="s">
        <v>1893</v>
      </c>
      <c r="I171" s="218" t="s">
        <v>1828</v>
      </c>
      <c r="J171" s="218" t="s">
        <v>1877</v>
      </c>
      <c r="K171" s="264"/>
    </row>
    <row r="172" spans="2:11" s="1" customFormat="1" ht="15" customHeight="1">
      <c r="B172" s="241"/>
      <c r="C172" s="218" t="s">
        <v>1831</v>
      </c>
      <c r="D172" s="218"/>
      <c r="E172" s="218"/>
      <c r="F172" s="239" t="s">
        <v>1832</v>
      </c>
      <c r="G172" s="218"/>
      <c r="H172" s="218" t="s">
        <v>1893</v>
      </c>
      <c r="I172" s="218" t="s">
        <v>1828</v>
      </c>
      <c r="J172" s="218">
        <v>50</v>
      </c>
      <c r="K172" s="264"/>
    </row>
    <row r="173" spans="2:11" s="1" customFormat="1" ht="15" customHeight="1">
      <c r="B173" s="241"/>
      <c r="C173" s="218" t="s">
        <v>1834</v>
      </c>
      <c r="D173" s="218"/>
      <c r="E173" s="218"/>
      <c r="F173" s="239" t="s">
        <v>1826</v>
      </c>
      <c r="G173" s="218"/>
      <c r="H173" s="218" t="s">
        <v>1893</v>
      </c>
      <c r="I173" s="218" t="s">
        <v>1836</v>
      </c>
      <c r="J173" s="218"/>
      <c r="K173" s="264"/>
    </row>
    <row r="174" spans="2:11" s="1" customFormat="1" ht="15" customHeight="1">
      <c r="B174" s="241"/>
      <c r="C174" s="218" t="s">
        <v>1845</v>
      </c>
      <c r="D174" s="218"/>
      <c r="E174" s="218"/>
      <c r="F174" s="239" t="s">
        <v>1832</v>
      </c>
      <c r="G174" s="218"/>
      <c r="H174" s="218" t="s">
        <v>1893</v>
      </c>
      <c r="I174" s="218" t="s">
        <v>1828</v>
      </c>
      <c r="J174" s="218">
        <v>50</v>
      </c>
      <c r="K174" s="264"/>
    </row>
    <row r="175" spans="2:11" s="1" customFormat="1" ht="15" customHeight="1">
      <c r="B175" s="241"/>
      <c r="C175" s="218" t="s">
        <v>1853</v>
      </c>
      <c r="D175" s="218"/>
      <c r="E175" s="218"/>
      <c r="F175" s="239" t="s">
        <v>1832</v>
      </c>
      <c r="G175" s="218"/>
      <c r="H175" s="218" t="s">
        <v>1893</v>
      </c>
      <c r="I175" s="218" t="s">
        <v>1828</v>
      </c>
      <c r="J175" s="218">
        <v>50</v>
      </c>
      <c r="K175" s="264"/>
    </row>
    <row r="176" spans="2:11" s="1" customFormat="1" ht="15" customHeight="1">
      <c r="B176" s="241"/>
      <c r="C176" s="218" t="s">
        <v>1851</v>
      </c>
      <c r="D176" s="218"/>
      <c r="E176" s="218"/>
      <c r="F176" s="239" t="s">
        <v>1832</v>
      </c>
      <c r="G176" s="218"/>
      <c r="H176" s="218" t="s">
        <v>1893</v>
      </c>
      <c r="I176" s="218" t="s">
        <v>1828</v>
      </c>
      <c r="J176" s="218">
        <v>50</v>
      </c>
      <c r="K176" s="264"/>
    </row>
    <row r="177" spans="2:11" s="1" customFormat="1" ht="15" customHeight="1">
      <c r="B177" s="241"/>
      <c r="C177" s="218" t="s">
        <v>124</v>
      </c>
      <c r="D177" s="218"/>
      <c r="E177" s="218"/>
      <c r="F177" s="239" t="s">
        <v>1826</v>
      </c>
      <c r="G177" s="218"/>
      <c r="H177" s="218" t="s">
        <v>1894</v>
      </c>
      <c r="I177" s="218" t="s">
        <v>1895</v>
      </c>
      <c r="J177" s="218"/>
      <c r="K177" s="264"/>
    </row>
    <row r="178" spans="2:11" s="1" customFormat="1" ht="15" customHeight="1">
      <c r="B178" s="241"/>
      <c r="C178" s="218" t="s">
        <v>57</v>
      </c>
      <c r="D178" s="218"/>
      <c r="E178" s="218"/>
      <c r="F178" s="239" t="s">
        <v>1826</v>
      </c>
      <c r="G178" s="218"/>
      <c r="H178" s="218" t="s">
        <v>1896</v>
      </c>
      <c r="I178" s="218" t="s">
        <v>1897</v>
      </c>
      <c r="J178" s="218">
        <v>1</v>
      </c>
      <c r="K178" s="264"/>
    </row>
    <row r="179" spans="2:11" s="1" customFormat="1" ht="15" customHeight="1">
      <c r="B179" s="241"/>
      <c r="C179" s="218" t="s">
        <v>53</v>
      </c>
      <c r="D179" s="218"/>
      <c r="E179" s="218"/>
      <c r="F179" s="239" t="s">
        <v>1826</v>
      </c>
      <c r="G179" s="218"/>
      <c r="H179" s="218" t="s">
        <v>1898</v>
      </c>
      <c r="I179" s="218" t="s">
        <v>1828</v>
      </c>
      <c r="J179" s="218">
        <v>20</v>
      </c>
      <c r="K179" s="264"/>
    </row>
    <row r="180" spans="2:11" s="1" customFormat="1" ht="15" customHeight="1">
      <c r="B180" s="241"/>
      <c r="C180" s="218" t="s">
        <v>54</v>
      </c>
      <c r="D180" s="218"/>
      <c r="E180" s="218"/>
      <c r="F180" s="239" t="s">
        <v>1826</v>
      </c>
      <c r="G180" s="218"/>
      <c r="H180" s="218" t="s">
        <v>1899</v>
      </c>
      <c r="I180" s="218" t="s">
        <v>1828</v>
      </c>
      <c r="J180" s="218">
        <v>255</v>
      </c>
      <c r="K180" s="264"/>
    </row>
    <row r="181" spans="2:11" s="1" customFormat="1" ht="15" customHeight="1">
      <c r="B181" s="241"/>
      <c r="C181" s="218" t="s">
        <v>125</v>
      </c>
      <c r="D181" s="218"/>
      <c r="E181" s="218"/>
      <c r="F181" s="239" t="s">
        <v>1826</v>
      </c>
      <c r="G181" s="218"/>
      <c r="H181" s="218" t="s">
        <v>1790</v>
      </c>
      <c r="I181" s="218" t="s">
        <v>1828</v>
      </c>
      <c r="J181" s="218">
        <v>10</v>
      </c>
      <c r="K181" s="264"/>
    </row>
    <row r="182" spans="2:11" s="1" customFormat="1" ht="15" customHeight="1">
      <c r="B182" s="241"/>
      <c r="C182" s="218" t="s">
        <v>126</v>
      </c>
      <c r="D182" s="218"/>
      <c r="E182" s="218"/>
      <c r="F182" s="239" t="s">
        <v>1826</v>
      </c>
      <c r="G182" s="218"/>
      <c r="H182" s="218" t="s">
        <v>1900</v>
      </c>
      <c r="I182" s="218" t="s">
        <v>1861</v>
      </c>
      <c r="J182" s="218"/>
      <c r="K182" s="264"/>
    </row>
    <row r="183" spans="2:11" s="1" customFormat="1" ht="15" customHeight="1">
      <c r="B183" s="241"/>
      <c r="C183" s="218" t="s">
        <v>1901</v>
      </c>
      <c r="D183" s="218"/>
      <c r="E183" s="218"/>
      <c r="F183" s="239" t="s">
        <v>1826</v>
      </c>
      <c r="G183" s="218"/>
      <c r="H183" s="218" t="s">
        <v>1902</v>
      </c>
      <c r="I183" s="218" t="s">
        <v>1861</v>
      </c>
      <c r="J183" s="218"/>
      <c r="K183" s="264"/>
    </row>
    <row r="184" spans="2:11" s="1" customFormat="1" ht="15" customHeight="1">
      <c r="B184" s="241"/>
      <c r="C184" s="218" t="s">
        <v>1890</v>
      </c>
      <c r="D184" s="218"/>
      <c r="E184" s="218"/>
      <c r="F184" s="239" t="s">
        <v>1826</v>
      </c>
      <c r="G184" s="218"/>
      <c r="H184" s="218" t="s">
        <v>1903</v>
      </c>
      <c r="I184" s="218" t="s">
        <v>1861</v>
      </c>
      <c r="J184" s="218"/>
      <c r="K184" s="264"/>
    </row>
    <row r="185" spans="2:11" s="1" customFormat="1" ht="15" customHeight="1">
      <c r="B185" s="241"/>
      <c r="C185" s="218" t="s">
        <v>128</v>
      </c>
      <c r="D185" s="218"/>
      <c r="E185" s="218"/>
      <c r="F185" s="239" t="s">
        <v>1832</v>
      </c>
      <c r="G185" s="218"/>
      <c r="H185" s="218" t="s">
        <v>1904</v>
      </c>
      <c r="I185" s="218" t="s">
        <v>1828</v>
      </c>
      <c r="J185" s="218">
        <v>50</v>
      </c>
      <c r="K185" s="264"/>
    </row>
    <row r="186" spans="2:11" s="1" customFormat="1" ht="15" customHeight="1">
      <c r="B186" s="241"/>
      <c r="C186" s="218" t="s">
        <v>1905</v>
      </c>
      <c r="D186" s="218"/>
      <c r="E186" s="218"/>
      <c r="F186" s="239" t="s">
        <v>1832</v>
      </c>
      <c r="G186" s="218"/>
      <c r="H186" s="218" t="s">
        <v>1906</v>
      </c>
      <c r="I186" s="218" t="s">
        <v>1907</v>
      </c>
      <c r="J186" s="218"/>
      <c r="K186" s="264"/>
    </row>
    <row r="187" spans="2:11" s="1" customFormat="1" ht="15" customHeight="1">
      <c r="B187" s="241"/>
      <c r="C187" s="218" t="s">
        <v>1908</v>
      </c>
      <c r="D187" s="218"/>
      <c r="E187" s="218"/>
      <c r="F187" s="239" t="s">
        <v>1832</v>
      </c>
      <c r="G187" s="218"/>
      <c r="H187" s="218" t="s">
        <v>1909</v>
      </c>
      <c r="I187" s="218" t="s">
        <v>1907</v>
      </c>
      <c r="J187" s="218"/>
      <c r="K187" s="264"/>
    </row>
    <row r="188" spans="2:11" s="1" customFormat="1" ht="15" customHeight="1">
      <c r="B188" s="241"/>
      <c r="C188" s="218" t="s">
        <v>1910</v>
      </c>
      <c r="D188" s="218"/>
      <c r="E188" s="218"/>
      <c r="F188" s="239" t="s">
        <v>1832</v>
      </c>
      <c r="G188" s="218"/>
      <c r="H188" s="218" t="s">
        <v>1911</v>
      </c>
      <c r="I188" s="218" t="s">
        <v>1907</v>
      </c>
      <c r="J188" s="218"/>
      <c r="K188" s="264"/>
    </row>
    <row r="189" spans="2:11" s="1" customFormat="1" ht="15" customHeight="1">
      <c r="B189" s="241"/>
      <c r="C189" s="277" t="s">
        <v>1912</v>
      </c>
      <c r="D189" s="218"/>
      <c r="E189" s="218"/>
      <c r="F189" s="239" t="s">
        <v>1832</v>
      </c>
      <c r="G189" s="218"/>
      <c r="H189" s="218" t="s">
        <v>1913</v>
      </c>
      <c r="I189" s="218" t="s">
        <v>1914</v>
      </c>
      <c r="J189" s="278" t="s">
        <v>1915</v>
      </c>
      <c r="K189" s="264"/>
    </row>
    <row r="190" spans="2:11" s="1" customFormat="1" ht="15" customHeight="1">
      <c r="B190" s="241"/>
      <c r="C190" s="277" t="s">
        <v>42</v>
      </c>
      <c r="D190" s="218"/>
      <c r="E190" s="218"/>
      <c r="F190" s="239" t="s">
        <v>1826</v>
      </c>
      <c r="G190" s="218"/>
      <c r="H190" s="215" t="s">
        <v>1916</v>
      </c>
      <c r="I190" s="218" t="s">
        <v>1917</v>
      </c>
      <c r="J190" s="218"/>
      <c r="K190" s="264"/>
    </row>
    <row r="191" spans="2:11" s="1" customFormat="1" ht="15" customHeight="1">
      <c r="B191" s="241"/>
      <c r="C191" s="277" t="s">
        <v>1918</v>
      </c>
      <c r="D191" s="218"/>
      <c r="E191" s="218"/>
      <c r="F191" s="239" t="s">
        <v>1826</v>
      </c>
      <c r="G191" s="218"/>
      <c r="H191" s="218" t="s">
        <v>1919</v>
      </c>
      <c r="I191" s="218" t="s">
        <v>1861</v>
      </c>
      <c r="J191" s="218"/>
      <c r="K191" s="264"/>
    </row>
    <row r="192" spans="2:11" s="1" customFormat="1" ht="15" customHeight="1">
      <c r="B192" s="241"/>
      <c r="C192" s="277" t="s">
        <v>1920</v>
      </c>
      <c r="D192" s="218"/>
      <c r="E192" s="218"/>
      <c r="F192" s="239" t="s">
        <v>1826</v>
      </c>
      <c r="G192" s="218"/>
      <c r="H192" s="218" t="s">
        <v>1921</v>
      </c>
      <c r="I192" s="218" t="s">
        <v>1861</v>
      </c>
      <c r="J192" s="218"/>
      <c r="K192" s="264"/>
    </row>
    <row r="193" spans="2:11" s="1" customFormat="1" ht="15" customHeight="1">
      <c r="B193" s="241"/>
      <c r="C193" s="277" t="s">
        <v>1922</v>
      </c>
      <c r="D193" s="218"/>
      <c r="E193" s="218"/>
      <c r="F193" s="239" t="s">
        <v>1832</v>
      </c>
      <c r="G193" s="218"/>
      <c r="H193" s="218" t="s">
        <v>1923</v>
      </c>
      <c r="I193" s="218" t="s">
        <v>1861</v>
      </c>
      <c r="J193" s="218"/>
      <c r="K193" s="264"/>
    </row>
    <row r="194" spans="2:11" s="1" customFormat="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s="1" customFormat="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s="1" customFormat="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s="1" customFormat="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s="1" customFormat="1" ht="13.5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s="1" customFormat="1" ht="21">
      <c r="B199" s="210"/>
      <c r="C199" s="330" t="s">
        <v>1924</v>
      </c>
      <c r="D199" s="330"/>
      <c r="E199" s="330"/>
      <c r="F199" s="330"/>
      <c r="G199" s="330"/>
      <c r="H199" s="330"/>
      <c r="I199" s="330"/>
      <c r="J199" s="330"/>
      <c r="K199" s="211"/>
    </row>
    <row r="200" spans="2:11" s="1" customFormat="1" ht="25.5" customHeight="1">
      <c r="B200" s="210"/>
      <c r="C200" s="280" t="s">
        <v>1925</v>
      </c>
      <c r="D200" s="280"/>
      <c r="E200" s="280"/>
      <c r="F200" s="280" t="s">
        <v>1926</v>
      </c>
      <c r="G200" s="281"/>
      <c r="H200" s="331" t="s">
        <v>1927</v>
      </c>
      <c r="I200" s="331"/>
      <c r="J200" s="331"/>
      <c r="K200" s="211"/>
    </row>
    <row r="201" spans="2:11" s="1" customFormat="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pans="2:11" s="1" customFormat="1" ht="15" customHeight="1">
      <c r="B202" s="241"/>
      <c r="C202" s="218" t="s">
        <v>1917</v>
      </c>
      <c r="D202" s="218"/>
      <c r="E202" s="218"/>
      <c r="F202" s="239" t="s">
        <v>43</v>
      </c>
      <c r="G202" s="218"/>
      <c r="H202" s="332" t="s">
        <v>1928</v>
      </c>
      <c r="I202" s="332"/>
      <c r="J202" s="332"/>
      <c r="K202" s="264"/>
    </row>
    <row r="203" spans="2:11" s="1" customFormat="1" ht="15" customHeight="1">
      <c r="B203" s="241"/>
      <c r="C203" s="218"/>
      <c r="D203" s="218"/>
      <c r="E203" s="218"/>
      <c r="F203" s="239" t="s">
        <v>44</v>
      </c>
      <c r="G203" s="218"/>
      <c r="H203" s="332" t="s">
        <v>1929</v>
      </c>
      <c r="I203" s="332"/>
      <c r="J203" s="332"/>
      <c r="K203" s="264"/>
    </row>
    <row r="204" spans="2:11" s="1" customFormat="1" ht="15" customHeight="1">
      <c r="B204" s="241"/>
      <c r="C204" s="218"/>
      <c r="D204" s="218"/>
      <c r="E204" s="218"/>
      <c r="F204" s="239" t="s">
        <v>47</v>
      </c>
      <c r="G204" s="218"/>
      <c r="H204" s="332" t="s">
        <v>1930</v>
      </c>
      <c r="I204" s="332"/>
      <c r="J204" s="332"/>
      <c r="K204" s="264"/>
    </row>
    <row r="205" spans="2:11" s="1" customFormat="1" ht="15" customHeight="1">
      <c r="B205" s="241"/>
      <c r="C205" s="218"/>
      <c r="D205" s="218"/>
      <c r="E205" s="218"/>
      <c r="F205" s="239" t="s">
        <v>45</v>
      </c>
      <c r="G205" s="218"/>
      <c r="H205" s="332" t="s">
        <v>1931</v>
      </c>
      <c r="I205" s="332"/>
      <c r="J205" s="332"/>
      <c r="K205" s="264"/>
    </row>
    <row r="206" spans="2:11" s="1" customFormat="1" ht="15" customHeight="1">
      <c r="B206" s="241"/>
      <c r="C206" s="218"/>
      <c r="D206" s="218"/>
      <c r="E206" s="218"/>
      <c r="F206" s="239" t="s">
        <v>46</v>
      </c>
      <c r="G206" s="218"/>
      <c r="H206" s="332" t="s">
        <v>1932</v>
      </c>
      <c r="I206" s="332"/>
      <c r="J206" s="332"/>
      <c r="K206" s="264"/>
    </row>
    <row r="207" spans="2:11" s="1" customFormat="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4"/>
    </row>
    <row r="208" spans="2:11" s="1" customFormat="1" ht="15" customHeight="1">
      <c r="B208" s="241"/>
      <c r="C208" s="218" t="s">
        <v>1873</v>
      </c>
      <c r="D208" s="218"/>
      <c r="E208" s="218"/>
      <c r="F208" s="239" t="s">
        <v>79</v>
      </c>
      <c r="G208" s="218"/>
      <c r="H208" s="332" t="s">
        <v>1933</v>
      </c>
      <c r="I208" s="332"/>
      <c r="J208" s="332"/>
      <c r="K208" s="264"/>
    </row>
    <row r="209" spans="2:11" s="1" customFormat="1" ht="15" customHeight="1">
      <c r="B209" s="241"/>
      <c r="C209" s="218"/>
      <c r="D209" s="218"/>
      <c r="E209" s="218"/>
      <c r="F209" s="239" t="s">
        <v>1770</v>
      </c>
      <c r="G209" s="218"/>
      <c r="H209" s="332" t="s">
        <v>1771</v>
      </c>
      <c r="I209" s="332"/>
      <c r="J209" s="332"/>
      <c r="K209" s="264"/>
    </row>
    <row r="210" spans="2:11" s="1" customFormat="1" ht="15" customHeight="1">
      <c r="B210" s="241"/>
      <c r="C210" s="218"/>
      <c r="D210" s="218"/>
      <c r="E210" s="218"/>
      <c r="F210" s="239" t="s">
        <v>1768</v>
      </c>
      <c r="G210" s="218"/>
      <c r="H210" s="332" t="s">
        <v>1934</v>
      </c>
      <c r="I210" s="332"/>
      <c r="J210" s="332"/>
      <c r="K210" s="264"/>
    </row>
    <row r="211" spans="2:11" s="1" customFormat="1" ht="15" customHeight="1">
      <c r="B211" s="282"/>
      <c r="C211" s="218"/>
      <c r="D211" s="218"/>
      <c r="E211" s="218"/>
      <c r="F211" s="239" t="s">
        <v>1772</v>
      </c>
      <c r="G211" s="277"/>
      <c r="H211" s="333" t="s">
        <v>1773</v>
      </c>
      <c r="I211" s="333"/>
      <c r="J211" s="333"/>
      <c r="K211" s="283"/>
    </row>
    <row r="212" spans="2:11" s="1" customFormat="1" ht="15" customHeight="1">
      <c r="B212" s="282"/>
      <c r="C212" s="218"/>
      <c r="D212" s="218"/>
      <c r="E212" s="218"/>
      <c r="F212" s="239" t="s">
        <v>1676</v>
      </c>
      <c r="G212" s="277"/>
      <c r="H212" s="333" t="s">
        <v>1935</v>
      </c>
      <c r="I212" s="333"/>
      <c r="J212" s="333"/>
      <c r="K212" s="283"/>
    </row>
    <row r="213" spans="2:11" s="1" customFormat="1" ht="15" customHeight="1">
      <c r="B213" s="282"/>
      <c r="C213" s="218"/>
      <c r="D213" s="218"/>
      <c r="E213" s="218"/>
      <c r="F213" s="239"/>
      <c r="G213" s="277"/>
      <c r="H213" s="268"/>
      <c r="I213" s="268"/>
      <c r="J213" s="268"/>
      <c r="K213" s="283"/>
    </row>
    <row r="214" spans="2:11" s="1" customFormat="1" ht="15" customHeight="1">
      <c r="B214" s="282"/>
      <c r="C214" s="218" t="s">
        <v>1897</v>
      </c>
      <c r="D214" s="218"/>
      <c r="E214" s="218"/>
      <c r="F214" s="239">
        <v>1</v>
      </c>
      <c r="G214" s="277"/>
      <c r="H214" s="333" t="s">
        <v>1936</v>
      </c>
      <c r="I214" s="333"/>
      <c r="J214" s="333"/>
      <c r="K214" s="283"/>
    </row>
    <row r="215" spans="2:11" s="1" customFormat="1" ht="15" customHeight="1">
      <c r="B215" s="282"/>
      <c r="C215" s="218"/>
      <c r="D215" s="218"/>
      <c r="E215" s="218"/>
      <c r="F215" s="239">
        <v>2</v>
      </c>
      <c r="G215" s="277"/>
      <c r="H215" s="333" t="s">
        <v>1937</v>
      </c>
      <c r="I215" s="333"/>
      <c r="J215" s="333"/>
      <c r="K215" s="283"/>
    </row>
    <row r="216" spans="2:11" s="1" customFormat="1" ht="15" customHeight="1">
      <c r="B216" s="282"/>
      <c r="C216" s="218"/>
      <c r="D216" s="218"/>
      <c r="E216" s="218"/>
      <c r="F216" s="239">
        <v>3</v>
      </c>
      <c r="G216" s="277"/>
      <c r="H216" s="333" t="s">
        <v>1938</v>
      </c>
      <c r="I216" s="333"/>
      <c r="J216" s="333"/>
      <c r="K216" s="283"/>
    </row>
    <row r="217" spans="2:11" s="1" customFormat="1" ht="15" customHeight="1">
      <c r="B217" s="282"/>
      <c r="C217" s="218"/>
      <c r="D217" s="218"/>
      <c r="E217" s="218"/>
      <c r="F217" s="239">
        <v>4</v>
      </c>
      <c r="G217" s="277"/>
      <c r="H217" s="333" t="s">
        <v>1939</v>
      </c>
      <c r="I217" s="333"/>
      <c r="J217" s="333"/>
      <c r="K217" s="283"/>
    </row>
    <row r="218" spans="2:11" s="1" customFormat="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13</vt:i4>
      </vt:variant>
    </vt:vector>
  </HeadingPairs>
  <TitlesOfParts>
    <vt:vector size="20" baseType="lpstr">
      <vt:lpstr>Rekapitulace stavby</vt:lpstr>
      <vt:lpstr>001 - Stavební část</vt:lpstr>
      <vt:lpstr>002 - Zdravotechnika</vt:lpstr>
      <vt:lpstr>003 - Elektroinstalace</vt:lpstr>
      <vt:lpstr>004 - Vybavení vestavěné</vt:lpstr>
      <vt:lpstr>005 - Vedlejší rozpočtové...</vt:lpstr>
      <vt:lpstr>Pokyny pro vyplnění</vt:lpstr>
      <vt:lpstr>'001 - Stavební část'!Názvy_tisku</vt:lpstr>
      <vt:lpstr>'002 - Zdravotechnika'!Názvy_tisku</vt:lpstr>
      <vt:lpstr>'003 - Elektroinstalace'!Názvy_tisku</vt:lpstr>
      <vt:lpstr>'004 - Vybavení vestavěné'!Názvy_tisku</vt:lpstr>
      <vt:lpstr>'005 - Vedlejší rozpočtové...'!Názvy_tisku</vt:lpstr>
      <vt:lpstr>'Rekapitulace stavby'!Názvy_tisku</vt:lpstr>
      <vt:lpstr>'001 - Stavební část'!Oblast_tisku</vt:lpstr>
      <vt:lpstr>'002 - Zdravotechnika'!Oblast_tisku</vt:lpstr>
      <vt:lpstr>'003 - Elektroinstalace'!Oblast_tisku</vt:lpstr>
      <vt:lpstr>'004 - Vybavení vestavěné'!Oblast_tisku</vt:lpstr>
      <vt:lpstr>'005 - Vedlejší rozpočtové...'!Oblast_tisku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x-PC\x</dc:creator>
  <cp:lastModifiedBy>Václav Černý</cp:lastModifiedBy>
  <dcterms:created xsi:type="dcterms:W3CDTF">2022-04-30T10:18:58Z</dcterms:created>
  <dcterms:modified xsi:type="dcterms:W3CDTF">2023-01-04T07:38:54Z</dcterms:modified>
</cp:coreProperties>
</file>