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_OSOBNI SLOZKY\Trojak\Výběrové řízení\2023\2) Výběrové řízení\č. P23V001 - Přístupový chodník a bezbariérový vstup do jídelny ZŠ Rotava - II. etapa\1) Výzva a zadávací dokumentace\"/>
    </mc:Choice>
  </mc:AlternateContent>
  <bookViews>
    <workbookView xWindow="0" yWindow="0" windowWidth="24000" windowHeight="973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2" l="1"/>
  <c r="AC178" i="12" l="1"/>
  <c r="F39" i="1" s="1"/>
  <c r="BA136" i="12"/>
  <c r="BA133" i="12"/>
  <c r="BA131" i="12"/>
  <c r="BA127" i="12"/>
  <c r="BA125" i="12"/>
  <c r="G9" i="12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5" i="12"/>
  <c r="G25" i="12" s="1"/>
  <c r="M25" i="12" s="1"/>
  <c r="I25" i="12"/>
  <c r="K25" i="12"/>
  <c r="O25" i="12"/>
  <c r="Q25" i="12"/>
  <c r="U25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52" i="12"/>
  <c r="G52" i="12" s="1"/>
  <c r="I52" i="12"/>
  <c r="K52" i="12"/>
  <c r="O52" i="12"/>
  <c r="Q52" i="12"/>
  <c r="U52" i="12"/>
  <c r="F58" i="12"/>
  <c r="G58" i="12"/>
  <c r="M58" i="12" s="1"/>
  <c r="I58" i="12"/>
  <c r="K58" i="12"/>
  <c r="O58" i="12"/>
  <c r="Q58" i="12"/>
  <c r="U58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68" i="12"/>
  <c r="G68" i="12" s="1"/>
  <c r="M68" i="12" s="1"/>
  <c r="I68" i="12"/>
  <c r="K68" i="12"/>
  <c r="O68" i="12"/>
  <c r="Q68" i="12"/>
  <c r="U68" i="12"/>
  <c r="F71" i="12"/>
  <c r="G71" i="12"/>
  <c r="M71" i="12" s="1"/>
  <c r="I71" i="12"/>
  <c r="K71" i="12"/>
  <c r="O71" i="12"/>
  <c r="Q71" i="12"/>
  <c r="U71" i="12"/>
  <c r="F74" i="12"/>
  <c r="G74" i="12" s="1"/>
  <c r="M74" i="12" s="1"/>
  <c r="I74" i="12"/>
  <c r="K74" i="12"/>
  <c r="O74" i="12"/>
  <c r="Q74" i="12"/>
  <c r="U74" i="12"/>
  <c r="F77" i="12"/>
  <c r="G77" i="12" s="1"/>
  <c r="M77" i="12" s="1"/>
  <c r="I77" i="12"/>
  <c r="K77" i="12"/>
  <c r="O77" i="12"/>
  <c r="Q77" i="12"/>
  <c r="U77" i="12"/>
  <c r="F80" i="12"/>
  <c r="G80" i="12" s="1"/>
  <c r="M80" i="12" s="1"/>
  <c r="I80" i="12"/>
  <c r="K80" i="12"/>
  <c r="O80" i="12"/>
  <c r="Q80" i="12"/>
  <c r="U80" i="12"/>
  <c r="F83" i="12"/>
  <c r="G83" i="12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90" i="12"/>
  <c r="G90" i="12" s="1"/>
  <c r="M90" i="12" s="1"/>
  <c r="I90" i="12"/>
  <c r="K90" i="12"/>
  <c r="O90" i="12"/>
  <c r="Q90" i="12"/>
  <c r="U90" i="12"/>
  <c r="F92" i="12"/>
  <c r="G92" i="12"/>
  <c r="M92" i="12" s="1"/>
  <c r="I92" i="12"/>
  <c r="K92" i="12"/>
  <c r="O92" i="12"/>
  <c r="Q92" i="12"/>
  <c r="U92" i="12"/>
  <c r="F94" i="12"/>
  <c r="G94" i="12" s="1"/>
  <c r="M94" i="12" s="1"/>
  <c r="I94" i="12"/>
  <c r="K94" i="12"/>
  <c r="O94" i="12"/>
  <c r="Q94" i="12"/>
  <c r="U94" i="12"/>
  <c r="F96" i="12"/>
  <c r="G96" i="12" s="1"/>
  <c r="M96" i="12" s="1"/>
  <c r="I96" i="12"/>
  <c r="K96" i="12"/>
  <c r="O96" i="12"/>
  <c r="Q96" i="12"/>
  <c r="U96" i="12"/>
  <c r="F99" i="12"/>
  <c r="G99" i="12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5" i="12"/>
  <c r="G105" i="12"/>
  <c r="M105" i="12" s="1"/>
  <c r="I105" i="12"/>
  <c r="K105" i="12"/>
  <c r="O105" i="12"/>
  <c r="Q105" i="12"/>
  <c r="U105" i="12"/>
  <c r="F109" i="12"/>
  <c r="G109" i="12" s="1"/>
  <c r="M109" i="12" s="1"/>
  <c r="I109" i="12"/>
  <c r="K109" i="12"/>
  <c r="O109" i="12"/>
  <c r="Q109" i="12"/>
  <c r="U109" i="12"/>
  <c r="F111" i="12"/>
  <c r="G111" i="12"/>
  <c r="M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5" i="12"/>
  <c r="G115" i="12"/>
  <c r="M115" i="12" s="1"/>
  <c r="I115" i="12"/>
  <c r="K115" i="12"/>
  <c r="O115" i="12"/>
  <c r="Q115" i="12"/>
  <c r="U115" i="12"/>
  <c r="F117" i="12"/>
  <c r="G117" i="12" s="1"/>
  <c r="M117" i="12" s="1"/>
  <c r="I117" i="12"/>
  <c r="K117" i="12"/>
  <c r="O117" i="12"/>
  <c r="Q117" i="12"/>
  <c r="U117" i="12"/>
  <c r="F119" i="12"/>
  <c r="G119" i="12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3" i="12"/>
  <c r="G123" i="12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/>
  <c r="M126" i="12" s="1"/>
  <c r="I126" i="12"/>
  <c r="K126" i="12"/>
  <c r="O126" i="12"/>
  <c r="Q126" i="12"/>
  <c r="U126" i="12"/>
  <c r="F130" i="12"/>
  <c r="G130" i="12" s="1"/>
  <c r="M130" i="12" s="1"/>
  <c r="I130" i="12"/>
  <c r="K130" i="12"/>
  <c r="O130" i="12"/>
  <c r="Q130" i="12"/>
  <c r="U130" i="12"/>
  <c r="F132" i="12"/>
  <c r="G132" i="12"/>
  <c r="M132" i="12" s="1"/>
  <c r="I132" i="12"/>
  <c r="K132" i="12"/>
  <c r="O132" i="12"/>
  <c r="Q132" i="12"/>
  <c r="U132" i="12"/>
  <c r="F135" i="12"/>
  <c r="G135" i="12" s="1"/>
  <c r="M135" i="12" s="1"/>
  <c r="I135" i="12"/>
  <c r="K135" i="12"/>
  <c r="O135" i="12"/>
  <c r="Q135" i="12"/>
  <c r="U135" i="12"/>
  <c r="F139" i="12"/>
  <c r="G139" i="12"/>
  <c r="I139" i="12"/>
  <c r="K139" i="12"/>
  <c r="O139" i="12"/>
  <c r="O138" i="12" s="1"/>
  <c r="Q139" i="12"/>
  <c r="U139" i="12"/>
  <c r="F140" i="12"/>
  <c r="G140" i="12"/>
  <c r="M140" i="12" s="1"/>
  <c r="I140" i="12"/>
  <c r="K140" i="12"/>
  <c r="O140" i="12"/>
  <c r="Q140" i="12"/>
  <c r="U140" i="12"/>
  <c r="F142" i="12"/>
  <c r="G142" i="12"/>
  <c r="M142" i="12" s="1"/>
  <c r="I142" i="12"/>
  <c r="K142" i="12"/>
  <c r="O142" i="12"/>
  <c r="Q142" i="12"/>
  <c r="U142" i="12"/>
  <c r="F146" i="12"/>
  <c r="G146" i="12"/>
  <c r="M146" i="12" s="1"/>
  <c r="I146" i="12"/>
  <c r="K146" i="12"/>
  <c r="O146" i="12"/>
  <c r="Q146" i="12"/>
  <c r="U146" i="12"/>
  <c r="F148" i="12"/>
  <c r="G148" i="12"/>
  <c r="M148" i="12" s="1"/>
  <c r="I148" i="12"/>
  <c r="K148" i="12"/>
  <c r="O148" i="12"/>
  <c r="Q148" i="12"/>
  <c r="U148" i="12"/>
  <c r="F151" i="12"/>
  <c r="G151" i="12"/>
  <c r="M151" i="12" s="1"/>
  <c r="I151" i="12"/>
  <c r="K151" i="12"/>
  <c r="O151" i="12"/>
  <c r="Q151" i="12"/>
  <c r="U151" i="12"/>
  <c r="F156" i="12"/>
  <c r="G156" i="12"/>
  <c r="M156" i="12" s="1"/>
  <c r="I156" i="12"/>
  <c r="K156" i="12"/>
  <c r="O156" i="12"/>
  <c r="Q156" i="12"/>
  <c r="U156" i="12"/>
  <c r="F158" i="12"/>
  <c r="G158" i="12"/>
  <c r="M158" i="12" s="1"/>
  <c r="I158" i="12"/>
  <c r="K158" i="12"/>
  <c r="O158" i="12"/>
  <c r="Q158" i="12"/>
  <c r="U158" i="12"/>
  <c r="F161" i="12"/>
  <c r="G161" i="12"/>
  <c r="G160" i="12" s="1"/>
  <c r="I55" i="1" s="1"/>
  <c r="I161" i="12"/>
  <c r="I160" i="12" s="1"/>
  <c r="K161" i="12"/>
  <c r="K160" i="12" s="1"/>
  <c r="O161" i="12"/>
  <c r="O160" i="12" s="1"/>
  <c r="Q161" i="12"/>
  <c r="Q160" i="12" s="1"/>
  <c r="U161" i="12"/>
  <c r="U160" i="12" s="1"/>
  <c r="F167" i="12"/>
  <c r="G167" i="12"/>
  <c r="M167" i="12" s="1"/>
  <c r="I167" i="12"/>
  <c r="K167" i="12"/>
  <c r="O167" i="12"/>
  <c r="Q167" i="12"/>
  <c r="U167" i="12"/>
  <c r="F170" i="12"/>
  <c r="G170" i="12"/>
  <c r="G166" i="12" s="1"/>
  <c r="I56" i="1" s="1"/>
  <c r="I18" i="1" s="1"/>
  <c r="I170" i="12"/>
  <c r="K170" i="12"/>
  <c r="O170" i="12"/>
  <c r="Q170" i="12"/>
  <c r="U170" i="12"/>
  <c r="F172" i="12"/>
  <c r="G172" i="12" s="1"/>
  <c r="I172" i="12"/>
  <c r="K172" i="12"/>
  <c r="O172" i="12"/>
  <c r="Q172" i="12"/>
  <c r="U172" i="12"/>
  <c r="F173" i="12"/>
  <c r="G173" i="12"/>
  <c r="M173" i="12" s="1"/>
  <c r="I173" i="12"/>
  <c r="K173" i="12"/>
  <c r="O173" i="12"/>
  <c r="Q173" i="12"/>
  <c r="U173" i="12"/>
  <c r="F174" i="12"/>
  <c r="G174" i="12" s="1"/>
  <c r="M174" i="12" s="1"/>
  <c r="I174" i="12"/>
  <c r="K174" i="12"/>
  <c r="O174" i="12"/>
  <c r="Q174" i="12"/>
  <c r="U174" i="12"/>
  <c r="F175" i="12"/>
  <c r="G175" i="12"/>
  <c r="M175" i="12" s="1"/>
  <c r="I175" i="12"/>
  <c r="K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I20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M141" i="12" l="1"/>
  <c r="AD178" i="12"/>
  <c r="G39" i="1" s="1"/>
  <c r="G40" i="1" s="1"/>
  <c r="G25" i="1" s="1"/>
  <c r="G26" i="1" s="1"/>
  <c r="F40" i="1"/>
  <c r="G28" i="1" s="1"/>
  <c r="H39" i="1"/>
  <c r="H40" i="1" s="1"/>
  <c r="U171" i="12"/>
  <c r="O171" i="12"/>
  <c r="K171" i="12"/>
  <c r="I171" i="12"/>
  <c r="U166" i="12"/>
  <c r="O166" i="12"/>
  <c r="K166" i="12"/>
  <c r="U141" i="12"/>
  <c r="O141" i="12"/>
  <c r="K141" i="12"/>
  <c r="G141" i="12"/>
  <c r="I54" i="1" s="1"/>
  <c r="K138" i="12"/>
  <c r="G138" i="12"/>
  <c r="I53" i="1" s="1"/>
  <c r="O104" i="12"/>
  <c r="I104" i="12"/>
  <c r="Q104" i="12"/>
  <c r="G104" i="12"/>
  <c r="I52" i="1" s="1"/>
  <c r="Q98" i="12"/>
  <c r="I98" i="12"/>
  <c r="Q51" i="12"/>
  <c r="K8" i="12"/>
  <c r="Q8" i="12"/>
  <c r="Q171" i="12"/>
  <c r="M170" i="12"/>
  <c r="M166" i="12" s="1"/>
  <c r="Q166" i="12"/>
  <c r="I166" i="12"/>
  <c r="M161" i="12"/>
  <c r="M160" i="12" s="1"/>
  <c r="I141" i="12"/>
  <c r="Q141" i="12"/>
  <c r="U138" i="12"/>
  <c r="Q138" i="12"/>
  <c r="M139" i="12"/>
  <c r="M138" i="12" s="1"/>
  <c r="I138" i="12"/>
  <c r="K104" i="12"/>
  <c r="U104" i="12"/>
  <c r="U98" i="12"/>
  <c r="O98" i="12"/>
  <c r="K98" i="12"/>
  <c r="K51" i="12"/>
  <c r="U51" i="12"/>
  <c r="O51" i="12"/>
  <c r="I51" i="12"/>
  <c r="U8" i="12"/>
  <c r="O8" i="12"/>
  <c r="I8" i="12"/>
  <c r="G23" i="1"/>
  <c r="G51" i="12"/>
  <c r="I50" i="1" s="1"/>
  <c r="M52" i="12"/>
  <c r="M51" i="12" s="1"/>
  <c r="G171" i="12"/>
  <c r="I57" i="1" s="1"/>
  <c r="I19" i="1" s="1"/>
  <c r="M172" i="12"/>
  <c r="M171" i="12" s="1"/>
  <c r="M104" i="12"/>
  <c r="M98" i="12"/>
  <c r="G8" i="12"/>
  <c r="M9" i="12"/>
  <c r="M8" i="12" s="1"/>
  <c r="G98" i="12"/>
  <c r="I51" i="1" s="1"/>
  <c r="I39" i="1"/>
  <c r="I40" i="1" s="1"/>
  <c r="J39" i="1" s="1"/>
  <c r="J40" i="1" s="1"/>
  <c r="I49" i="1" l="1"/>
  <c r="G178" i="12"/>
  <c r="G24" i="1"/>
  <c r="G29" i="1"/>
  <c r="I16" i="1" l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<sst xmlns="http://schemas.openxmlformats.org/spreadsheetml/2006/main" count="645" uniqueCount="333">
  <si>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</si>
  <si>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</si>
  <si>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</si>
  <si>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</si>
  <si>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</si>
  <si>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</si>
  <si>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</si>
  <si>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</si>
  <si>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</si>
  <si>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</si>
  <si>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</si>
  <si>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</si>
  <si>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</si>
  <si>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</si>
  <si>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</si>
  <si>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</si>
  <si>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</si>
  <si>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</si>
  <si>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</si>
  <si>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</si>
  <si>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</si>
  <si>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</si>
  <si>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</si>
  <si>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</si>
  <si>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</si>
  <si>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</si>
  <si>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</si>
  <si>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</si>
  <si>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</si>
  <si>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</si>
  <si>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</si>
  <si>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</si>
  <si>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</si>
  <si>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</si>
  <si>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</si>
  <si>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</si>
  <si>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</si>
  <si>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</si>
  <si>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</si>
  <si>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</si>
  <si>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</si>
  <si>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</si>
  <si>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</si>
  <si>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</si>
  <si>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</si>
  <si>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Přístupový chodník a bezbariérový vstup do jídelny ZŠ Rotava</t>
  </si>
  <si>
    <t>Město Rotava</t>
  </si>
  <si>
    <t>Sídliště 721</t>
  </si>
  <si>
    <t>Rotava</t>
  </si>
  <si>
    <t>35701</t>
  </si>
  <si>
    <t>00259551</t>
  </si>
  <si>
    <t>CZ00259551</t>
  </si>
  <si>
    <t>Rozpočet</t>
  </si>
  <si>
    <t>Celkem za stavbu</t>
  </si>
  <si>
    <t>CZK</t>
  </si>
  <si>
    <t xml:space="preserve">Popis rozpočtu:  - </t>
  </si>
  <si>
    <t>Chodník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</si>
  <si>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</si>
  <si>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</si>
  <si>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</si>
  <si>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</si>
  <si>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</si>
  <si>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</si>
  <si>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</si>
  <si>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</si>
  <si>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</si>
  <si>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</si>
  <si>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</si>
  <si>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</si>
  <si>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</si>
  <si>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</si>
  <si>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</si>
  <si>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</si>
  <si>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</si>
  <si>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</si>
  <si>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</si>
  <si>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</si>
  <si>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</si>
  <si>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</si>
  <si>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</si>
  <si>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</si>
  <si>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</si>
  <si>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</si>
  <si>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</si>
  <si>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</si>
  <si>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</si>
  <si>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</si>
  <si>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</si>
  <si>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</si>
  <si>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</si>
  <si>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</si>
  <si>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</si>
  <si>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</si>
  <si>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</si>
  <si>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</si>
  <si>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</si>
  <si>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</si>
  <si>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</si>
  <si>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</si>
  <si>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</si>
  <si>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</si>
  <si>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</si>
  <si>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</si>
  <si>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</si>
  <si>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113151314R00</t>
  </si>
  <si>
    <t>Fréz.živič.krytu nad 500 m2, s překážkami, tl.5 cm</t>
  </si>
  <si>
    <t>m2</t>
  </si>
  <si>
    <t>POL1_0</t>
  </si>
  <si>
    <t>Vozovka asf. frézovaná:786,8419</t>
  </si>
  <si>
    <t>VV</t>
  </si>
  <si>
    <t>113108405R00</t>
  </si>
  <si>
    <t>Odstranění asfaltové vrstvy pl.nad 50 m2, tl. 5 cm</t>
  </si>
  <si>
    <t>6,3081+41,9954+16,3577</t>
  </si>
  <si>
    <t>113106231R00</t>
  </si>
  <si>
    <t>Rozebrání dlažeb ze zámkové dlažby v kamenivu</t>
  </si>
  <si>
    <t>3,6105+1,2450+4,7300+0,456</t>
  </si>
  <si>
    <t>113109315R00</t>
  </si>
  <si>
    <t>Odstranění podkladu pl.50 m2, bet.prostý tl.15 cm</t>
  </si>
  <si>
    <t>2,8811+19,7786</t>
  </si>
  <si>
    <t>113107630R00</t>
  </si>
  <si>
    <t>Odstranění podkladu nad 50 m2,kam.drcené tl.30 cm</t>
  </si>
  <si>
    <t>64,66120</t>
  </si>
  <si>
    <t>10,04150</t>
  </si>
  <si>
    <t>22,65970</t>
  </si>
  <si>
    <t>113204111R00</t>
  </si>
  <si>
    <t>Vytrhání obrubníků zahradních</t>
  </si>
  <si>
    <t>m</t>
  </si>
  <si>
    <t>6*1,00</t>
  </si>
  <si>
    <t>113202111R00</t>
  </si>
  <si>
    <t>Vytrhání obrub obrubníků silničních</t>
  </si>
  <si>
    <t>6,00</t>
  </si>
  <si>
    <t>121101100R00</t>
  </si>
  <si>
    <t>Sejmutí ornice, pl. do 400 m2, přemístění do 50 m</t>
  </si>
  <si>
    <t>m3</t>
  </si>
  <si>
    <t>(16,0224+193,3396+10,9097)*0,10</t>
  </si>
  <si>
    <t>122202201R00</t>
  </si>
  <si>
    <t>Odkopávky pro silnice v hor. 3 do 100 m3</t>
  </si>
  <si>
    <t>(16,0224+193,3396+10,9097)*0,30</t>
  </si>
  <si>
    <t>139601102R00</t>
  </si>
  <si>
    <t>Ruční výkop jam, rýh a šachet v hornině tř. 3</t>
  </si>
  <si>
    <t>(75,7932+54,5836)*0,60*0,80</t>
  </si>
  <si>
    <t>122202209R00</t>
  </si>
  <si>
    <t>Příplatek za lepivost - odkop. pro silnice v hor.3</t>
  </si>
  <si>
    <t>66,08151</t>
  </si>
  <si>
    <t>62,58086</t>
  </si>
  <si>
    <t>162701105R00</t>
  </si>
  <si>
    <t>Vodorovné přemístění výkopku z hor.1-4 do 10000 m</t>
  </si>
  <si>
    <t>162701109R00</t>
  </si>
  <si>
    <t>Příplatek k vod. přemístění hor.1-4 za další 1 km</t>
  </si>
  <si>
    <t>128,66237*5</t>
  </si>
  <si>
    <t>171201201R00</t>
  </si>
  <si>
    <t>Uložení sypaniny na skl.-sypanina na výšku přes 2m</t>
  </si>
  <si>
    <t>199000002R00</t>
  </si>
  <si>
    <t>Poplatek za skládku horniny 1- 4</t>
  </si>
  <si>
    <t>199000003R00</t>
  </si>
  <si>
    <t>Poplatek za skládku horniny 5 - 7</t>
  </si>
  <si>
    <t>97,36240*0,30</t>
  </si>
  <si>
    <t>181301101R00</t>
  </si>
  <si>
    <t>Rozprostření ornice, rovina, tl. do 10 cm do 500m2</t>
  </si>
  <si>
    <t>186,3184+17,4128+4,3978+8,4493+16,2004+7,2558+21,1736</t>
  </si>
  <si>
    <t>180402111R00</t>
  </si>
  <si>
    <t>Založení trávníku parkového výsevem v rovině</t>
  </si>
  <si>
    <t>00572410R</t>
  </si>
  <si>
    <t>Směs travní parková II. mírná zátěž PROFI, á 25 kg</t>
  </si>
  <si>
    <t>kg</t>
  </si>
  <si>
    <t>POL3_0</t>
  </si>
  <si>
    <t>261,20810*0,02</t>
  </si>
  <si>
    <t>181101102R00</t>
  </si>
  <si>
    <t>Úprava pláně v zářezech v hor. 1-4, se zhutněním</t>
  </si>
  <si>
    <t>Asfaltový beton:48,4750</t>
  </si>
  <si>
    <t>Dlažba 60 mm:175,4585+1,9931</t>
  </si>
  <si>
    <t>Dlažba 80 mm:34,1928+5,4731</t>
  </si>
  <si>
    <t>564851113R00</t>
  </si>
  <si>
    <t>Podklad ze štěrkodrti po zhutnění tloušťky 17 cm</t>
  </si>
  <si>
    <t>Dlažba 60 mm:175,4585</t>
  </si>
  <si>
    <t>Dlažba 60 mm reliéfní:1,9931</t>
  </si>
  <si>
    <t>Dlažba 80 mm:34,1928</t>
  </si>
  <si>
    <t>Dlažba 80 mm reliéfní:5,4731</t>
  </si>
  <si>
    <t>Asfalt - kompletní konstrukce:48,4750</t>
  </si>
  <si>
    <t>567122111R00</t>
  </si>
  <si>
    <t>Podklad z kameniva zpev.cementem SC C8/10 tl.12 cm</t>
  </si>
  <si>
    <t>577161124RT2</t>
  </si>
  <si>
    <t>Beton asfalt. ACL 16+ ložný, š. do 3 m, tl. 7 cm, plochy 201-1000 m2</t>
  </si>
  <si>
    <t>48,4750</t>
  </si>
  <si>
    <t>573111113R00</t>
  </si>
  <si>
    <t>Postřik živičný infiltr.+ posyp, asfalt 1,5 kg/m2</t>
  </si>
  <si>
    <t>577131111RT2</t>
  </si>
  <si>
    <t>Beton asfalt. ACO 11+ obrusný, š. do 3 m, tl. 4 cm, plochy 201-1000 m2</t>
  </si>
  <si>
    <t>Asfalt frézovaný:786,8419</t>
  </si>
  <si>
    <t>Asfalt - kompletní vrstvy:48,4750</t>
  </si>
  <si>
    <t>573211111R00</t>
  </si>
  <si>
    <t>Postřik živičný spojovací z asfaltu 0,5-0,7 kg/m2</t>
  </si>
  <si>
    <t>565310011R00</t>
  </si>
  <si>
    <t>Podklad z asfalt. recyklátu po zhutnění tl.5 cm</t>
  </si>
  <si>
    <t>21,2419</t>
  </si>
  <si>
    <t>4,50+4,90+5,40+4,20+4,50</t>
  </si>
  <si>
    <t>577131311RT3</t>
  </si>
  <si>
    <t>Beton asfaltový ACO 8 CH, š. do 3 m, tl. 4 cm, plochy 101-200 m2</t>
  </si>
  <si>
    <t>596215020R00</t>
  </si>
  <si>
    <t>Kladení zámkové dlažby tl. 6 cm do drtě tl. 3 cm</t>
  </si>
  <si>
    <t>59245308R</t>
  </si>
  <si>
    <t>Dlažba BEST KLASIKO přírodní  20x10x6</t>
  </si>
  <si>
    <t>Dlažba 60 mm:175,4585*1,05</t>
  </si>
  <si>
    <t>59245267R</t>
  </si>
  <si>
    <t>Dlažba BEST KLASIKO červená pro nevidomé 20x10x6, povrch STANDARD</t>
  </si>
  <si>
    <t>Dlažba 60 mm reliéfní:1,9931*1,05</t>
  </si>
  <si>
    <t>596215040R00</t>
  </si>
  <si>
    <t>Kladení zámkové dlažby tl. 8 cm do drtě tl. 4 cm</t>
  </si>
  <si>
    <t>59245266R</t>
  </si>
  <si>
    <t>Dlažba BEST KLASIKO barevná  20x10x8, povrch STANDARD</t>
  </si>
  <si>
    <t>Dlažba 80 mm:34,1928*1,05</t>
  </si>
  <si>
    <t>592452650R</t>
  </si>
  <si>
    <t>Dlažba BEST KLASIKO přírodní pro nevidomé 20x10x8, povrch STANDARD</t>
  </si>
  <si>
    <t>Dlažba 80 mm reliéfní:5,4731*1,05</t>
  </si>
  <si>
    <t>564531111R00</t>
  </si>
  <si>
    <t>Zřízení podsypu/podkladu ze sypaniny tl. 10 cm</t>
  </si>
  <si>
    <t>(12,70+2,60+2,80+10,30+0,80)*0,30</t>
  </si>
  <si>
    <t>566401111R00</t>
  </si>
  <si>
    <t>Úprava krytu kamenivem drceným do 0,08 m3/m2</t>
  </si>
  <si>
    <t>771,9744*0,20</t>
  </si>
  <si>
    <t>899431111R00</t>
  </si>
  <si>
    <t>Výšková úprava do 20 cm, zvýšení krytu šoupěte</t>
  </si>
  <si>
    <t>kus</t>
  </si>
  <si>
    <t>899331111R00</t>
  </si>
  <si>
    <t>Výšková úprava vstupu do 20 cm, zvýšení poklopu</t>
  </si>
  <si>
    <t>895941311RT2</t>
  </si>
  <si>
    <t>Zřízení vpusti uliční z dílců typ UVB - 50, včetně dodávky dílců pro uliční vpusti TBV</t>
  </si>
  <si>
    <t>831350114RAB</t>
  </si>
  <si>
    <t>Kanalizační přípojka z trub PVC, D 200 mm, rýha šířky 0,8 m, hloubky 1,2 m</t>
  </si>
  <si>
    <t>POL2_0</t>
  </si>
  <si>
    <t>Přípojky uličních vpustí:1,50+1,50</t>
  </si>
  <si>
    <t>917862111R00</t>
  </si>
  <si>
    <t>Osazení stojat. obrub.bet. s opěrou,lože z C 12/15</t>
  </si>
  <si>
    <t>Obrubníky 100x30x15:15,28+2,63+5,53+13,66+5,65+21,08+35,60+41,65</t>
  </si>
  <si>
    <t>Obrubníky 100x15x15:4,50+4,50+4,50+4,50+4,50+5,74+9,09</t>
  </si>
  <si>
    <t>Obrubníky přechodové:6,00+7,00</t>
  </si>
  <si>
    <t>59217012R</t>
  </si>
  <si>
    <t>Obrubník silniční betonový 150x300x1000 mm, přírodní</t>
  </si>
  <si>
    <t>Obrubníky 100x30x15:(15,28+2,63+5,53+13,66+5,65+21,08+35,60+41,65)*1,01</t>
  </si>
  <si>
    <t>59217020R</t>
  </si>
  <si>
    <t>Obrubník nájezdový betonový 148,5x145x1000 mm, přírodní</t>
  </si>
  <si>
    <t>Obrubníky 100x15x15:(4,50+4,50+4,50+4,50+4,50+5,74+9,09)*1,01</t>
  </si>
  <si>
    <t>59217021R</t>
  </si>
  <si>
    <t>Obrubník přechodový P betonový 150x250/145x975 mm, přírodní</t>
  </si>
  <si>
    <t>7,00</t>
  </si>
  <si>
    <t>59217022R</t>
  </si>
  <si>
    <t>Obrubník přechodový L betonový 150x250/145x975 mm, přírodní</t>
  </si>
  <si>
    <t>916661111RT3</t>
  </si>
  <si>
    <t>Osazení park. obrubníků do lože z C 12/15 s opěrou, včetně obrubníku 80x250x500 mm</t>
  </si>
  <si>
    <t>Obrubníky záhonové:49,6736+4,1376</t>
  </si>
  <si>
    <t>59217004R</t>
  </si>
  <si>
    <t>Obrubník parkový betonový 80x250x500 mm, přírodní</t>
  </si>
  <si>
    <t>Obrubníky záhonové:(49,6736+4,1376)*2*1,01</t>
  </si>
  <si>
    <t>919735112R00</t>
  </si>
  <si>
    <t>Řezání stávajícího živičného krytu tl. 5 - 10 cm</t>
  </si>
  <si>
    <t>97,25+98,25</t>
  </si>
  <si>
    <t>914001125R00</t>
  </si>
  <si>
    <t>Osazení svislé dopr.značky na sloupek nebo konzolu</t>
  </si>
  <si>
    <t>914001121R00</t>
  </si>
  <si>
    <t>Osaz.sloupku dopr.značky vč. bet.základu+Al patka</t>
  </si>
  <si>
    <t>IP12 - Vyhrazené parkoviště s logem invalidy</t>
  </si>
  <si>
    <t>POP</t>
  </si>
  <si>
    <t>915791111R00</t>
  </si>
  <si>
    <t>Předznačení pro značení dělicí čáry,vodicí proužky</t>
  </si>
  <si>
    <t>V10a - Stání podélné</t>
  </si>
  <si>
    <t>3,50*5</t>
  </si>
  <si>
    <t>2,75*2</t>
  </si>
  <si>
    <t>915711111R00</t>
  </si>
  <si>
    <t>Vodorovné značení dělicích čar 12 cm střík.barvou</t>
  </si>
  <si>
    <t>915791112R00</t>
  </si>
  <si>
    <t>Předznačení pro značení stopčáry, zebry, nápisů</t>
  </si>
  <si>
    <t>Logo invalidy</t>
  </si>
  <si>
    <t>0,2756+0,4502</t>
  </si>
  <si>
    <t>915721111R00</t>
  </si>
  <si>
    <t>Vodorovné značení střík.barvou stopčar,zeber atd.</t>
  </si>
  <si>
    <t>966006215R00</t>
  </si>
  <si>
    <t>Odstranění  sloupků dopravních značek z Al patek</t>
  </si>
  <si>
    <t>966006211R00</t>
  </si>
  <si>
    <t>Odstranění doprav. značky ze sloupů nebo konzolí</t>
  </si>
  <si>
    <t>979082213R00</t>
  </si>
  <si>
    <t>Vodorovná doprava suti po suchu do 1 km</t>
  </si>
  <si>
    <t>t</t>
  </si>
  <si>
    <t>Asfalt frézovaný:86,55261</t>
  </si>
  <si>
    <t>Asfalt bouraný:7,11273</t>
  </si>
  <si>
    <t>Kamenivo drcené:64,25918</t>
  </si>
  <si>
    <t>979082219R00</t>
  </si>
  <si>
    <t>Příplatek za dopravu suti po suchu za další 1 km</t>
  </si>
  <si>
    <t>157,92452*14</t>
  </si>
  <si>
    <t>979990112R00</t>
  </si>
  <si>
    <t>Poplatek za uložení suti - obal. kamenivo, asfalt, skupina odpadu 170302</t>
  </si>
  <si>
    <t>86,55261</t>
  </si>
  <si>
    <t>7,11273</t>
  </si>
  <si>
    <t>979084216R00</t>
  </si>
  <si>
    <t>Vodorovná doprava vybour. hmot po suchu do 5 km</t>
  </si>
  <si>
    <t>Betonová dlažba:2,25934</t>
  </si>
  <si>
    <t>Beton:8,15749</t>
  </si>
  <si>
    <t>Obrubníky záhonové:0,75</t>
  </si>
  <si>
    <t>Obrubníky silniční:6,00</t>
  </si>
  <si>
    <t>979084219R00</t>
  </si>
  <si>
    <t>Příplatek k dopravě vybour.hmot za dalších 5 km</t>
  </si>
  <si>
    <t>17,16683</t>
  </si>
  <si>
    <t>979990103R00</t>
  </si>
  <si>
    <t>Poplatek za uložení suti - beton, skupina odpadu 170101</t>
  </si>
  <si>
    <t>998223011R00</t>
  </si>
  <si>
    <t>Přesun hmot, pozemní komunikace, kryt dlážděný</t>
  </si>
  <si>
    <t>Zemní práce:0,00522</t>
  </si>
  <si>
    <t>Komunikace:367,91644</t>
  </si>
  <si>
    <t>Trubní vedení:8,91128</t>
  </si>
  <si>
    <t>Doplňující práce na komunikaci:64,42852</t>
  </si>
  <si>
    <t>460510022R00</t>
  </si>
  <si>
    <t>Kabelový prostup z plast.trub, DN do 15 cm</t>
  </si>
  <si>
    <t>93,00</t>
  </si>
  <si>
    <t>54,60</t>
  </si>
  <si>
    <t>3457114729R</t>
  </si>
  <si>
    <t>Trubka kabelová chránička KOPODUR KD 09200</t>
  </si>
  <si>
    <t>005 11-1021.R</t>
  </si>
  <si>
    <t>Vytyčení inženýrských sítí</t>
  </si>
  <si>
    <t>Soubor</t>
  </si>
  <si>
    <t>POL99_0</t>
  </si>
  <si>
    <t>004 11-1010.R</t>
  </si>
  <si>
    <t xml:space="preserve">Průzkumné práce </t>
  </si>
  <si>
    <t>005 11-1020.R</t>
  </si>
  <si>
    <t>Vytyčení stavby</t>
  </si>
  <si>
    <t>005 24-1020.R</t>
  </si>
  <si>
    <t xml:space="preserve">Geodetické zaměření skutečného provedení  </t>
  </si>
  <si>
    <t>005 21-1030.R</t>
  </si>
  <si>
    <t xml:space="preserve">Dočasná dopravní opatření </t>
  </si>
  <si>
    <t/>
  </si>
  <si>
    <t>SUM</t>
  </si>
  <si>
    <t>Poznámky uchazeče k zadání</t>
  </si>
  <si>
    <t>POPUZIV</t>
  </si>
  <si>
    <t>END</t>
  </si>
  <si>
    <t>Přístupový chodník a bezbariérový vstup do jídelny ZŠ Rotava -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</si>
</sst>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44" zoomScaleNormal="100" zoomScaleSheetLayoutView="75" workbookViewId="0">
      <selection activeCell="G19" sqref="G19:H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79" t="s">
        <v>40</v>
      </c>
      <c r="C2" s="80"/>
      <c r="D2" s="244" t="s">
        <v>332</v>
      </c>
      <c r="E2" s="245"/>
      <c r="F2" s="245"/>
      <c r="G2" s="245"/>
      <c r="H2" s="245"/>
      <c r="I2" s="245"/>
      <c r="J2" s="246"/>
      <c r="O2" s="2"/>
    </row>
    <row r="3" spans="1:15" ht="23.25" hidden="1" customHeight="1" x14ac:dyDescent="0.2">
      <c r="A3" s="4"/>
      <c r="B3" s="81" t="s">
        <v>43</v>
      </c>
      <c r="C3" s="82"/>
      <c r="D3" s="206"/>
      <c r="E3" s="207"/>
      <c r="F3" s="207"/>
      <c r="G3" s="207"/>
      <c r="H3" s="207"/>
      <c r="I3" s="207"/>
      <c r="J3" s="208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 t="s">
        <v>51</v>
      </c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9"/>
      <c r="E11" s="239"/>
      <c r="F11" s="239"/>
      <c r="G11" s="239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4"/>
      <c r="E12" s="224"/>
      <c r="F12" s="224"/>
      <c r="G12" s="224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5"/>
      <c r="E13" s="225"/>
      <c r="F13" s="225"/>
      <c r="G13" s="2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7"/>
      <c r="F15" s="247"/>
      <c r="G15" s="220"/>
      <c r="H15" s="220"/>
      <c r="I15" s="220" t="s">
        <v>28</v>
      </c>
      <c r="J15" s="221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22"/>
      <c r="F16" s="223"/>
      <c r="G16" s="222"/>
      <c r="H16" s="223"/>
      <c r="I16" s="222">
        <f>SUMIF(F49:F57,A16,I49:I57)+SUMIF(F49:F57,"PSU",I49:I57)</f>
        <v>0</v>
      </c>
      <c r="J16" s="236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22"/>
      <c r="F17" s="223"/>
      <c r="G17" s="222"/>
      <c r="H17" s="223"/>
      <c r="I17" s="222">
        <f>SUMIF(F49:F57,A17,I49:I57)</f>
        <v>0</v>
      </c>
      <c r="J17" s="236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22"/>
      <c r="F18" s="223"/>
      <c r="G18" s="222"/>
      <c r="H18" s="223"/>
      <c r="I18" s="222">
        <f>SUMIF(F49:F57,A18,I49:I57)</f>
        <v>0</v>
      </c>
      <c r="J18" s="236"/>
    </row>
    <row r="19" spans="1:10" ht="23.25" customHeight="1" x14ac:dyDescent="0.2">
      <c r="A19" s="140" t="s">
        <v>75</v>
      </c>
      <c r="B19" s="141" t="s">
        <v>26</v>
      </c>
      <c r="C19" s="56"/>
      <c r="D19" s="57"/>
      <c r="E19" s="222"/>
      <c r="F19" s="223"/>
      <c r="G19" s="222"/>
      <c r="H19" s="223"/>
      <c r="I19" s="222">
        <f>SUMIF(F49:F57,A19,I49:I57)</f>
        <v>0</v>
      </c>
      <c r="J19" s="236"/>
    </row>
    <row r="20" spans="1:10" ht="23.25" customHeight="1" x14ac:dyDescent="0.2">
      <c r="A20" s="140" t="s">
        <v>76</v>
      </c>
      <c r="B20" s="141" t="s">
        <v>27</v>
      </c>
      <c r="C20" s="56"/>
      <c r="D20" s="57"/>
      <c r="E20" s="222"/>
      <c r="F20" s="223"/>
      <c r="G20" s="222"/>
      <c r="H20" s="223"/>
      <c r="I20" s="222">
        <f>SUMIF(F49:F57,A20,I49:I57)</f>
        <v>0</v>
      </c>
      <c r="J20" s="236"/>
    </row>
    <row r="21" spans="1:10" ht="23.25" customHeight="1" x14ac:dyDescent="0.2">
      <c r="A21" s="4"/>
      <c r="B21" s="72" t="s">
        <v>28</v>
      </c>
      <c r="C21" s="73"/>
      <c r="D21" s="74"/>
      <c r="E21" s="237"/>
      <c r="F21" s="238"/>
      <c r="G21" s="237"/>
      <c r="H21" s="238"/>
      <c r="I21" s="237">
        <f>SUM(I16:J20)</f>
        <v>0</v>
      </c>
      <c r="J21" s="243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4">
        <f>ZakladDPHSniVypocet</f>
        <v>0</v>
      </c>
      <c r="H23" s="235"/>
      <c r="I23" s="235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1">
        <f>ZakladDPHSni*SazbaDPH1/100</f>
        <v>0</v>
      </c>
      <c r="H24" s="242"/>
      <c r="I24" s="242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4">
        <f>ZakladDPHZaklVypocet</f>
        <v>0</v>
      </c>
      <c r="H25" s="235"/>
      <c r="I25" s="235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0">
        <f>ZakladDPHZakl*SazbaDPH2/100</f>
        <v>0</v>
      </c>
      <c r="H26" s="231"/>
      <c r="I26" s="231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9">
        <f>ZakladDPHSniVypocet+ZakladDPHZaklVypocet</f>
        <v>0</v>
      </c>
      <c r="H28" s="219"/>
      <c r="I28" s="219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3">
        <f>ZakladDPHSni+DPHSni+ZakladDPHZakl+DPHZakl+Zaokrouhleni</f>
        <v>0</v>
      </c>
      <c r="H29" s="233"/>
      <c r="I29" s="233"/>
      <c r="J29" s="117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44953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6"/>
      <c r="E34" s="226"/>
      <c r="F34" s="30"/>
      <c r="G34" s="226"/>
      <c r="H34" s="226"/>
      <c r="I34" s="226"/>
      <c r="J34" s="36"/>
    </row>
    <row r="35" spans="1:52" ht="12.75" customHeight="1" x14ac:dyDescent="0.2">
      <c r="A35" s="4"/>
      <c r="B35" s="4"/>
      <c r="C35" s="5"/>
      <c r="D35" s="240" t="s">
        <v>2</v>
      </c>
      <c r="E35" s="240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52</v>
      </c>
      <c r="C39" s="209" t="s">
        <v>45</v>
      </c>
      <c r="D39" s="210"/>
      <c r="E39" s="210"/>
      <c r="F39" s="106">
        <f>'Rozpočet Pol'!AC178</f>
        <v>0</v>
      </c>
      <c r="G39" s="107">
        <f>'Rozpočet Pol'!AD178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1" t="s">
        <v>53</v>
      </c>
      <c r="C40" s="212"/>
      <c r="D40" s="212"/>
      <c r="E40" s="213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55</v>
      </c>
    </row>
    <row r="43" spans="1:52" x14ac:dyDescent="0.2">
      <c r="B43" s="214" t="s">
        <v>56</v>
      </c>
      <c r="C43" s="214"/>
      <c r="D43" s="214"/>
      <c r="E43" s="214"/>
      <c r="F43" s="214"/>
      <c r="G43" s="214"/>
      <c r="H43" s="214"/>
      <c r="I43" s="214"/>
      <c r="J43" s="214"/>
      <c r="AZ43" s="118" t="str">
        <f>B43</f>
        <v>Chodník</v>
      </c>
    </row>
    <row r="46" spans="1:52" ht="15.75" x14ac:dyDescent="0.25">
      <c r="B46" s="119" t="s">
        <v>57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58</v>
      </c>
      <c r="G48" s="128"/>
      <c r="H48" s="128"/>
      <c r="I48" s="215" t="s">
        <v>28</v>
      </c>
      <c r="J48" s="215"/>
    </row>
    <row r="49" spans="1:10" ht="25.5" customHeight="1" x14ac:dyDescent="0.2">
      <c r="A49" s="121"/>
      <c r="B49" s="129" t="s">
        <v>59</v>
      </c>
      <c r="C49" s="217" t="s">
        <v>60</v>
      </c>
      <c r="D49" s="218"/>
      <c r="E49" s="218"/>
      <c r="F49" s="131" t="s">
        <v>23</v>
      </c>
      <c r="G49" s="132"/>
      <c r="H49" s="132"/>
      <c r="I49" s="216">
        <f>'Rozpočet Pol'!G8</f>
        <v>0</v>
      </c>
      <c r="J49" s="216"/>
    </row>
    <row r="50" spans="1:10" ht="25.5" customHeight="1" x14ac:dyDescent="0.2">
      <c r="A50" s="121"/>
      <c r="B50" s="123" t="s">
        <v>61</v>
      </c>
      <c r="C50" s="200" t="s">
        <v>62</v>
      </c>
      <c r="D50" s="201"/>
      <c r="E50" s="201"/>
      <c r="F50" s="133" t="s">
        <v>23</v>
      </c>
      <c r="G50" s="134"/>
      <c r="H50" s="134"/>
      <c r="I50" s="199">
        <f>'Rozpočet Pol'!G51</f>
        <v>0</v>
      </c>
      <c r="J50" s="199"/>
    </row>
    <row r="51" spans="1:10" ht="25.5" customHeight="1" x14ac:dyDescent="0.2">
      <c r="A51" s="121"/>
      <c r="B51" s="123" t="s">
        <v>63</v>
      </c>
      <c r="C51" s="200" t="s">
        <v>64</v>
      </c>
      <c r="D51" s="201"/>
      <c r="E51" s="201"/>
      <c r="F51" s="133" t="s">
        <v>23</v>
      </c>
      <c r="G51" s="134"/>
      <c r="H51" s="134"/>
      <c r="I51" s="199">
        <f>'Rozpočet Pol'!G98</f>
        <v>0</v>
      </c>
      <c r="J51" s="199"/>
    </row>
    <row r="52" spans="1:10" ht="25.5" customHeight="1" x14ac:dyDescent="0.2">
      <c r="A52" s="121"/>
      <c r="B52" s="123" t="s">
        <v>65</v>
      </c>
      <c r="C52" s="200" t="s">
        <v>66</v>
      </c>
      <c r="D52" s="201"/>
      <c r="E52" s="201"/>
      <c r="F52" s="133" t="s">
        <v>23</v>
      </c>
      <c r="G52" s="134"/>
      <c r="H52" s="134"/>
      <c r="I52" s="199">
        <f>'Rozpočet Pol'!G104</f>
        <v>0</v>
      </c>
      <c r="J52" s="199"/>
    </row>
    <row r="53" spans="1:10" ht="25.5" customHeight="1" x14ac:dyDescent="0.2">
      <c r="A53" s="121"/>
      <c r="B53" s="123" t="s">
        <v>67</v>
      </c>
      <c r="C53" s="200" t="s">
        <v>68</v>
      </c>
      <c r="D53" s="201"/>
      <c r="E53" s="201"/>
      <c r="F53" s="133" t="s">
        <v>23</v>
      </c>
      <c r="G53" s="134"/>
      <c r="H53" s="134"/>
      <c r="I53" s="199">
        <f>'Rozpočet Pol'!G138</f>
        <v>0</v>
      </c>
      <c r="J53" s="199"/>
    </row>
    <row r="54" spans="1:10" ht="25.5" customHeight="1" x14ac:dyDescent="0.2">
      <c r="A54" s="121"/>
      <c r="B54" s="123" t="s">
        <v>69</v>
      </c>
      <c r="C54" s="200" t="s">
        <v>70</v>
      </c>
      <c r="D54" s="201"/>
      <c r="E54" s="201"/>
      <c r="F54" s="133" t="s">
        <v>23</v>
      </c>
      <c r="G54" s="134"/>
      <c r="H54" s="134"/>
      <c r="I54" s="199">
        <f>'Rozpočet Pol'!G141</f>
        <v>0</v>
      </c>
      <c r="J54" s="199"/>
    </row>
    <row r="55" spans="1:10" ht="25.5" customHeight="1" x14ac:dyDescent="0.2">
      <c r="A55" s="121"/>
      <c r="B55" s="123" t="s">
        <v>71</v>
      </c>
      <c r="C55" s="200" t="s">
        <v>72</v>
      </c>
      <c r="D55" s="201"/>
      <c r="E55" s="201"/>
      <c r="F55" s="133" t="s">
        <v>23</v>
      </c>
      <c r="G55" s="134"/>
      <c r="H55" s="134"/>
      <c r="I55" s="199">
        <f>'Rozpočet Pol'!G160</f>
        <v>0</v>
      </c>
      <c r="J55" s="199"/>
    </row>
    <row r="56" spans="1:10" ht="25.5" customHeight="1" x14ac:dyDescent="0.2">
      <c r="A56" s="121"/>
      <c r="B56" s="123" t="s">
        <v>73</v>
      </c>
      <c r="C56" s="200" t="s">
        <v>74</v>
      </c>
      <c r="D56" s="201"/>
      <c r="E56" s="201"/>
      <c r="F56" s="133" t="s">
        <v>25</v>
      </c>
      <c r="G56" s="134"/>
      <c r="H56" s="134"/>
      <c r="I56" s="199">
        <f>'Rozpočet Pol'!G166</f>
        <v>0</v>
      </c>
      <c r="J56" s="199"/>
    </row>
    <row r="57" spans="1:10" ht="25.5" customHeight="1" x14ac:dyDescent="0.2">
      <c r="A57" s="121"/>
      <c r="B57" s="130" t="s">
        <v>75</v>
      </c>
      <c r="C57" s="203" t="s">
        <v>26</v>
      </c>
      <c r="D57" s="204"/>
      <c r="E57" s="204"/>
      <c r="F57" s="135" t="s">
        <v>75</v>
      </c>
      <c r="G57" s="136"/>
      <c r="H57" s="136"/>
      <c r="I57" s="202">
        <f>'Rozpočet Pol'!G171</f>
        <v>0</v>
      </c>
      <c r="J57" s="202"/>
    </row>
    <row r="58" spans="1:10" ht="25.5" customHeight="1" x14ac:dyDescent="0.2">
      <c r="A58" s="122"/>
      <c r="B58" s="126" t="s">
        <v>1</v>
      </c>
      <c r="C58" s="126"/>
      <c r="D58" s="127"/>
      <c r="E58" s="127"/>
      <c r="F58" s="137"/>
      <c r="G58" s="138"/>
      <c r="H58" s="138"/>
      <c r="I58" s="205">
        <f>SUM(I49:I57)</f>
        <v>0</v>
      </c>
      <c r="J58" s="205"/>
    </row>
    <row r="59" spans="1:10" x14ac:dyDescent="0.2">
      <c r="F59" s="139"/>
      <c r="G59" s="94"/>
      <c r="H59" s="139"/>
      <c r="I59" s="94"/>
      <c r="J59" s="94"/>
    </row>
    <row r="60" spans="1:10" x14ac:dyDescent="0.2">
      <c r="F60" s="139"/>
      <c r="G60" s="94"/>
      <c r="H60" s="139"/>
      <c r="I60" s="94"/>
      <c r="J60" s="94"/>
    </row>
    <row r="61" spans="1:10" x14ac:dyDescent="0.2">
      <c r="F61" s="139"/>
      <c r="G61" s="94"/>
      <c r="H61" s="139"/>
      <c r="I61" s="94"/>
      <c r="J61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7" t="s">
        <v>41</v>
      </c>
      <c r="B2" s="76"/>
      <c r="C2" s="250"/>
      <c r="D2" s="250"/>
      <c r="E2" s="250"/>
      <c r="F2" s="250"/>
      <c r="G2" s="251"/>
    </row>
    <row r="3" spans="1:7" ht="24.95" hidden="1" customHeight="1" x14ac:dyDescent="0.2">
      <c r="A3" s="77" t="s">
        <v>7</v>
      </c>
      <c r="B3" s="76"/>
      <c r="C3" s="250"/>
      <c r="D3" s="250"/>
      <c r="E3" s="250"/>
      <c r="F3" s="250"/>
      <c r="G3" s="251"/>
    </row>
    <row r="4" spans="1:7" ht="24.95" hidden="1" customHeight="1" x14ac:dyDescent="0.2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8"/>
  <sheetViews>
    <sheetView tabSelected="1" topLeftCell="A159"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E1" t="s">
        <v>78</v>
      </c>
    </row>
    <row r="2" spans="1:60" ht="24.95" customHeight="1" x14ac:dyDescent="0.2">
      <c r="A2" s="144" t="s">
        <v>77</v>
      </c>
      <c r="B2" s="142"/>
      <c r="C2" s="272" t="s">
        <v>45</v>
      </c>
      <c r="D2" s="273"/>
      <c r="E2" s="273"/>
      <c r="F2" s="273"/>
      <c r="G2" s="274"/>
      <c r="AE2" t="s">
        <v>79</v>
      </c>
    </row>
    <row r="3" spans="1:60" ht="24.95" hidden="1" customHeight="1" x14ac:dyDescent="0.2">
      <c r="A3" s="145" t="s">
        <v>7</v>
      </c>
      <c r="B3" s="143"/>
      <c r="C3" s="275"/>
      <c r="D3" s="276"/>
      <c r="E3" s="276"/>
      <c r="F3" s="276"/>
      <c r="G3" s="277"/>
      <c r="AE3" t="s">
        <v>80</v>
      </c>
    </row>
    <row r="4" spans="1:60" ht="24.95" hidden="1" customHeight="1" x14ac:dyDescent="0.2">
      <c r="A4" s="145" t="s">
        <v>8</v>
      </c>
      <c r="B4" s="143"/>
      <c r="C4" s="275"/>
      <c r="D4" s="276"/>
      <c r="E4" s="276"/>
      <c r="F4" s="276"/>
      <c r="G4" s="277"/>
      <c r="AE4" t="s">
        <v>81</v>
      </c>
    </row>
    <row r="5" spans="1:60" hidden="1" x14ac:dyDescent="0.2">
      <c r="A5" s="146" t="s">
        <v>82</v>
      </c>
      <c r="B5" s="147"/>
      <c r="C5" s="148"/>
      <c r="D5" s="149"/>
      <c r="E5" s="149"/>
      <c r="F5" s="149"/>
      <c r="G5" s="150"/>
      <c r="AE5" t="s">
        <v>83</v>
      </c>
    </row>
    <row r="7" spans="1:60" ht="38.25" x14ac:dyDescent="0.2">
      <c r="A7" s="156" t="s">
        <v>84</v>
      </c>
      <c r="B7" s="157" t="s">
        <v>85</v>
      </c>
      <c r="C7" s="157" t="s">
        <v>86</v>
      </c>
      <c r="D7" s="156" t="s">
        <v>87</v>
      </c>
      <c r="E7" s="156" t="s">
        <v>88</v>
      </c>
      <c r="F7" s="151" t="s">
        <v>89</v>
      </c>
      <c r="G7" s="173" t="s">
        <v>28</v>
      </c>
      <c r="H7" s="174" t="s">
        <v>29</v>
      </c>
      <c r="I7" s="174" t="s">
        <v>90</v>
      </c>
      <c r="J7" s="174" t="s">
        <v>30</v>
      </c>
      <c r="K7" s="174" t="s">
        <v>91</v>
      </c>
      <c r="L7" s="174" t="s">
        <v>92</v>
      </c>
      <c r="M7" s="174" t="s">
        <v>93</v>
      </c>
      <c r="N7" s="174" t="s">
        <v>94</v>
      </c>
      <c r="O7" s="174" t="s">
        <v>95</v>
      </c>
      <c r="P7" s="174" t="s">
        <v>96</v>
      </c>
      <c r="Q7" s="174" t="s">
        <v>97</v>
      </c>
      <c r="R7" s="174" t="s">
        <v>98</v>
      </c>
      <c r="S7" s="174" t="s">
        <v>99</v>
      </c>
      <c r="T7" s="174" t="s">
        <v>100</v>
      </c>
      <c r="U7" s="159" t="s">
        <v>101</v>
      </c>
    </row>
    <row r="8" spans="1:60" x14ac:dyDescent="0.2">
      <c r="A8" s="175" t="s">
        <v>102</v>
      </c>
      <c r="B8" s="176" t="s">
        <v>59</v>
      </c>
      <c r="C8" s="177" t="s">
        <v>60</v>
      </c>
      <c r="D8" s="158"/>
      <c r="E8" s="178"/>
      <c r="F8" s="179"/>
      <c r="G8" s="179">
        <f>SUMIF(AE9:AE50,"&lt;&gt;NOR",G9:G50)</f>
        <v>0</v>
      </c>
      <c r="H8" s="179"/>
      <c r="I8" s="179">
        <f>SUM(I9:I50)</f>
        <v>0</v>
      </c>
      <c r="J8" s="179"/>
      <c r="K8" s="179">
        <f>SUM(K9:K50)</f>
        <v>0</v>
      </c>
      <c r="L8" s="179"/>
      <c r="M8" s="179">
        <f>SUM(M9:M50)</f>
        <v>0</v>
      </c>
      <c r="N8" s="158"/>
      <c r="O8" s="158">
        <f>SUM(O9:O50)</f>
        <v>5.2199999999999998E-3</v>
      </c>
      <c r="P8" s="158"/>
      <c r="Q8" s="158">
        <f>SUM(Q9:Q50)</f>
        <v>170.71134999999998</v>
      </c>
      <c r="R8" s="158"/>
      <c r="S8" s="158"/>
      <c r="T8" s="175"/>
      <c r="U8" s="158">
        <f>SUM(U9:U50)</f>
        <v>404.74</v>
      </c>
      <c r="AE8" t="s">
        <v>103</v>
      </c>
    </row>
    <row r="9" spans="1:60" outlineLevel="1" x14ac:dyDescent="0.2">
      <c r="A9" s="153">
        <v>1</v>
      </c>
      <c r="B9" s="160" t="s">
        <v>104</v>
      </c>
      <c r="C9" s="191" t="s">
        <v>105</v>
      </c>
      <c r="D9" s="162" t="s">
        <v>106</v>
      </c>
      <c r="E9" s="167">
        <v>786.84190000000001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21</v>
      </c>
      <c r="M9" s="171">
        <f>G9*(1+L9/100)</f>
        <v>0</v>
      </c>
      <c r="N9" s="162">
        <v>0</v>
      </c>
      <c r="O9" s="162">
        <f>ROUND(E9*N9,5)</f>
        <v>0</v>
      </c>
      <c r="P9" s="162">
        <v>0.11</v>
      </c>
      <c r="Q9" s="162">
        <f>ROUND(E9*P9,5)</f>
        <v>86.552610000000001</v>
      </c>
      <c r="R9" s="162"/>
      <c r="S9" s="162"/>
      <c r="T9" s="163">
        <v>5.1499999999999997E-2</v>
      </c>
      <c r="U9" s="162">
        <f>ROUND(E9*T9,2)</f>
        <v>40.520000000000003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60"/>
      <c r="C10" s="192" t="s">
        <v>108</v>
      </c>
      <c r="D10" s="164"/>
      <c r="E10" s="168">
        <v>786.84190000000001</v>
      </c>
      <c r="F10" s="171"/>
      <c r="G10" s="171"/>
      <c r="H10" s="171"/>
      <c r="I10" s="171"/>
      <c r="J10" s="171"/>
      <c r="K10" s="171"/>
      <c r="L10" s="171"/>
      <c r="M10" s="171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109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60" t="s">
        <v>110</v>
      </c>
      <c r="C11" s="191" t="s">
        <v>111</v>
      </c>
      <c r="D11" s="162" t="s">
        <v>106</v>
      </c>
      <c r="E11" s="167">
        <v>64.661199999999994</v>
      </c>
      <c r="F11" s="170">
        <f>H11+J11</f>
        <v>0</v>
      </c>
      <c r="G11" s="171">
        <f>ROUND(E11*F11,2)</f>
        <v>0</v>
      </c>
      <c r="H11" s="171"/>
      <c r="I11" s="171">
        <f>ROUND(E11*H11,2)</f>
        <v>0</v>
      </c>
      <c r="J11" s="171"/>
      <c r="K11" s="171">
        <f>ROUND(E11*J11,2)</f>
        <v>0</v>
      </c>
      <c r="L11" s="171">
        <v>21</v>
      </c>
      <c r="M11" s="171">
        <f>G11*(1+L11/100)</f>
        <v>0</v>
      </c>
      <c r="N11" s="162">
        <v>0</v>
      </c>
      <c r="O11" s="162">
        <f>ROUND(E11*N11,5)</f>
        <v>0</v>
      </c>
      <c r="P11" s="162">
        <v>0.11</v>
      </c>
      <c r="Q11" s="162">
        <f>ROUND(E11*P11,5)</f>
        <v>7.11273</v>
      </c>
      <c r="R11" s="162"/>
      <c r="S11" s="162"/>
      <c r="T11" s="163">
        <v>4.2999999999999997E-2</v>
      </c>
      <c r="U11" s="162">
        <f>ROUND(E11*T11,2)</f>
        <v>2.78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192" t="s">
        <v>112</v>
      </c>
      <c r="D12" s="164"/>
      <c r="E12" s="168">
        <v>64.661199999999994</v>
      </c>
      <c r="F12" s="171"/>
      <c r="G12" s="171"/>
      <c r="H12" s="171"/>
      <c r="I12" s="171"/>
      <c r="J12" s="171"/>
      <c r="K12" s="171"/>
      <c r="L12" s="171"/>
      <c r="M12" s="171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109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3</v>
      </c>
      <c r="B13" s="160" t="s">
        <v>113</v>
      </c>
      <c r="C13" s="191" t="s">
        <v>114</v>
      </c>
      <c r="D13" s="162" t="s">
        <v>106</v>
      </c>
      <c r="E13" s="167">
        <v>10.041500000000001</v>
      </c>
      <c r="F13" s="170">
        <f>H13+J13</f>
        <v>0</v>
      </c>
      <c r="G13" s="171">
        <f>ROUND(E13*F13,2)</f>
        <v>0</v>
      </c>
      <c r="H13" s="171"/>
      <c r="I13" s="171">
        <f>ROUND(E13*H13,2)</f>
        <v>0</v>
      </c>
      <c r="J13" s="171"/>
      <c r="K13" s="171">
        <f>ROUND(E13*J13,2)</f>
        <v>0</v>
      </c>
      <c r="L13" s="171">
        <v>21</v>
      </c>
      <c r="M13" s="171">
        <f>G13*(1+L13/100)</f>
        <v>0</v>
      </c>
      <c r="N13" s="162">
        <v>0</v>
      </c>
      <c r="O13" s="162">
        <f>ROUND(E13*N13,5)</f>
        <v>0</v>
      </c>
      <c r="P13" s="162">
        <v>0.22500000000000001</v>
      </c>
      <c r="Q13" s="162">
        <f>ROUND(E13*P13,5)</f>
        <v>2.2593399999999999</v>
      </c>
      <c r="R13" s="162"/>
      <c r="S13" s="162"/>
      <c r="T13" s="163">
        <v>0.14199999999999999</v>
      </c>
      <c r="U13" s="162">
        <f>ROUND(E13*T13,2)</f>
        <v>1.43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107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60"/>
      <c r="C14" s="192" t="s">
        <v>115</v>
      </c>
      <c r="D14" s="164"/>
      <c r="E14" s="168">
        <v>10.041499999999999</v>
      </c>
      <c r="F14" s="171"/>
      <c r="G14" s="171"/>
      <c r="H14" s="171"/>
      <c r="I14" s="171"/>
      <c r="J14" s="171"/>
      <c r="K14" s="171"/>
      <c r="L14" s="171"/>
      <c r="M14" s="171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109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>
        <v>4</v>
      </c>
      <c r="B15" s="160" t="s">
        <v>116</v>
      </c>
      <c r="C15" s="191" t="s">
        <v>117</v>
      </c>
      <c r="D15" s="162" t="s">
        <v>106</v>
      </c>
      <c r="E15" s="167">
        <v>22.659700000000001</v>
      </c>
      <c r="F15" s="170">
        <f>H15+J15</f>
        <v>0</v>
      </c>
      <c r="G15" s="171">
        <f>ROUND(E15*F15,2)</f>
        <v>0</v>
      </c>
      <c r="H15" s="171"/>
      <c r="I15" s="171">
        <f>ROUND(E15*H15,2)</f>
        <v>0</v>
      </c>
      <c r="J15" s="171"/>
      <c r="K15" s="171">
        <f>ROUND(E15*J15,2)</f>
        <v>0</v>
      </c>
      <c r="L15" s="171">
        <v>21</v>
      </c>
      <c r="M15" s="171">
        <f>G15*(1+L15/100)</f>
        <v>0</v>
      </c>
      <c r="N15" s="162">
        <v>0</v>
      </c>
      <c r="O15" s="162">
        <f>ROUND(E15*N15,5)</f>
        <v>0</v>
      </c>
      <c r="P15" s="162">
        <v>0.36</v>
      </c>
      <c r="Q15" s="162">
        <f>ROUND(E15*P15,5)</f>
        <v>8.1574899999999992</v>
      </c>
      <c r="R15" s="162"/>
      <c r="S15" s="162"/>
      <c r="T15" s="163">
        <v>1.2270000000000001</v>
      </c>
      <c r="U15" s="162">
        <f>ROUND(E15*T15,2)</f>
        <v>27.8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107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/>
      <c r="B16" s="160"/>
      <c r="C16" s="192" t="s">
        <v>118</v>
      </c>
      <c r="D16" s="164"/>
      <c r="E16" s="168">
        <v>22.659700000000001</v>
      </c>
      <c r="F16" s="171"/>
      <c r="G16" s="171"/>
      <c r="H16" s="171"/>
      <c r="I16" s="171"/>
      <c r="J16" s="171"/>
      <c r="K16" s="171"/>
      <c r="L16" s="171"/>
      <c r="M16" s="171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109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>
        <v>5</v>
      </c>
      <c r="B17" s="160" t="s">
        <v>119</v>
      </c>
      <c r="C17" s="191" t="s">
        <v>120</v>
      </c>
      <c r="D17" s="162" t="s">
        <v>106</v>
      </c>
      <c r="E17" s="167">
        <v>97.362399999999994</v>
      </c>
      <c r="F17" s="170">
        <f>H17+J17</f>
        <v>0</v>
      </c>
      <c r="G17" s="171">
        <f>ROUND(E17*F17,2)</f>
        <v>0</v>
      </c>
      <c r="H17" s="171"/>
      <c r="I17" s="171">
        <f>ROUND(E17*H17,2)</f>
        <v>0</v>
      </c>
      <c r="J17" s="171"/>
      <c r="K17" s="171">
        <f>ROUND(E17*J17,2)</f>
        <v>0</v>
      </c>
      <c r="L17" s="171">
        <v>21</v>
      </c>
      <c r="M17" s="171">
        <f>G17*(1+L17/100)</f>
        <v>0</v>
      </c>
      <c r="N17" s="162">
        <v>0</v>
      </c>
      <c r="O17" s="162">
        <f>ROUND(E17*N17,5)</f>
        <v>0</v>
      </c>
      <c r="P17" s="162">
        <v>0.66</v>
      </c>
      <c r="Q17" s="162">
        <f>ROUND(E17*P17,5)</f>
        <v>64.259180000000001</v>
      </c>
      <c r="R17" s="162"/>
      <c r="S17" s="162"/>
      <c r="T17" s="163">
        <v>0.11899999999999999</v>
      </c>
      <c r="U17" s="162">
        <f>ROUND(E17*T17,2)</f>
        <v>11.59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107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/>
      <c r="B18" s="160"/>
      <c r="C18" s="192" t="s">
        <v>121</v>
      </c>
      <c r="D18" s="164"/>
      <c r="E18" s="168">
        <v>64.661199999999994</v>
      </c>
      <c r="F18" s="171"/>
      <c r="G18" s="171"/>
      <c r="H18" s="171"/>
      <c r="I18" s="171"/>
      <c r="J18" s="171"/>
      <c r="K18" s="171"/>
      <c r="L18" s="171"/>
      <c r="M18" s="171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109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/>
      <c r="B19" s="160"/>
      <c r="C19" s="192" t="s">
        <v>122</v>
      </c>
      <c r="D19" s="164"/>
      <c r="E19" s="168">
        <v>10.041499999999999</v>
      </c>
      <c r="F19" s="171"/>
      <c r="G19" s="171"/>
      <c r="H19" s="171"/>
      <c r="I19" s="171"/>
      <c r="J19" s="171"/>
      <c r="K19" s="171"/>
      <c r="L19" s="171"/>
      <c r="M19" s="171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109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/>
      <c r="B20" s="160"/>
      <c r="C20" s="192" t="s">
        <v>123</v>
      </c>
      <c r="D20" s="164"/>
      <c r="E20" s="168">
        <v>22.659700000000001</v>
      </c>
      <c r="F20" s="171"/>
      <c r="G20" s="171"/>
      <c r="H20" s="171"/>
      <c r="I20" s="171"/>
      <c r="J20" s="171"/>
      <c r="K20" s="171"/>
      <c r="L20" s="171"/>
      <c r="M20" s="171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109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>
        <v>6</v>
      </c>
      <c r="B21" s="160" t="s">
        <v>124</v>
      </c>
      <c r="C21" s="191" t="s">
        <v>125</v>
      </c>
      <c r="D21" s="162" t="s">
        <v>126</v>
      </c>
      <c r="E21" s="167">
        <v>6</v>
      </c>
      <c r="F21" s="170">
        <f>H21+J21</f>
        <v>0</v>
      </c>
      <c r="G21" s="171">
        <f>ROUND(E21*F21,2)</f>
        <v>0</v>
      </c>
      <c r="H21" s="171"/>
      <c r="I21" s="171">
        <f>ROUND(E21*H21,2)</f>
        <v>0</v>
      </c>
      <c r="J21" s="171"/>
      <c r="K21" s="171">
        <f>ROUND(E21*J21,2)</f>
        <v>0</v>
      </c>
      <c r="L21" s="171">
        <v>21</v>
      </c>
      <c r="M21" s="171">
        <f>G21*(1+L21/100)</f>
        <v>0</v>
      </c>
      <c r="N21" s="162">
        <v>0</v>
      </c>
      <c r="O21" s="162">
        <f>ROUND(E21*N21,5)</f>
        <v>0</v>
      </c>
      <c r="P21" s="162">
        <v>0.125</v>
      </c>
      <c r="Q21" s="162">
        <f>ROUND(E21*P21,5)</f>
        <v>0.75</v>
      </c>
      <c r="R21" s="162"/>
      <c r="S21" s="162"/>
      <c r="T21" s="163">
        <v>0.08</v>
      </c>
      <c r="U21" s="162">
        <f>ROUND(E21*T21,2)</f>
        <v>0.48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107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/>
      <c r="B22" s="160"/>
      <c r="C22" s="192" t="s">
        <v>127</v>
      </c>
      <c r="D22" s="164"/>
      <c r="E22" s="168">
        <v>6</v>
      </c>
      <c r="F22" s="171"/>
      <c r="G22" s="171"/>
      <c r="H22" s="171"/>
      <c r="I22" s="171"/>
      <c r="J22" s="171"/>
      <c r="K22" s="171"/>
      <c r="L22" s="171"/>
      <c r="M22" s="171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109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>
        <v>7</v>
      </c>
      <c r="B23" s="160" t="s">
        <v>128</v>
      </c>
      <c r="C23" s="191" t="s">
        <v>129</v>
      </c>
      <c r="D23" s="162" t="s">
        <v>126</v>
      </c>
      <c r="E23" s="167">
        <v>6</v>
      </c>
      <c r="F23" s="170">
        <f>H23+J23</f>
        <v>0</v>
      </c>
      <c r="G23" s="171">
        <f>ROUND(E23*F23,2)</f>
        <v>0</v>
      </c>
      <c r="H23" s="171"/>
      <c r="I23" s="171">
        <f>ROUND(E23*H23,2)</f>
        <v>0</v>
      </c>
      <c r="J23" s="171"/>
      <c r="K23" s="171">
        <f>ROUND(E23*J23,2)</f>
        <v>0</v>
      </c>
      <c r="L23" s="171">
        <v>21</v>
      </c>
      <c r="M23" s="171">
        <f>G23*(1+L23/100)</f>
        <v>0</v>
      </c>
      <c r="N23" s="162">
        <v>0</v>
      </c>
      <c r="O23" s="162">
        <f>ROUND(E23*N23,5)</f>
        <v>0</v>
      </c>
      <c r="P23" s="162">
        <v>0.27</v>
      </c>
      <c r="Q23" s="162">
        <f>ROUND(E23*P23,5)</f>
        <v>1.62</v>
      </c>
      <c r="R23" s="162"/>
      <c r="S23" s="162"/>
      <c r="T23" s="163">
        <v>0.123</v>
      </c>
      <c r="U23" s="162">
        <f>ROUND(E23*T23,2)</f>
        <v>0.74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107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60"/>
      <c r="C24" s="192" t="s">
        <v>130</v>
      </c>
      <c r="D24" s="164"/>
      <c r="E24" s="168">
        <v>6</v>
      </c>
      <c r="F24" s="171"/>
      <c r="G24" s="171"/>
      <c r="H24" s="171"/>
      <c r="I24" s="171"/>
      <c r="J24" s="171"/>
      <c r="K24" s="171"/>
      <c r="L24" s="171"/>
      <c r="M24" s="171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109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>
        <v>8</v>
      </c>
      <c r="B25" s="160" t="s">
        <v>131</v>
      </c>
      <c r="C25" s="191" t="s">
        <v>132</v>
      </c>
      <c r="D25" s="162" t="s">
        <v>133</v>
      </c>
      <c r="E25" s="167">
        <v>22.027170000000002</v>
      </c>
      <c r="F25" s="170">
        <f>H25+J25</f>
        <v>0</v>
      </c>
      <c r="G25" s="171">
        <f>ROUND(E25*F25,2)</f>
        <v>0</v>
      </c>
      <c r="H25" s="171"/>
      <c r="I25" s="171">
        <f>ROUND(E25*H25,2)</f>
        <v>0</v>
      </c>
      <c r="J25" s="171"/>
      <c r="K25" s="171">
        <f>ROUND(E25*J25,2)</f>
        <v>0</v>
      </c>
      <c r="L25" s="171">
        <v>21</v>
      </c>
      <c r="M25" s="171">
        <f>G25*(1+L25/100)</f>
        <v>0</v>
      </c>
      <c r="N25" s="162">
        <v>0</v>
      </c>
      <c r="O25" s="162">
        <f>ROUND(E25*N25,5)</f>
        <v>0</v>
      </c>
      <c r="P25" s="162">
        <v>0</v>
      </c>
      <c r="Q25" s="162">
        <f>ROUND(E25*P25,5)</f>
        <v>0</v>
      </c>
      <c r="R25" s="162"/>
      <c r="S25" s="162"/>
      <c r="T25" s="163">
        <v>9.5200000000000007E-2</v>
      </c>
      <c r="U25" s="162">
        <f>ROUND(E25*T25,2)</f>
        <v>2.1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/>
      <c r="B26" s="160"/>
      <c r="C26" s="192" t="s">
        <v>134</v>
      </c>
      <c r="D26" s="164"/>
      <c r="E26" s="168">
        <v>22.027170000000002</v>
      </c>
      <c r="F26" s="171"/>
      <c r="G26" s="171"/>
      <c r="H26" s="171"/>
      <c r="I26" s="171"/>
      <c r="J26" s="171"/>
      <c r="K26" s="171"/>
      <c r="L26" s="171"/>
      <c r="M26" s="171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109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>
        <v>9</v>
      </c>
      <c r="B27" s="160" t="s">
        <v>135</v>
      </c>
      <c r="C27" s="191" t="s">
        <v>136</v>
      </c>
      <c r="D27" s="162" t="s">
        <v>133</v>
      </c>
      <c r="E27" s="167">
        <v>66.081509999999994</v>
      </c>
      <c r="F27" s="170">
        <f>H27+J27</f>
        <v>0</v>
      </c>
      <c r="G27" s="171">
        <f>ROUND(E27*F27,2)</f>
        <v>0</v>
      </c>
      <c r="H27" s="171"/>
      <c r="I27" s="171">
        <f>ROUND(E27*H27,2)</f>
        <v>0</v>
      </c>
      <c r="J27" s="171"/>
      <c r="K27" s="171">
        <f>ROUND(E27*J27,2)</f>
        <v>0</v>
      </c>
      <c r="L27" s="171">
        <v>21</v>
      </c>
      <c r="M27" s="171">
        <f>G27*(1+L27/100)</f>
        <v>0</v>
      </c>
      <c r="N27" s="162">
        <v>0</v>
      </c>
      <c r="O27" s="162">
        <f>ROUND(E27*N27,5)</f>
        <v>0</v>
      </c>
      <c r="P27" s="162">
        <v>0</v>
      </c>
      <c r="Q27" s="162">
        <f>ROUND(E27*P27,5)</f>
        <v>0</v>
      </c>
      <c r="R27" s="162"/>
      <c r="S27" s="162"/>
      <c r="T27" s="163">
        <v>0.42199999999999999</v>
      </c>
      <c r="U27" s="162">
        <f>ROUND(E27*T27,2)</f>
        <v>27.89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107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60"/>
      <c r="C28" s="192" t="s">
        <v>137</v>
      </c>
      <c r="D28" s="164"/>
      <c r="E28" s="168">
        <v>66.081509999999994</v>
      </c>
      <c r="F28" s="171"/>
      <c r="G28" s="171"/>
      <c r="H28" s="171"/>
      <c r="I28" s="171"/>
      <c r="J28" s="171"/>
      <c r="K28" s="171"/>
      <c r="L28" s="171"/>
      <c r="M28" s="171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109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>
        <v>10</v>
      </c>
      <c r="B29" s="160" t="s">
        <v>138</v>
      </c>
      <c r="C29" s="191" t="s">
        <v>139</v>
      </c>
      <c r="D29" s="162" t="s">
        <v>133</v>
      </c>
      <c r="E29" s="167">
        <v>62.580863999999998</v>
      </c>
      <c r="F29" s="170">
        <f>H29+J29</f>
        <v>0</v>
      </c>
      <c r="G29" s="171">
        <f>ROUND(E29*F29,2)</f>
        <v>0</v>
      </c>
      <c r="H29" s="171"/>
      <c r="I29" s="171">
        <f>ROUND(E29*H29,2)</f>
        <v>0</v>
      </c>
      <c r="J29" s="171"/>
      <c r="K29" s="171">
        <f>ROUND(E29*J29,2)</f>
        <v>0</v>
      </c>
      <c r="L29" s="171">
        <v>21</v>
      </c>
      <c r="M29" s="171">
        <f>G29*(1+L29/100)</f>
        <v>0</v>
      </c>
      <c r="N29" s="162">
        <v>0</v>
      </c>
      <c r="O29" s="162">
        <f>ROUND(E29*N29,5)</f>
        <v>0</v>
      </c>
      <c r="P29" s="162">
        <v>0</v>
      </c>
      <c r="Q29" s="162">
        <f>ROUND(E29*P29,5)</f>
        <v>0</v>
      </c>
      <c r="R29" s="162"/>
      <c r="S29" s="162"/>
      <c r="T29" s="163">
        <v>3.5329999999999999</v>
      </c>
      <c r="U29" s="162">
        <f>ROUND(E29*T29,2)</f>
        <v>221.1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107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60"/>
      <c r="C30" s="192" t="s">
        <v>140</v>
      </c>
      <c r="D30" s="164"/>
      <c r="E30" s="168">
        <v>62.580863999999998</v>
      </c>
      <c r="F30" s="171"/>
      <c r="G30" s="171"/>
      <c r="H30" s="171"/>
      <c r="I30" s="171"/>
      <c r="J30" s="171"/>
      <c r="K30" s="171"/>
      <c r="L30" s="171"/>
      <c r="M30" s="171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109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11</v>
      </c>
      <c r="B31" s="160" t="s">
        <v>141</v>
      </c>
      <c r="C31" s="191" t="s">
        <v>142</v>
      </c>
      <c r="D31" s="162" t="s">
        <v>133</v>
      </c>
      <c r="E31" s="167">
        <v>128.66237000000001</v>
      </c>
      <c r="F31" s="170">
        <f>H31+J31</f>
        <v>0</v>
      </c>
      <c r="G31" s="171">
        <f>ROUND(E31*F31,2)</f>
        <v>0</v>
      </c>
      <c r="H31" s="171"/>
      <c r="I31" s="171">
        <f>ROUND(E31*H31,2)</f>
        <v>0</v>
      </c>
      <c r="J31" s="171"/>
      <c r="K31" s="171">
        <f>ROUND(E31*J31,2)</f>
        <v>0</v>
      </c>
      <c r="L31" s="171">
        <v>21</v>
      </c>
      <c r="M31" s="171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8.7999999999999995E-2</v>
      </c>
      <c r="U31" s="162">
        <f>ROUND(E31*T31,2)</f>
        <v>11.32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/>
      <c r="B32" s="160"/>
      <c r="C32" s="192" t="s">
        <v>143</v>
      </c>
      <c r="D32" s="164"/>
      <c r="E32" s="168">
        <v>66.081509999999994</v>
      </c>
      <c r="F32" s="171"/>
      <c r="G32" s="171"/>
      <c r="H32" s="171"/>
      <c r="I32" s="171"/>
      <c r="J32" s="171"/>
      <c r="K32" s="171"/>
      <c r="L32" s="171"/>
      <c r="M32" s="171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109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/>
      <c r="B33" s="160"/>
      <c r="C33" s="192" t="s">
        <v>144</v>
      </c>
      <c r="D33" s="164"/>
      <c r="E33" s="168">
        <v>62.580860000000001</v>
      </c>
      <c r="F33" s="171"/>
      <c r="G33" s="171"/>
      <c r="H33" s="171"/>
      <c r="I33" s="171"/>
      <c r="J33" s="171"/>
      <c r="K33" s="171"/>
      <c r="L33" s="171"/>
      <c r="M33" s="171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109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53">
        <v>12</v>
      </c>
      <c r="B34" s="160" t="s">
        <v>145</v>
      </c>
      <c r="C34" s="191" t="s">
        <v>146</v>
      </c>
      <c r="D34" s="162" t="s">
        <v>133</v>
      </c>
      <c r="E34" s="167">
        <v>128.66237000000001</v>
      </c>
      <c r="F34" s="170">
        <f>H34+J34</f>
        <v>0</v>
      </c>
      <c r="G34" s="171">
        <f>ROUND(E34*F34,2)</f>
        <v>0</v>
      </c>
      <c r="H34" s="171"/>
      <c r="I34" s="171">
        <f>ROUND(E34*H34,2)</f>
        <v>0</v>
      </c>
      <c r="J34" s="171"/>
      <c r="K34" s="171">
        <f>ROUND(E34*J34,2)</f>
        <v>0</v>
      </c>
      <c r="L34" s="171">
        <v>21</v>
      </c>
      <c r="M34" s="171">
        <f>G34*(1+L34/100)</f>
        <v>0</v>
      </c>
      <c r="N34" s="162">
        <v>0</v>
      </c>
      <c r="O34" s="162">
        <f>ROUND(E34*N34,5)</f>
        <v>0</v>
      </c>
      <c r="P34" s="162">
        <v>0</v>
      </c>
      <c r="Q34" s="162">
        <f>ROUND(E34*P34,5)</f>
        <v>0</v>
      </c>
      <c r="R34" s="162"/>
      <c r="S34" s="162"/>
      <c r="T34" s="163">
        <v>1.0999999999999999E-2</v>
      </c>
      <c r="U34" s="162">
        <f>ROUND(E34*T34,2)</f>
        <v>1.42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107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>
        <v>13</v>
      </c>
      <c r="B35" s="160" t="s">
        <v>147</v>
      </c>
      <c r="C35" s="191" t="s">
        <v>148</v>
      </c>
      <c r="D35" s="162" t="s">
        <v>133</v>
      </c>
      <c r="E35" s="167">
        <v>643.31185000000005</v>
      </c>
      <c r="F35" s="170">
        <f>H35+J35</f>
        <v>0</v>
      </c>
      <c r="G35" s="171">
        <f>ROUND(E35*F35,2)</f>
        <v>0</v>
      </c>
      <c r="H35" s="171"/>
      <c r="I35" s="171">
        <f>ROUND(E35*H35,2)</f>
        <v>0</v>
      </c>
      <c r="J35" s="171"/>
      <c r="K35" s="171">
        <f>ROUND(E35*J35,2)</f>
        <v>0</v>
      </c>
      <c r="L35" s="171">
        <v>21</v>
      </c>
      <c r="M35" s="171">
        <f>G35*(1+L35/100)</f>
        <v>0</v>
      </c>
      <c r="N35" s="162">
        <v>0</v>
      </c>
      <c r="O35" s="162">
        <f>ROUND(E35*N35,5)</f>
        <v>0</v>
      </c>
      <c r="P35" s="162">
        <v>0</v>
      </c>
      <c r="Q35" s="162">
        <f>ROUND(E35*P35,5)</f>
        <v>0</v>
      </c>
      <c r="R35" s="162"/>
      <c r="S35" s="162"/>
      <c r="T35" s="163">
        <v>0</v>
      </c>
      <c r="U35" s="162">
        <f>ROUND(E35*T35,2)</f>
        <v>0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60"/>
      <c r="C36" s="192" t="s">
        <v>149</v>
      </c>
      <c r="D36" s="164"/>
      <c r="E36" s="168">
        <v>643.31185000000005</v>
      </c>
      <c r="F36" s="171"/>
      <c r="G36" s="171"/>
      <c r="H36" s="171"/>
      <c r="I36" s="171"/>
      <c r="J36" s="171"/>
      <c r="K36" s="171"/>
      <c r="L36" s="171"/>
      <c r="M36" s="171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109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14</v>
      </c>
      <c r="B37" s="160" t="s">
        <v>150</v>
      </c>
      <c r="C37" s="191" t="s">
        <v>151</v>
      </c>
      <c r="D37" s="162" t="s">
        <v>133</v>
      </c>
      <c r="E37" s="167">
        <v>128.66237000000001</v>
      </c>
      <c r="F37" s="170">
        <f>H37+J37</f>
        <v>0</v>
      </c>
      <c r="G37" s="171">
        <f>ROUND(E37*F37,2)</f>
        <v>0</v>
      </c>
      <c r="H37" s="171"/>
      <c r="I37" s="171">
        <f>ROUND(E37*H37,2)</f>
        <v>0</v>
      </c>
      <c r="J37" s="171"/>
      <c r="K37" s="171">
        <f>ROUND(E37*J37,2)</f>
        <v>0</v>
      </c>
      <c r="L37" s="171">
        <v>21</v>
      </c>
      <c r="M37" s="171">
        <f>G37*(1+L37/100)</f>
        <v>0</v>
      </c>
      <c r="N37" s="162">
        <v>0</v>
      </c>
      <c r="O37" s="162">
        <f>ROUND(E37*N37,5)</f>
        <v>0</v>
      </c>
      <c r="P37" s="162">
        <v>0</v>
      </c>
      <c r="Q37" s="162">
        <f>ROUND(E37*P37,5)</f>
        <v>0</v>
      </c>
      <c r="R37" s="162"/>
      <c r="S37" s="162"/>
      <c r="T37" s="163">
        <v>8.9999999999999993E-3</v>
      </c>
      <c r="U37" s="162">
        <f>ROUND(E37*T37,2)</f>
        <v>1.1599999999999999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107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>
        <v>15</v>
      </c>
      <c r="B38" s="160" t="s">
        <v>152</v>
      </c>
      <c r="C38" s="191" t="s">
        <v>153</v>
      </c>
      <c r="D38" s="162" t="s">
        <v>133</v>
      </c>
      <c r="E38" s="167">
        <v>128.66237000000001</v>
      </c>
      <c r="F38" s="170">
        <f>H38+J38</f>
        <v>0</v>
      </c>
      <c r="G38" s="171">
        <f>ROUND(E38*F38,2)</f>
        <v>0</v>
      </c>
      <c r="H38" s="171"/>
      <c r="I38" s="171">
        <f>ROUND(E38*H38,2)</f>
        <v>0</v>
      </c>
      <c r="J38" s="171"/>
      <c r="K38" s="171">
        <f>ROUND(E38*J38,2)</f>
        <v>0</v>
      </c>
      <c r="L38" s="171">
        <v>21</v>
      </c>
      <c r="M38" s="171">
        <f>G38*(1+L38/100)</f>
        <v>0</v>
      </c>
      <c r="N38" s="162">
        <v>0</v>
      </c>
      <c r="O38" s="162">
        <f>ROUND(E38*N38,5)</f>
        <v>0</v>
      </c>
      <c r="P38" s="162">
        <v>0</v>
      </c>
      <c r="Q38" s="162">
        <f>ROUND(E38*P38,5)</f>
        <v>0</v>
      </c>
      <c r="R38" s="162"/>
      <c r="S38" s="162"/>
      <c r="T38" s="163">
        <v>0</v>
      </c>
      <c r="U38" s="162">
        <f>ROUND(E38*T38,2)</f>
        <v>0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>
        <v>16</v>
      </c>
      <c r="B39" s="160" t="s">
        <v>154</v>
      </c>
      <c r="C39" s="191" t="s">
        <v>155</v>
      </c>
      <c r="D39" s="162" t="s">
        <v>133</v>
      </c>
      <c r="E39" s="167">
        <v>29.208719999999996</v>
      </c>
      <c r="F39" s="170">
        <f>H39+J39</f>
        <v>0</v>
      </c>
      <c r="G39" s="171">
        <f>ROUND(E39*F39,2)</f>
        <v>0</v>
      </c>
      <c r="H39" s="171"/>
      <c r="I39" s="171">
        <f>ROUND(E39*H39,2)</f>
        <v>0</v>
      </c>
      <c r="J39" s="171"/>
      <c r="K39" s="171">
        <f>ROUND(E39*J39,2)</f>
        <v>0</v>
      </c>
      <c r="L39" s="171">
        <v>21</v>
      </c>
      <c r="M39" s="171">
        <f>G39*(1+L39/100)</f>
        <v>0</v>
      </c>
      <c r="N39" s="162">
        <v>0</v>
      </c>
      <c r="O39" s="162">
        <f>ROUND(E39*N39,5)</f>
        <v>0</v>
      </c>
      <c r="P39" s="162">
        <v>0</v>
      </c>
      <c r="Q39" s="162">
        <f>ROUND(E39*P39,5)</f>
        <v>0</v>
      </c>
      <c r="R39" s="162"/>
      <c r="S39" s="162"/>
      <c r="T39" s="163">
        <v>0</v>
      </c>
      <c r="U39" s="162">
        <f>ROUND(E39*T39,2)</f>
        <v>0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107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/>
      <c r="B40" s="160"/>
      <c r="C40" s="192" t="s">
        <v>156</v>
      </c>
      <c r="D40" s="164"/>
      <c r="E40" s="168">
        <v>29.20872</v>
      </c>
      <c r="F40" s="171"/>
      <c r="G40" s="171"/>
      <c r="H40" s="171"/>
      <c r="I40" s="171"/>
      <c r="J40" s="171"/>
      <c r="K40" s="171"/>
      <c r="L40" s="171"/>
      <c r="M40" s="171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109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>
        <v>17</v>
      </c>
      <c r="B41" s="160" t="s">
        <v>157</v>
      </c>
      <c r="C41" s="191" t="s">
        <v>158</v>
      </c>
      <c r="D41" s="162" t="s">
        <v>106</v>
      </c>
      <c r="E41" s="167">
        <v>261.2081</v>
      </c>
      <c r="F41" s="170">
        <f>H41+J41</f>
        <v>0</v>
      </c>
      <c r="G41" s="171">
        <f>ROUND(E41*F41,2)</f>
        <v>0</v>
      </c>
      <c r="H41" s="171"/>
      <c r="I41" s="171">
        <f>ROUND(E41*H41,2)</f>
        <v>0</v>
      </c>
      <c r="J41" s="171"/>
      <c r="K41" s="171">
        <f>ROUND(E41*J41,2)</f>
        <v>0</v>
      </c>
      <c r="L41" s="171">
        <v>21</v>
      </c>
      <c r="M41" s="171">
        <f>G41*(1+L41/100)</f>
        <v>0</v>
      </c>
      <c r="N41" s="162">
        <v>0</v>
      </c>
      <c r="O41" s="162">
        <f>ROUND(E41*N41,5)</f>
        <v>0</v>
      </c>
      <c r="P41" s="162">
        <v>0</v>
      </c>
      <c r="Q41" s="162">
        <f>ROUND(E41*P41,5)</f>
        <v>0</v>
      </c>
      <c r="R41" s="162"/>
      <c r="S41" s="162"/>
      <c r="T41" s="163">
        <v>0.13</v>
      </c>
      <c r="U41" s="162">
        <f>ROUND(E41*T41,2)</f>
        <v>33.96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107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53"/>
      <c r="B42" s="160"/>
      <c r="C42" s="192" t="s">
        <v>159</v>
      </c>
      <c r="D42" s="164"/>
      <c r="E42" s="168">
        <v>261.2081</v>
      </c>
      <c r="F42" s="171"/>
      <c r="G42" s="171"/>
      <c r="H42" s="171"/>
      <c r="I42" s="171"/>
      <c r="J42" s="171"/>
      <c r="K42" s="171"/>
      <c r="L42" s="171"/>
      <c r="M42" s="171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109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>
        <v>18</v>
      </c>
      <c r="B43" s="160" t="s">
        <v>160</v>
      </c>
      <c r="C43" s="191" t="s">
        <v>161</v>
      </c>
      <c r="D43" s="162" t="s">
        <v>106</v>
      </c>
      <c r="E43" s="167">
        <v>261.2081</v>
      </c>
      <c r="F43" s="170">
        <f>H43+J43</f>
        <v>0</v>
      </c>
      <c r="G43" s="171">
        <f>ROUND(E43*F43,2)</f>
        <v>0</v>
      </c>
      <c r="H43" s="171"/>
      <c r="I43" s="171">
        <f>ROUND(E43*H43,2)</f>
        <v>0</v>
      </c>
      <c r="J43" s="171"/>
      <c r="K43" s="171">
        <f>ROUND(E43*J43,2)</f>
        <v>0</v>
      </c>
      <c r="L43" s="171">
        <v>21</v>
      </c>
      <c r="M43" s="171">
        <f>G43*(1+L43/100)</f>
        <v>0</v>
      </c>
      <c r="N43" s="162">
        <v>0</v>
      </c>
      <c r="O43" s="162">
        <f>ROUND(E43*N43,5)</f>
        <v>0</v>
      </c>
      <c r="P43" s="162">
        <v>0</v>
      </c>
      <c r="Q43" s="162">
        <f>ROUND(E43*P43,5)</f>
        <v>0</v>
      </c>
      <c r="R43" s="162"/>
      <c r="S43" s="162"/>
      <c r="T43" s="163">
        <v>0.06</v>
      </c>
      <c r="U43" s="162">
        <f>ROUND(E43*T43,2)</f>
        <v>15.67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107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/>
      <c r="B44" s="160"/>
      <c r="C44" s="192" t="s">
        <v>159</v>
      </c>
      <c r="D44" s="164"/>
      <c r="E44" s="168">
        <v>261.2081</v>
      </c>
      <c r="F44" s="171"/>
      <c r="G44" s="171"/>
      <c r="H44" s="171"/>
      <c r="I44" s="171"/>
      <c r="J44" s="171"/>
      <c r="K44" s="171"/>
      <c r="L44" s="171"/>
      <c r="M44" s="171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109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>
        <v>19</v>
      </c>
      <c r="B45" s="160" t="s">
        <v>162</v>
      </c>
      <c r="C45" s="191" t="s">
        <v>163</v>
      </c>
      <c r="D45" s="162" t="s">
        <v>164</v>
      </c>
      <c r="E45" s="167">
        <v>5.2241619999999998</v>
      </c>
      <c r="F45" s="170">
        <f>H45+J45</f>
        <v>0</v>
      </c>
      <c r="G45" s="171">
        <f>ROUND(E45*F45,2)</f>
        <v>0</v>
      </c>
      <c r="H45" s="171"/>
      <c r="I45" s="171">
        <f>ROUND(E45*H45,2)</f>
        <v>0</v>
      </c>
      <c r="J45" s="171"/>
      <c r="K45" s="171">
        <f>ROUND(E45*J45,2)</f>
        <v>0</v>
      </c>
      <c r="L45" s="171">
        <v>21</v>
      </c>
      <c r="M45" s="171">
        <f>G45*(1+L45/100)</f>
        <v>0</v>
      </c>
      <c r="N45" s="162">
        <v>1E-3</v>
      </c>
      <c r="O45" s="162">
        <f>ROUND(E45*N45,5)</f>
        <v>5.2199999999999998E-3</v>
      </c>
      <c r="P45" s="162">
        <v>0</v>
      </c>
      <c r="Q45" s="162">
        <f>ROUND(E45*P45,5)</f>
        <v>0</v>
      </c>
      <c r="R45" s="162"/>
      <c r="S45" s="162"/>
      <c r="T45" s="163">
        <v>0</v>
      </c>
      <c r="U45" s="162">
        <f>ROUND(E45*T45,2)</f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165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60"/>
      <c r="C46" s="192" t="s">
        <v>166</v>
      </c>
      <c r="D46" s="164"/>
      <c r="E46" s="168">
        <v>5.2241619999999998</v>
      </c>
      <c r="F46" s="171"/>
      <c r="G46" s="171"/>
      <c r="H46" s="171"/>
      <c r="I46" s="171"/>
      <c r="J46" s="171"/>
      <c r="K46" s="171"/>
      <c r="L46" s="171"/>
      <c r="M46" s="171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109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3">
        <v>20</v>
      </c>
      <c r="B47" s="160" t="s">
        <v>167</v>
      </c>
      <c r="C47" s="191" t="s">
        <v>168</v>
      </c>
      <c r="D47" s="162" t="s">
        <v>106</v>
      </c>
      <c r="E47" s="167">
        <v>265.59249999999997</v>
      </c>
      <c r="F47" s="170">
        <f>H47+J47</f>
        <v>0</v>
      </c>
      <c r="G47" s="171">
        <f>ROUND(E47*F47,2)</f>
        <v>0</v>
      </c>
      <c r="H47" s="171"/>
      <c r="I47" s="171">
        <f>ROUND(E47*H47,2)</f>
        <v>0</v>
      </c>
      <c r="J47" s="171"/>
      <c r="K47" s="171">
        <f>ROUND(E47*J47,2)</f>
        <v>0</v>
      </c>
      <c r="L47" s="171">
        <v>21</v>
      </c>
      <c r="M47" s="171">
        <f>G47*(1+L47/100)</f>
        <v>0</v>
      </c>
      <c r="N47" s="162">
        <v>0</v>
      </c>
      <c r="O47" s="162">
        <f>ROUND(E47*N47,5)</f>
        <v>0</v>
      </c>
      <c r="P47" s="162">
        <v>0</v>
      </c>
      <c r="Q47" s="162">
        <f>ROUND(E47*P47,5)</f>
        <v>0</v>
      </c>
      <c r="R47" s="162"/>
      <c r="S47" s="162"/>
      <c r="T47" s="163">
        <v>1.7999999999999999E-2</v>
      </c>
      <c r="U47" s="162">
        <f>ROUND(E47*T47,2)</f>
        <v>4.78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107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/>
      <c r="B48" s="160"/>
      <c r="C48" s="192" t="s">
        <v>169</v>
      </c>
      <c r="D48" s="164"/>
      <c r="E48" s="168">
        <v>48.475000000000001</v>
      </c>
      <c r="F48" s="171"/>
      <c r="G48" s="171"/>
      <c r="H48" s="171"/>
      <c r="I48" s="171"/>
      <c r="J48" s="171"/>
      <c r="K48" s="171"/>
      <c r="L48" s="171"/>
      <c r="M48" s="171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109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/>
      <c r="B49" s="160"/>
      <c r="C49" s="192" t="s">
        <v>170</v>
      </c>
      <c r="D49" s="164"/>
      <c r="E49" s="168">
        <v>177.45160000000001</v>
      </c>
      <c r="F49" s="171"/>
      <c r="G49" s="171"/>
      <c r="H49" s="171"/>
      <c r="I49" s="171"/>
      <c r="J49" s="171"/>
      <c r="K49" s="171"/>
      <c r="L49" s="171"/>
      <c r="M49" s="171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109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/>
      <c r="B50" s="160"/>
      <c r="C50" s="192" t="s">
        <v>171</v>
      </c>
      <c r="D50" s="164"/>
      <c r="E50" s="168">
        <v>39.665900000000001</v>
      </c>
      <c r="F50" s="171"/>
      <c r="G50" s="171"/>
      <c r="H50" s="171"/>
      <c r="I50" s="171"/>
      <c r="J50" s="171"/>
      <c r="K50" s="171"/>
      <c r="L50" s="171"/>
      <c r="M50" s="171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109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x14ac:dyDescent="0.2">
      <c r="A51" s="154" t="s">
        <v>102</v>
      </c>
      <c r="B51" s="161" t="s">
        <v>61</v>
      </c>
      <c r="C51" s="193" t="s">
        <v>62</v>
      </c>
      <c r="D51" s="165"/>
      <c r="E51" s="169"/>
      <c r="F51" s="172"/>
      <c r="G51" s="172">
        <f>SUMIF(AE52:AE97,"&lt;&gt;NOR",G52:G97)</f>
        <v>0</v>
      </c>
      <c r="H51" s="172"/>
      <c r="I51" s="172">
        <f>SUM(I52:I97)</f>
        <v>0</v>
      </c>
      <c r="J51" s="172"/>
      <c r="K51" s="172">
        <f>SUM(K52:K97)</f>
        <v>0</v>
      </c>
      <c r="L51" s="172"/>
      <c r="M51" s="172">
        <f>SUM(M52:M97)</f>
        <v>0</v>
      </c>
      <c r="N51" s="165"/>
      <c r="O51" s="165">
        <f>SUM(O52:O97)</f>
        <v>367.91644000000008</v>
      </c>
      <c r="P51" s="165"/>
      <c r="Q51" s="165">
        <f>SUM(Q52:Q97)</f>
        <v>0</v>
      </c>
      <c r="R51" s="165"/>
      <c r="S51" s="165"/>
      <c r="T51" s="166"/>
      <c r="U51" s="165">
        <f>SUM(U52:U97)</f>
        <v>179.21</v>
      </c>
      <c r="AE51" t="s">
        <v>103</v>
      </c>
    </row>
    <row r="52" spans="1:60" outlineLevel="1" x14ac:dyDescent="0.2">
      <c r="A52" s="153">
        <v>21</v>
      </c>
      <c r="B52" s="160" t="s">
        <v>172</v>
      </c>
      <c r="C52" s="191" t="s">
        <v>173</v>
      </c>
      <c r="D52" s="162" t="s">
        <v>106</v>
      </c>
      <c r="E52" s="167">
        <v>265.59249999999997</v>
      </c>
      <c r="F52" s="170">
        <f>H52+J52</f>
        <v>0</v>
      </c>
      <c r="G52" s="171">
        <f>ROUND(E52*F52,2)</f>
        <v>0</v>
      </c>
      <c r="H52" s="171"/>
      <c r="I52" s="171">
        <f>ROUND(E52*H52,2)</f>
        <v>0</v>
      </c>
      <c r="J52" s="171"/>
      <c r="K52" s="171">
        <f>ROUND(E52*J52,2)</f>
        <v>0</v>
      </c>
      <c r="L52" s="171">
        <v>21</v>
      </c>
      <c r="M52" s="171">
        <f>G52*(1+L52/100)</f>
        <v>0</v>
      </c>
      <c r="N52" s="162">
        <v>0.4284</v>
      </c>
      <c r="O52" s="162">
        <f>ROUND(E52*N52,5)</f>
        <v>113.77983</v>
      </c>
      <c r="P52" s="162">
        <v>0</v>
      </c>
      <c r="Q52" s="162">
        <f>ROUND(E52*P52,5)</f>
        <v>0</v>
      </c>
      <c r="R52" s="162"/>
      <c r="S52" s="162"/>
      <c r="T52" s="163">
        <v>2.5999999999999999E-2</v>
      </c>
      <c r="U52" s="162">
        <f>ROUND(E52*T52,2)</f>
        <v>6.91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107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/>
      <c r="B53" s="160"/>
      <c r="C53" s="192" t="s">
        <v>174</v>
      </c>
      <c r="D53" s="164"/>
      <c r="E53" s="168">
        <v>175.45849999999999</v>
      </c>
      <c r="F53" s="171"/>
      <c r="G53" s="171"/>
      <c r="H53" s="171"/>
      <c r="I53" s="171"/>
      <c r="J53" s="171"/>
      <c r="K53" s="171"/>
      <c r="L53" s="171"/>
      <c r="M53" s="171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109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/>
      <c r="B54" s="160"/>
      <c r="C54" s="192" t="s">
        <v>175</v>
      </c>
      <c r="D54" s="164"/>
      <c r="E54" s="168">
        <v>1.9931000000000001</v>
      </c>
      <c r="F54" s="171"/>
      <c r="G54" s="171"/>
      <c r="H54" s="171"/>
      <c r="I54" s="171"/>
      <c r="J54" s="171"/>
      <c r="K54" s="171"/>
      <c r="L54" s="171"/>
      <c r="M54" s="171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109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/>
      <c r="B55" s="160"/>
      <c r="C55" s="192" t="s">
        <v>176</v>
      </c>
      <c r="D55" s="164"/>
      <c r="E55" s="168">
        <v>34.192799999999998</v>
      </c>
      <c r="F55" s="171"/>
      <c r="G55" s="171"/>
      <c r="H55" s="171"/>
      <c r="I55" s="171"/>
      <c r="J55" s="171"/>
      <c r="K55" s="171"/>
      <c r="L55" s="171"/>
      <c r="M55" s="171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109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/>
      <c r="B56" s="160"/>
      <c r="C56" s="192" t="s">
        <v>177</v>
      </c>
      <c r="D56" s="164"/>
      <c r="E56" s="168">
        <v>5.4730999999999996</v>
      </c>
      <c r="F56" s="171"/>
      <c r="G56" s="171"/>
      <c r="H56" s="171"/>
      <c r="I56" s="171"/>
      <c r="J56" s="171"/>
      <c r="K56" s="171"/>
      <c r="L56" s="171"/>
      <c r="M56" s="171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109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3"/>
      <c r="B57" s="160"/>
      <c r="C57" s="192" t="s">
        <v>178</v>
      </c>
      <c r="D57" s="164"/>
      <c r="E57" s="168">
        <v>48.475000000000001</v>
      </c>
      <c r="F57" s="171"/>
      <c r="G57" s="171"/>
      <c r="H57" s="171"/>
      <c r="I57" s="171"/>
      <c r="J57" s="171"/>
      <c r="K57" s="171"/>
      <c r="L57" s="171"/>
      <c r="M57" s="171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109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2.5" outlineLevel="1" x14ac:dyDescent="0.2">
      <c r="A58" s="153">
        <v>22</v>
      </c>
      <c r="B58" s="160" t="s">
        <v>179</v>
      </c>
      <c r="C58" s="191" t="s">
        <v>180</v>
      </c>
      <c r="D58" s="162" t="s">
        <v>106</v>
      </c>
      <c r="E58" s="167">
        <v>265.59249999999997</v>
      </c>
      <c r="F58" s="170">
        <f>H58+J58</f>
        <v>0</v>
      </c>
      <c r="G58" s="171">
        <f>ROUND(E58*F58,2)</f>
        <v>0</v>
      </c>
      <c r="H58" s="171"/>
      <c r="I58" s="171">
        <f>ROUND(E58*H58,2)</f>
        <v>0</v>
      </c>
      <c r="J58" s="171"/>
      <c r="K58" s="171">
        <f>ROUND(E58*J58,2)</f>
        <v>0</v>
      </c>
      <c r="L58" s="171">
        <v>21</v>
      </c>
      <c r="M58" s="171">
        <f>G58*(1+L58/100)</f>
        <v>0</v>
      </c>
      <c r="N58" s="162">
        <v>0.30651</v>
      </c>
      <c r="O58" s="162">
        <f>ROUND(E58*N58,5)</f>
        <v>81.406760000000006</v>
      </c>
      <c r="P58" s="162">
        <v>0</v>
      </c>
      <c r="Q58" s="162">
        <f>ROUND(E58*P58,5)</f>
        <v>0</v>
      </c>
      <c r="R58" s="162"/>
      <c r="S58" s="162"/>
      <c r="T58" s="163">
        <v>2.5000000000000001E-2</v>
      </c>
      <c r="U58" s="162">
        <f>ROUND(E58*T58,2)</f>
        <v>6.64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107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3"/>
      <c r="B59" s="160"/>
      <c r="C59" s="192" t="s">
        <v>174</v>
      </c>
      <c r="D59" s="164"/>
      <c r="E59" s="168">
        <v>175.45849999999999</v>
      </c>
      <c r="F59" s="171"/>
      <c r="G59" s="171"/>
      <c r="H59" s="171"/>
      <c r="I59" s="171"/>
      <c r="J59" s="171"/>
      <c r="K59" s="171"/>
      <c r="L59" s="171"/>
      <c r="M59" s="171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109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3"/>
      <c r="B60" s="160"/>
      <c r="C60" s="192" t="s">
        <v>175</v>
      </c>
      <c r="D60" s="164"/>
      <c r="E60" s="168">
        <v>1.9931000000000001</v>
      </c>
      <c r="F60" s="171"/>
      <c r="G60" s="171"/>
      <c r="H60" s="171"/>
      <c r="I60" s="171"/>
      <c r="J60" s="171"/>
      <c r="K60" s="171"/>
      <c r="L60" s="171"/>
      <c r="M60" s="171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109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/>
      <c r="B61" s="160"/>
      <c r="C61" s="192" t="s">
        <v>176</v>
      </c>
      <c r="D61" s="164"/>
      <c r="E61" s="168">
        <v>34.192799999999998</v>
      </c>
      <c r="F61" s="171"/>
      <c r="G61" s="171"/>
      <c r="H61" s="171"/>
      <c r="I61" s="171"/>
      <c r="J61" s="171"/>
      <c r="K61" s="171"/>
      <c r="L61" s="171"/>
      <c r="M61" s="171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109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3"/>
      <c r="B62" s="160"/>
      <c r="C62" s="192" t="s">
        <v>177</v>
      </c>
      <c r="D62" s="164"/>
      <c r="E62" s="168">
        <v>5.4730999999999996</v>
      </c>
      <c r="F62" s="171"/>
      <c r="G62" s="171"/>
      <c r="H62" s="171"/>
      <c r="I62" s="171"/>
      <c r="J62" s="171"/>
      <c r="K62" s="171"/>
      <c r="L62" s="171"/>
      <c r="M62" s="171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109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/>
      <c r="B63" s="160"/>
      <c r="C63" s="192" t="s">
        <v>178</v>
      </c>
      <c r="D63" s="164"/>
      <c r="E63" s="168">
        <v>48.475000000000001</v>
      </c>
      <c r="F63" s="171"/>
      <c r="G63" s="171"/>
      <c r="H63" s="171"/>
      <c r="I63" s="171"/>
      <c r="J63" s="171"/>
      <c r="K63" s="171"/>
      <c r="L63" s="171"/>
      <c r="M63" s="171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109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53">
        <v>23</v>
      </c>
      <c r="B64" s="160" t="s">
        <v>181</v>
      </c>
      <c r="C64" s="191" t="s">
        <v>182</v>
      </c>
      <c r="D64" s="162" t="s">
        <v>106</v>
      </c>
      <c r="E64" s="167">
        <v>48.475000000000001</v>
      </c>
      <c r="F64" s="170">
        <f>H64+J64</f>
        <v>0</v>
      </c>
      <c r="G64" s="171">
        <f>ROUND(E64*F64,2)</f>
        <v>0</v>
      </c>
      <c r="H64" s="171"/>
      <c r="I64" s="171">
        <f>ROUND(E64*H64,2)</f>
        <v>0</v>
      </c>
      <c r="J64" s="171"/>
      <c r="K64" s="171">
        <f>ROUND(E64*J64,2)</f>
        <v>0</v>
      </c>
      <c r="L64" s="171">
        <v>21</v>
      </c>
      <c r="M64" s="171">
        <f>G64*(1+L64/100)</f>
        <v>0</v>
      </c>
      <c r="N64" s="162">
        <v>0.18151999999999999</v>
      </c>
      <c r="O64" s="162">
        <f>ROUND(E64*N64,5)</f>
        <v>8.7991799999999998</v>
      </c>
      <c r="P64" s="162">
        <v>0</v>
      </c>
      <c r="Q64" s="162">
        <f>ROUND(E64*P64,5)</f>
        <v>0</v>
      </c>
      <c r="R64" s="162"/>
      <c r="S64" s="162"/>
      <c r="T64" s="163">
        <v>8.7999999999999995E-2</v>
      </c>
      <c r="U64" s="162">
        <f>ROUND(E64*T64,2)</f>
        <v>4.2699999999999996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107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/>
      <c r="B65" s="160"/>
      <c r="C65" s="192" t="s">
        <v>183</v>
      </c>
      <c r="D65" s="164"/>
      <c r="E65" s="168">
        <v>48.475000000000001</v>
      </c>
      <c r="F65" s="171"/>
      <c r="G65" s="171"/>
      <c r="H65" s="171"/>
      <c r="I65" s="171"/>
      <c r="J65" s="171"/>
      <c r="K65" s="171"/>
      <c r="L65" s="171"/>
      <c r="M65" s="171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109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>
        <v>24</v>
      </c>
      <c r="B66" s="160" t="s">
        <v>184</v>
      </c>
      <c r="C66" s="191" t="s">
        <v>185</v>
      </c>
      <c r="D66" s="162" t="s">
        <v>106</v>
      </c>
      <c r="E66" s="167">
        <v>48.475000000000001</v>
      </c>
      <c r="F66" s="170">
        <f>H66+J66</f>
        <v>0</v>
      </c>
      <c r="G66" s="171">
        <f>ROUND(E66*F66,2)</f>
        <v>0</v>
      </c>
      <c r="H66" s="171"/>
      <c r="I66" s="171">
        <f>ROUND(E66*H66,2)</f>
        <v>0</v>
      </c>
      <c r="J66" s="171"/>
      <c r="K66" s="171">
        <f>ROUND(E66*J66,2)</f>
        <v>0</v>
      </c>
      <c r="L66" s="171">
        <v>21</v>
      </c>
      <c r="M66" s="171">
        <f>G66*(1+L66/100)</f>
        <v>0</v>
      </c>
      <c r="N66" s="162">
        <v>6.5199999999999998E-3</v>
      </c>
      <c r="O66" s="162">
        <f>ROUND(E66*N66,5)</f>
        <v>0.31606000000000001</v>
      </c>
      <c r="P66" s="162">
        <v>0</v>
      </c>
      <c r="Q66" s="162">
        <f>ROUND(E66*P66,5)</f>
        <v>0</v>
      </c>
      <c r="R66" s="162"/>
      <c r="S66" s="162"/>
      <c r="T66" s="163">
        <v>4.0000000000000001E-3</v>
      </c>
      <c r="U66" s="162">
        <f>ROUND(E66*T66,2)</f>
        <v>0.19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107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3"/>
      <c r="B67" s="160"/>
      <c r="C67" s="192" t="s">
        <v>183</v>
      </c>
      <c r="D67" s="164"/>
      <c r="E67" s="168">
        <v>48.475000000000001</v>
      </c>
      <c r="F67" s="171"/>
      <c r="G67" s="171"/>
      <c r="H67" s="171"/>
      <c r="I67" s="171"/>
      <c r="J67" s="171"/>
      <c r="K67" s="171"/>
      <c r="L67" s="171"/>
      <c r="M67" s="171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109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 x14ac:dyDescent="0.2">
      <c r="A68" s="153">
        <v>25</v>
      </c>
      <c r="B68" s="160" t="s">
        <v>186</v>
      </c>
      <c r="C68" s="191" t="s">
        <v>187</v>
      </c>
      <c r="D68" s="162" t="s">
        <v>106</v>
      </c>
      <c r="E68" s="167">
        <v>835.31690000000003</v>
      </c>
      <c r="F68" s="170">
        <f>H68+J68</f>
        <v>0</v>
      </c>
      <c r="G68" s="171">
        <f>ROUND(E68*F68,2)</f>
        <v>0</v>
      </c>
      <c r="H68" s="171"/>
      <c r="I68" s="171">
        <f>ROUND(E68*H68,2)</f>
        <v>0</v>
      </c>
      <c r="J68" s="171"/>
      <c r="K68" s="171">
        <f>ROUND(E68*J68,2)</f>
        <v>0</v>
      </c>
      <c r="L68" s="171">
        <v>21</v>
      </c>
      <c r="M68" s="171">
        <f>G68*(1+L68/100)</f>
        <v>0</v>
      </c>
      <c r="N68" s="162">
        <v>0.10373</v>
      </c>
      <c r="O68" s="162">
        <f>ROUND(E68*N68,5)</f>
        <v>86.647419999999997</v>
      </c>
      <c r="P68" s="162">
        <v>0</v>
      </c>
      <c r="Q68" s="162">
        <f>ROUND(E68*P68,5)</f>
        <v>0</v>
      </c>
      <c r="R68" s="162"/>
      <c r="S68" s="162"/>
      <c r="T68" s="163">
        <v>6.4000000000000001E-2</v>
      </c>
      <c r="U68" s="162">
        <f>ROUND(E68*T68,2)</f>
        <v>53.46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107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/>
      <c r="B69" s="160"/>
      <c r="C69" s="192" t="s">
        <v>188</v>
      </c>
      <c r="D69" s="164"/>
      <c r="E69" s="168">
        <v>786.84190000000001</v>
      </c>
      <c r="F69" s="171"/>
      <c r="G69" s="171"/>
      <c r="H69" s="171"/>
      <c r="I69" s="171"/>
      <c r="J69" s="171"/>
      <c r="K69" s="171"/>
      <c r="L69" s="171"/>
      <c r="M69" s="171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109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/>
      <c r="B70" s="160"/>
      <c r="C70" s="192" t="s">
        <v>189</v>
      </c>
      <c r="D70" s="164"/>
      <c r="E70" s="168">
        <v>48.475000000000001</v>
      </c>
      <c r="F70" s="171"/>
      <c r="G70" s="171"/>
      <c r="H70" s="171"/>
      <c r="I70" s="171"/>
      <c r="J70" s="171"/>
      <c r="K70" s="171"/>
      <c r="L70" s="171"/>
      <c r="M70" s="171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109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3">
        <v>26</v>
      </c>
      <c r="B71" s="160" t="s">
        <v>190</v>
      </c>
      <c r="C71" s="191" t="s">
        <v>191</v>
      </c>
      <c r="D71" s="162" t="s">
        <v>106</v>
      </c>
      <c r="E71" s="167">
        <v>835.31690000000003</v>
      </c>
      <c r="F71" s="170">
        <f>H71+J71</f>
        <v>0</v>
      </c>
      <c r="G71" s="171">
        <f>ROUND(E71*F71,2)</f>
        <v>0</v>
      </c>
      <c r="H71" s="171"/>
      <c r="I71" s="171">
        <f>ROUND(E71*H71,2)</f>
        <v>0</v>
      </c>
      <c r="J71" s="171"/>
      <c r="K71" s="171">
        <f>ROUND(E71*J71,2)</f>
        <v>0</v>
      </c>
      <c r="L71" s="171">
        <v>21</v>
      </c>
      <c r="M71" s="171">
        <f>G71*(1+L71/100)</f>
        <v>0</v>
      </c>
      <c r="N71" s="162">
        <v>6.0999999999999997E-4</v>
      </c>
      <c r="O71" s="162">
        <f>ROUND(E71*N71,5)</f>
        <v>0.50953999999999999</v>
      </c>
      <c r="P71" s="162">
        <v>0</v>
      </c>
      <c r="Q71" s="162">
        <f>ROUND(E71*P71,5)</f>
        <v>0</v>
      </c>
      <c r="R71" s="162"/>
      <c r="S71" s="162"/>
      <c r="T71" s="163">
        <v>2E-3</v>
      </c>
      <c r="U71" s="162">
        <f>ROUND(E71*T71,2)</f>
        <v>1.67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107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60"/>
      <c r="C72" s="192" t="s">
        <v>188</v>
      </c>
      <c r="D72" s="164"/>
      <c r="E72" s="168">
        <v>786.84190000000001</v>
      </c>
      <c r="F72" s="171"/>
      <c r="G72" s="171"/>
      <c r="H72" s="171"/>
      <c r="I72" s="171"/>
      <c r="J72" s="171"/>
      <c r="K72" s="171"/>
      <c r="L72" s="171"/>
      <c r="M72" s="171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109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/>
      <c r="B73" s="160"/>
      <c r="C73" s="192" t="s">
        <v>189</v>
      </c>
      <c r="D73" s="164"/>
      <c r="E73" s="168">
        <v>48.475000000000001</v>
      </c>
      <c r="F73" s="171"/>
      <c r="G73" s="171"/>
      <c r="H73" s="171"/>
      <c r="I73" s="171"/>
      <c r="J73" s="171"/>
      <c r="K73" s="171"/>
      <c r="L73" s="171"/>
      <c r="M73" s="171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109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27</v>
      </c>
      <c r="B74" s="160" t="s">
        <v>192</v>
      </c>
      <c r="C74" s="191" t="s">
        <v>193</v>
      </c>
      <c r="D74" s="162" t="s">
        <v>106</v>
      </c>
      <c r="E74" s="167">
        <v>44.741900000000001</v>
      </c>
      <c r="F74" s="170">
        <f>H74+J74</f>
        <v>0</v>
      </c>
      <c r="G74" s="171">
        <f>ROUND(E74*F74,2)</f>
        <v>0</v>
      </c>
      <c r="H74" s="171"/>
      <c r="I74" s="171">
        <f>ROUND(E74*H74,2)</f>
        <v>0</v>
      </c>
      <c r="J74" s="171"/>
      <c r="K74" s="171">
        <f>ROUND(E74*J74,2)</f>
        <v>0</v>
      </c>
      <c r="L74" s="171">
        <v>21</v>
      </c>
      <c r="M74" s="171">
        <f>G74*(1+L74/100)</f>
        <v>0</v>
      </c>
      <c r="N74" s="162">
        <v>0.13750000000000001</v>
      </c>
      <c r="O74" s="162">
        <f>ROUND(E74*N74,5)</f>
        <v>6.1520099999999998</v>
      </c>
      <c r="P74" s="162">
        <v>0</v>
      </c>
      <c r="Q74" s="162">
        <f>ROUND(E74*P74,5)</f>
        <v>0</v>
      </c>
      <c r="R74" s="162"/>
      <c r="S74" s="162"/>
      <c r="T74" s="163">
        <v>4.9000000000000002E-2</v>
      </c>
      <c r="U74" s="162">
        <f>ROUND(E74*T74,2)</f>
        <v>2.19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107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/>
      <c r="B75" s="160"/>
      <c r="C75" s="192" t="s">
        <v>194</v>
      </c>
      <c r="D75" s="164"/>
      <c r="E75" s="168">
        <v>21.241900000000001</v>
      </c>
      <c r="F75" s="171"/>
      <c r="G75" s="171"/>
      <c r="H75" s="171"/>
      <c r="I75" s="171"/>
      <c r="J75" s="171"/>
      <c r="K75" s="171"/>
      <c r="L75" s="171"/>
      <c r="M75" s="171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109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/>
      <c r="B76" s="160"/>
      <c r="C76" s="192" t="s">
        <v>195</v>
      </c>
      <c r="D76" s="164"/>
      <c r="E76" s="168">
        <v>23.5</v>
      </c>
      <c r="F76" s="171"/>
      <c r="G76" s="171"/>
      <c r="H76" s="171"/>
      <c r="I76" s="171"/>
      <c r="J76" s="171"/>
      <c r="K76" s="171"/>
      <c r="L76" s="171"/>
      <c r="M76" s="171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109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53">
        <v>28</v>
      </c>
      <c r="B77" s="160" t="s">
        <v>196</v>
      </c>
      <c r="C77" s="191" t="s">
        <v>197</v>
      </c>
      <c r="D77" s="162" t="s">
        <v>106</v>
      </c>
      <c r="E77" s="167">
        <v>44.741900000000001</v>
      </c>
      <c r="F77" s="170">
        <f>H77+J77</f>
        <v>0</v>
      </c>
      <c r="G77" s="171">
        <f>ROUND(E77*F77,2)</f>
        <v>0</v>
      </c>
      <c r="H77" s="171"/>
      <c r="I77" s="171">
        <f>ROUND(E77*H77,2)</f>
        <v>0</v>
      </c>
      <c r="J77" s="171"/>
      <c r="K77" s="171">
        <f>ROUND(E77*J77,2)</f>
        <v>0</v>
      </c>
      <c r="L77" s="171">
        <v>21</v>
      </c>
      <c r="M77" s="171">
        <f>G77*(1+L77/100)</f>
        <v>0</v>
      </c>
      <c r="N77" s="162">
        <v>0.10141</v>
      </c>
      <c r="O77" s="162">
        <f>ROUND(E77*N77,5)</f>
        <v>4.53728</v>
      </c>
      <c r="P77" s="162">
        <v>0</v>
      </c>
      <c r="Q77" s="162">
        <f>ROUND(E77*P77,5)</f>
        <v>0</v>
      </c>
      <c r="R77" s="162"/>
      <c r="S77" s="162"/>
      <c r="T77" s="163">
        <v>6.4000000000000001E-2</v>
      </c>
      <c r="U77" s="162">
        <f>ROUND(E77*T77,2)</f>
        <v>2.86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107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/>
      <c r="B78" s="160"/>
      <c r="C78" s="192" t="s">
        <v>194</v>
      </c>
      <c r="D78" s="164"/>
      <c r="E78" s="168">
        <v>21.241900000000001</v>
      </c>
      <c r="F78" s="171"/>
      <c r="G78" s="171"/>
      <c r="H78" s="171"/>
      <c r="I78" s="171"/>
      <c r="J78" s="171"/>
      <c r="K78" s="171"/>
      <c r="L78" s="171"/>
      <c r="M78" s="171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109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3"/>
      <c r="B79" s="160"/>
      <c r="C79" s="192" t="s">
        <v>195</v>
      </c>
      <c r="D79" s="164"/>
      <c r="E79" s="168">
        <v>23.5</v>
      </c>
      <c r="F79" s="171"/>
      <c r="G79" s="171"/>
      <c r="H79" s="171"/>
      <c r="I79" s="171"/>
      <c r="J79" s="171"/>
      <c r="K79" s="171"/>
      <c r="L79" s="171"/>
      <c r="M79" s="171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109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>
        <v>29</v>
      </c>
      <c r="B80" s="160" t="s">
        <v>198</v>
      </c>
      <c r="C80" s="191" t="s">
        <v>199</v>
      </c>
      <c r="D80" s="162" t="s">
        <v>106</v>
      </c>
      <c r="E80" s="167">
        <v>177.45159999999998</v>
      </c>
      <c r="F80" s="170">
        <f>H80+J80</f>
        <v>0</v>
      </c>
      <c r="G80" s="171">
        <f>ROUND(E80*F80,2)</f>
        <v>0</v>
      </c>
      <c r="H80" s="171"/>
      <c r="I80" s="171">
        <f>ROUND(E80*H80,2)</f>
        <v>0</v>
      </c>
      <c r="J80" s="171"/>
      <c r="K80" s="171">
        <f>ROUND(E80*J80,2)</f>
        <v>0</v>
      </c>
      <c r="L80" s="171">
        <v>21</v>
      </c>
      <c r="M80" s="171">
        <f>G80*(1+L80/100)</f>
        <v>0</v>
      </c>
      <c r="N80" s="162">
        <v>5.5449999999999999E-2</v>
      </c>
      <c r="O80" s="162">
        <f>ROUND(E80*N80,5)</f>
        <v>9.8396899999999992</v>
      </c>
      <c r="P80" s="162">
        <v>0</v>
      </c>
      <c r="Q80" s="162">
        <f>ROUND(E80*P80,5)</f>
        <v>0</v>
      </c>
      <c r="R80" s="162"/>
      <c r="S80" s="162"/>
      <c r="T80" s="163">
        <v>0.442</v>
      </c>
      <c r="U80" s="162">
        <f>ROUND(E80*T80,2)</f>
        <v>78.430000000000007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107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/>
      <c r="B81" s="160"/>
      <c r="C81" s="192" t="s">
        <v>174</v>
      </c>
      <c r="D81" s="164"/>
      <c r="E81" s="168">
        <v>175.45849999999999</v>
      </c>
      <c r="F81" s="171"/>
      <c r="G81" s="171"/>
      <c r="H81" s="171"/>
      <c r="I81" s="171"/>
      <c r="J81" s="171"/>
      <c r="K81" s="171"/>
      <c r="L81" s="171"/>
      <c r="M81" s="171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109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/>
      <c r="B82" s="160"/>
      <c r="C82" s="192" t="s">
        <v>175</v>
      </c>
      <c r="D82" s="164"/>
      <c r="E82" s="168">
        <v>1.9931000000000001</v>
      </c>
      <c r="F82" s="171"/>
      <c r="G82" s="171"/>
      <c r="H82" s="171"/>
      <c r="I82" s="171"/>
      <c r="J82" s="171"/>
      <c r="K82" s="171"/>
      <c r="L82" s="171"/>
      <c r="M82" s="171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109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>
        <v>30</v>
      </c>
      <c r="B83" s="160" t="s">
        <v>200</v>
      </c>
      <c r="C83" s="191" t="s">
        <v>201</v>
      </c>
      <c r="D83" s="162" t="s">
        <v>106</v>
      </c>
      <c r="E83" s="167">
        <v>184.231425</v>
      </c>
      <c r="F83" s="170">
        <f>H83+J83</f>
        <v>0</v>
      </c>
      <c r="G83" s="171">
        <f>ROUND(E83*F83,2)</f>
        <v>0</v>
      </c>
      <c r="H83" s="171"/>
      <c r="I83" s="171">
        <f>ROUND(E83*H83,2)</f>
        <v>0</v>
      </c>
      <c r="J83" s="171"/>
      <c r="K83" s="171">
        <f>ROUND(E83*J83,2)</f>
        <v>0</v>
      </c>
      <c r="L83" s="171">
        <v>21</v>
      </c>
      <c r="M83" s="171">
        <f>G83*(1+L83/100)</f>
        <v>0</v>
      </c>
      <c r="N83" s="162">
        <v>0.13100000000000001</v>
      </c>
      <c r="O83" s="162">
        <f>ROUND(E83*N83,5)</f>
        <v>24.134319999999999</v>
      </c>
      <c r="P83" s="162">
        <v>0</v>
      </c>
      <c r="Q83" s="162">
        <f>ROUND(E83*P83,5)</f>
        <v>0</v>
      </c>
      <c r="R83" s="162"/>
      <c r="S83" s="162"/>
      <c r="T83" s="163">
        <v>0</v>
      </c>
      <c r="U83" s="162">
        <f>ROUND(E83*T83,2)</f>
        <v>0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165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60"/>
      <c r="C84" s="192" t="s">
        <v>202</v>
      </c>
      <c r="D84" s="164"/>
      <c r="E84" s="168">
        <v>184.231425</v>
      </c>
      <c r="F84" s="171"/>
      <c r="G84" s="171"/>
      <c r="H84" s="171"/>
      <c r="I84" s="171"/>
      <c r="J84" s="171"/>
      <c r="K84" s="171"/>
      <c r="L84" s="171"/>
      <c r="M84" s="171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109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 x14ac:dyDescent="0.2">
      <c r="A85" s="153">
        <v>31</v>
      </c>
      <c r="B85" s="160" t="s">
        <v>203</v>
      </c>
      <c r="C85" s="191" t="s">
        <v>204</v>
      </c>
      <c r="D85" s="162" t="s">
        <v>106</v>
      </c>
      <c r="E85" s="167">
        <v>2.0927550000000004</v>
      </c>
      <c r="F85" s="170">
        <f>H85+J85</f>
        <v>0</v>
      </c>
      <c r="G85" s="171">
        <f>ROUND(E85*F85,2)</f>
        <v>0</v>
      </c>
      <c r="H85" s="171"/>
      <c r="I85" s="171">
        <f>ROUND(E85*H85,2)</f>
        <v>0</v>
      </c>
      <c r="J85" s="171"/>
      <c r="K85" s="171">
        <f>ROUND(E85*J85,2)</f>
        <v>0</v>
      </c>
      <c r="L85" s="171">
        <v>21</v>
      </c>
      <c r="M85" s="171">
        <f>G85*(1+L85/100)</f>
        <v>0</v>
      </c>
      <c r="N85" s="162">
        <v>0.13100000000000001</v>
      </c>
      <c r="O85" s="162">
        <f>ROUND(E85*N85,5)</f>
        <v>0.27415</v>
      </c>
      <c r="P85" s="162">
        <v>0</v>
      </c>
      <c r="Q85" s="162">
        <f>ROUND(E85*P85,5)</f>
        <v>0</v>
      </c>
      <c r="R85" s="162"/>
      <c r="S85" s="162"/>
      <c r="T85" s="163">
        <v>0</v>
      </c>
      <c r="U85" s="162">
        <f>ROUND(E85*T85,2)</f>
        <v>0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165</v>
      </c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3"/>
      <c r="B86" s="160"/>
      <c r="C86" s="192" t="s">
        <v>205</v>
      </c>
      <c r="D86" s="164"/>
      <c r="E86" s="168">
        <v>2.0927549999999999</v>
      </c>
      <c r="F86" s="171"/>
      <c r="G86" s="171"/>
      <c r="H86" s="171"/>
      <c r="I86" s="171"/>
      <c r="J86" s="171"/>
      <c r="K86" s="171"/>
      <c r="L86" s="171"/>
      <c r="M86" s="171"/>
      <c r="N86" s="162"/>
      <c r="O86" s="162"/>
      <c r="P86" s="162"/>
      <c r="Q86" s="162"/>
      <c r="R86" s="162"/>
      <c r="S86" s="162"/>
      <c r="T86" s="163"/>
      <c r="U86" s="162"/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109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3">
        <v>32</v>
      </c>
      <c r="B87" s="160" t="s">
        <v>206</v>
      </c>
      <c r="C87" s="191" t="s">
        <v>207</v>
      </c>
      <c r="D87" s="162" t="s">
        <v>106</v>
      </c>
      <c r="E87" s="167">
        <v>39.665900000000001</v>
      </c>
      <c r="F87" s="170">
        <f>H87+J87</f>
        <v>0</v>
      </c>
      <c r="G87" s="171">
        <f>ROUND(E87*F87,2)</f>
        <v>0</v>
      </c>
      <c r="H87" s="171"/>
      <c r="I87" s="171">
        <f>ROUND(E87*H87,2)</f>
        <v>0</v>
      </c>
      <c r="J87" s="171"/>
      <c r="K87" s="171">
        <f>ROUND(E87*J87,2)</f>
        <v>0</v>
      </c>
      <c r="L87" s="171">
        <v>21</v>
      </c>
      <c r="M87" s="171">
        <f>G87*(1+L87/100)</f>
        <v>0</v>
      </c>
      <c r="N87" s="162">
        <v>7.3899999999999993E-2</v>
      </c>
      <c r="O87" s="162">
        <f>ROUND(E87*N87,5)</f>
        <v>2.9313099999999999</v>
      </c>
      <c r="P87" s="162">
        <v>0</v>
      </c>
      <c r="Q87" s="162">
        <f>ROUND(E87*P87,5)</f>
        <v>0</v>
      </c>
      <c r="R87" s="162"/>
      <c r="S87" s="162"/>
      <c r="T87" s="163">
        <v>0.47799999999999998</v>
      </c>
      <c r="U87" s="162">
        <f>ROUND(E87*T87,2)</f>
        <v>18.96</v>
      </c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107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/>
      <c r="B88" s="160"/>
      <c r="C88" s="192" t="s">
        <v>176</v>
      </c>
      <c r="D88" s="164"/>
      <c r="E88" s="168">
        <v>34.192799999999998</v>
      </c>
      <c r="F88" s="171"/>
      <c r="G88" s="171"/>
      <c r="H88" s="171"/>
      <c r="I88" s="171"/>
      <c r="J88" s="171"/>
      <c r="K88" s="171"/>
      <c r="L88" s="171"/>
      <c r="M88" s="171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109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/>
      <c r="B89" s="160"/>
      <c r="C89" s="192" t="s">
        <v>177</v>
      </c>
      <c r="D89" s="164"/>
      <c r="E89" s="168">
        <v>5.4730999999999996</v>
      </c>
      <c r="F89" s="171"/>
      <c r="G89" s="171"/>
      <c r="H89" s="171"/>
      <c r="I89" s="171"/>
      <c r="J89" s="171"/>
      <c r="K89" s="171"/>
      <c r="L89" s="171"/>
      <c r="M89" s="171"/>
      <c r="N89" s="162"/>
      <c r="O89" s="162"/>
      <c r="P89" s="162"/>
      <c r="Q89" s="162"/>
      <c r="R89" s="162"/>
      <c r="S89" s="162"/>
      <c r="T89" s="163"/>
      <c r="U89" s="162"/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109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53">
        <v>33</v>
      </c>
      <c r="B90" s="160" t="s">
        <v>208</v>
      </c>
      <c r="C90" s="191" t="s">
        <v>209</v>
      </c>
      <c r="D90" s="162" t="s">
        <v>106</v>
      </c>
      <c r="E90" s="167">
        <v>35.902439999999999</v>
      </c>
      <c r="F90" s="170">
        <f>H90+J90</f>
        <v>0</v>
      </c>
      <c r="G90" s="171">
        <f>ROUND(E90*F90,2)</f>
        <v>0</v>
      </c>
      <c r="H90" s="171"/>
      <c r="I90" s="171">
        <f>ROUND(E90*H90,2)</f>
        <v>0</v>
      </c>
      <c r="J90" s="171"/>
      <c r="K90" s="171">
        <f>ROUND(E90*J90,2)</f>
        <v>0</v>
      </c>
      <c r="L90" s="171">
        <v>21</v>
      </c>
      <c r="M90" s="171">
        <f>G90*(1+L90/100)</f>
        <v>0</v>
      </c>
      <c r="N90" s="162">
        <v>0.17599999999999999</v>
      </c>
      <c r="O90" s="162">
        <f>ROUND(E90*N90,5)</f>
        <v>6.3188300000000002</v>
      </c>
      <c r="P90" s="162">
        <v>0</v>
      </c>
      <c r="Q90" s="162">
        <f>ROUND(E90*P90,5)</f>
        <v>0</v>
      </c>
      <c r="R90" s="162"/>
      <c r="S90" s="162"/>
      <c r="T90" s="163">
        <v>0</v>
      </c>
      <c r="U90" s="162">
        <f>ROUND(E90*T90,2)</f>
        <v>0</v>
      </c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165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3"/>
      <c r="B91" s="160"/>
      <c r="C91" s="192" t="s">
        <v>210</v>
      </c>
      <c r="D91" s="164"/>
      <c r="E91" s="168">
        <v>35.902439999999999</v>
      </c>
      <c r="F91" s="171"/>
      <c r="G91" s="171"/>
      <c r="H91" s="171"/>
      <c r="I91" s="171"/>
      <c r="J91" s="171"/>
      <c r="K91" s="171"/>
      <c r="L91" s="171"/>
      <c r="M91" s="171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109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2.5" outlineLevel="1" x14ac:dyDescent="0.2">
      <c r="A92" s="153">
        <v>34</v>
      </c>
      <c r="B92" s="160" t="s">
        <v>211</v>
      </c>
      <c r="C92" s="191" t="s">
        <v>212</v>
      </c>
      <c r="D92" s="162" t="s">
        <v>106</v>
      </c>
      <c r="E92" s="167">
        <v>5.7467550000000003</v>
      </c>
      <c r="F92" s="170">
        <f>H92+J92</f>
        <v>0</v>
      </c>
      <c r="G92" s="171">
        <f>ROUND(E92*F92,2)</f>
        <v>0</v>
      </c>
      <c r="H92" s="171"/>
      <c r="I92" s="171">
        <f>ROUND(E92*H92,2)</f>
        <v>0</v>
      </c>
      <c r="J92" s="171"/>
      <c r="K92" s="171">
        <f>ROUND(E92*J92,2)</f>
        <v>0</v>
      </c>
      <c r="L92" s="171">
        <v>21</v>
      </c>
      <c r="M92" s="171">
        <f>G92*(1+L92/100)</f>
        <v>0</v>
      </c>
      <c r="N92" s="162">
        <v>0.17599999999999999</v>
      </c>
      <c r="O92" s="162">
        <f>ROUND(E92*N92,5)</f>
        <v>1.0114300000000001</v>
      </c>
      <c r="P92" s="162">
        <v>0</v>
      </c>
      <c r="Q92" s="162">
        <f>ROUND(E92*P92,5)</f>
        <v>0</v>
      </c>
      <c r="R92" s="162"/>
      <c r="S92" s="162"/>
      <c r="T92" s="163">
        <v>0</v>
      </c>
      <c r="U92" s="162">
        <f>ROUND(E92*T92,2)</f>
        <v>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165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/>
      <c r="B93" s="160"/>
      <c r="C93" s="192" t="s">
        <v>213</v>
      </c>
      <c r="D93" s="164"/>
      <c r="E93" s="168">
        <v>5.7467550000000003</v>
      </c>
      <c r="F93" s="171"/>
      <c r="G93" s="171"/>
      <c r="H93" s="171"/>
      <c r="I93" s="171"/>
      <c r="J93" s="171"/>
      <c r="K93" s="171"/>
      <c r="L93" s="171"/>
      <c r="M93" s="171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109</v>
      </c>
      <c r="AF93" s="152">
        <v>0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>
        <v>35</v>
      </c>
      <c r="B94" s="160" t="s">
        <v>214</v>
      </c>
      <c r="C94" s="191" t="s">
        <v>215</v>
      </c>
      <c r="D94" s="162" t="s">
        <v>106</v>
      </c>
      <c r="E94" s="167">
        <v>8.76</v>
      </c>
      <c r="F94" s="170">
        <f>H94+J94</f>
        <v>0</v>
      </c>
      <c r="G94" s="171">
        <f>ROUND(E94*F94,2)</f>
        <v>0</v>
      </c>
      <c r="H94" s="171"/>
      <c r="I94" s="171">
        <f>ROUND(E94*H94,2)</f>
        <v>0</v>
      </c>
      <c r="J94" s="171"/>
      <c r="K94" s="171">
        <f>ROUND(E94*J94,2)</f>
        <v>0</v>
      </c>
      <c r="L94" s="171">
        <v>21</v>
      </c>
      <c r="M94" s="171">
        <f>G94*(1+L94/100)</f>
        <v>0</v>
      </c>
      <c r="N94" s="162">
        <v>0</v>
      </c>
      <c r="O94" s="162">
        <f>ROUND(E94*N94,5)</f>
        <v>0</v>
      </c>
      <c r="P94" s="162">
        <v>0</v>
      </c>
      <c r="Q94" s="162">
        <f>ROUND(E94*P94,5)</f>
        <v>0</v>
      </c>
      <c r="R94" s="162"/>
      <c r="S94" s="162"/>
      <c r="T94" s="163">
        <v>2.5999999999999999E-2</v>
      </c>
      <c r="U94" s="162">
        <f>ROUND(E94*T94,2)</f>
        <v>0.23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107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/>
      <c r="B95" s="160"/>
      <c r="C95" s="192" t="s">
        <v>216</v>
      </c>
      <c r="D95" s="164"/>
      <c r="E95" s="168">
        <v>8.76</v>
      </c>
      <c r="F95" s="171"/>
      <c r="G95" s="171"/>
      <c r="H95" s="171"/>
      <c r="I95" s="171"/>
      <c r="J95" s="171"/>
      <c r="K95" s="171"/>
      <c r="L95" s="171"/>
      <c r="M95" s="171"/>
      <c r="N95" s="162"/>
      <c r="O95" s="162"/>
      <c r="P95" s="162"/>
      <c r="Q95" s="162"/>
      <c r="R95" s="162"/>
      <c r="S95" s="162"/>
      <c r="T95" s="163"/>
      <c r="U95" s="162"/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109</v>
      </c>
      <c r="AF95" s="152">
        <v>0</v>
      </c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>
        <v>36</v>
      </c>
      <c r="B96" s="160" t="s">
        <v>217</v>
      </c>
      <c r="C96" s="191" t="s">
        <v>218</v>
      </c>
      <c r="D96" s="162" t="s">
        <v>106</v>
      </c>
      <c r="E96" s="167">
        <v>154.39488</v>
      </c>
      <c r="F96" s="170">
        <f>H96+J96</f>
        <v>0</v>
      </c>
      <c r="G96" s="171">
        <f>ROUND(E96*F96,2)</f>
        <v>0</v>
      </c>
      <c r="H96" s="171"/>
      <c r="I96" s="171">
        <f>ROUND(E96*H96,2)</f>
        <v>0</v>
      </c>
      <c r="J96" s="171"/>
      <c r="K96" s="171">
        <f>ROUND(E96*J96,2)</f>
        <v>0</v>
      </c>
      <c r="L96" s="171">
        <v>21</v>
      </c>
      <c r="M96" s="171">
        <f>G96*(1+L96/100)</f>
        <v>0</v>
      </c>
      <c r="N96" s="162">
        <v>0.13769000000000001</v>
      </c>
      <c r="O96" s="162">
        <f>ROUND(E96*N96,5)</f>
        <v>21.25863</v>
      </c>
      <c r="P96" s="162">
        <v>0</v>
      </c>
      <c r="Q96" s="162">
        <f>ROUND(E96*P96,5)</f>
        <v>0</v>
      </c>
      <c r="R96" s="162"/>
      <c r="S96" s="162"/>
      <c r="T96" s="163">
        <v>2.1999999999999999E-2</v>
      </c>
      <c r="U96" s="162">
        <f>ROUND(E96*T96,2)</f>
        <v>3.4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107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3"/>
      <c r="B97" s="160"/>
      <c r="C97" s="192" t="s">
        <v>219</v>
      </c>
      <c r="D97" s="164"/>
      <c r="E97" s="168">
        <v>154.39488</v>
      </c>
      <c r="F97" s="171"/>
      <c r="G97" s="171"/>
      <c r="H97" s="171"/>
      <c r="I97" s="171"/>
      <c r="J97" s="171"/>
      <c r="K97" s="171"/>
      <c r="L97" s="171"/>
      <c r="M97" s="171"/>
      <c r="N97" s="162"/>
      <c r="O97" s="162"/>
      <c r="P97" s="162"/>
      <c r="Q97" s="162"/>
      <c r="R97" s="162"/>
      <c r="S97" s="162"/>
      <c r="T97" s="163"/>
      <c r="U97" s="162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109</v>
      </c>
      <c r="AF97" s="152">
        <v>0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54" t="s">
        <v>102</v>
      </c>
      <c r="B98" s="161" t="s">
        <v>63</v>
      </c>
      <c r="C98" s="193" t="s">
        <v>64</v>
      </c>
      <c r="D98" s="165"/>
      <c r="E98" s="169"/>
      <c r="F98" s="172"/>
      <c r="G98" s="172">
        <f>SUMIF(AE99:AE103,"&lt;&gt;NOR",G99:G103)</f>
        <v>0</v>
      </c>
      <c r="H98" s="172"/>
      <c r="I98" s="172">
        <f>SUM(I99:I103)</f>
        <v>0</v>
      </c>
      <c r="J98" s="172"/>
      <c r="K98" s="172">
        <f>SUM(K99:K103)</f>
        <v>0</v>
      </c>
      <c r="L98" s="172"/>
      <c r="M98" s="172">
        <f>SUM(M99:M103)</f>
        <v>0</v>
      </c>
      <c r="N98" s="165"/>
      <c r="O98" s="165">
        <f>SUM(O99:O103)</f>
        <v>8.9112799999999996</v>
      </c>
      <c r="P98" s="165"/>
      <c r="Q98" s="165">
        <f>SUM(Q99:Q103)</f>
        <v>0</v>
      </c>
      <c r="R98" s="165"/>
      <c r="S98" s="165"/>
      <c r="T98" s="166"/>
      <c r="U98" s="165">
        <f>SUM(U99:U103)</f>
        <v>23.15</v>
      </c>
      <c r="AE98" t="s">
        <v>103</v>
      </c>
    </row>
    <row r="99" spans="1:60" outlineLevel="1" x14ac:dyDescent="0.2">
      <c r="A99" s="153">
        <v>37</v>
      </c>
      <c r="B99" s="160" t="s">
        <v>220</v>
      </c>
      <c r="C99" s="191" t="s">
        <v>221</v>
      </c>
      <c r="D99" s="162" t="s">
        <v>222</v>
      </c>
      <c r="E99" s="167">
        <v>2</v>
      </c>
      <c r="F99" s="170">
        <f>H99+J99</f>
        <v>0</v>
      </c>
      <c r="G99" s="171">
        <f>ROUND(E99*F99,2)</f>
        <v>0</v>
      </c>
      <c r="H99" s="171"/>
      <c r="I99" s="171">
        <f>ROUND(E99*H99,2)</f>
        <v>0</v>
      </c>
      <c r="J99" s="171"/>
      <c r="K99" s="171">
        <f>ROUND(E99*J99,2)</f>
        <v>0</v>
      </c>
      <c r="L99" s="171">
        <v>21</v>
      </c>
      <c r="M99" s="171">
        <f>G99*(1+L99/100)</f>
        <v>0</v>
      </c>
      <c r="N99" s="162">
        <v>0.31590000000000001</v>
      </c>
      <c r="O99" s="162">
        <f>ROUND(E99*N99,5)</f>
        <v>0.63180000000000003</v>
      </c>
      <c r="P99" s="162">
        <v>0</v>
      </c>
      <c r="Q99" s="162">
        <f>ROUND(E99*P99,5)</f>
        <v>0</v>
      </c>
      <c r="R99" s="162"/>
      <c r="S99" s="162"/>
      <c r="T99" s="163">
        <v>1.5509999999999999</v>
      </c>
      <c r="U99" s="162">
        <f>ROUND(E99*T99,2)</f>
        <v>3.1</v>
      </c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107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>
        <v>38</v>
      </c>
      <c r="B100" s="160" t="s">
        <v>223</v>
      </c>
      <c r="C100" s="191" t="s">
        <v>224</v>
      </c>
      <c r="D100" s="162" t="s">
        <v>222</v>
      </c>
      <c r="E100" s="167">
        <v>1</v>
      </c>
      <c r="F100" s="170">
        <f>H100+J100</f>
        <v>0</v>
      </c>
      <c r="G100" s="171">
        <f>ROUND(E100*F100,2)</f>
        <v>0</v>
      </c>
      <c r="H100" s="171"/>
      <c r="I100" s="171">
        <f>ROUND(E100*H100,2)</f>
        <v>0</v>
      </c>
      <c r="J100" s="171"/>
      <c r="K100" s="171">
        <f>ROUND(E100*J100,2)</f>
        <v>0</v>
      </c>
      <c r="L100" s="171">
        <v>21</v>
      </c>
      <c r="M100" s="171">
        <f>G100*(1+L100/100)</f>
        <v>0</v>
      </c>
      <c r="N100" s="162">
        <v>0.43093999999999999</v>
      </c>
      <c r="O100" s="162">
        <f>ROUND(E100*N100,5)</f>
        <v>0.43093999999999999</v>
      </c>
      <c r="P100" s="162">
        <v>0</v>
      </c>
      <c r="Q100" s="162">
        <f>ROUND(E100*P100,5)</f>
        <v>0</v>
      </c>
      <c r="R100" s="162"/>
      <c r="S100" s="162"/>
      <c r="T100" s="163">
        <v>3.8170000000000002</v>
      </c>
      <c r="U100" s="162">
        <f>ROUND(E100*T100,2)</f>
        <v>3.82</v>
      </c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107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22.5" outlineLevel="1" x14ac:dyDescent="0.2">
      <c r="A101" s="153">
        <v>39</v>
      </c>
      <c r="B101" s="160" t="s">
        <v>225</v>
      </c>
      <c r="C101" s="191" t="s">
        <v>226</v>
      </c>
      <c r="D101" s="162" t="s">
        <v>222</v>
      </c>
      <c r="E101" s="167">
        <v>2</v>
      </c>
      <c r="F101" s="170">
        <f>H101+J101</f>
        <v>0</v>
      </c>
      <c r="G101" s="171">
        <f>ROUND(E101*F101,2)</f>
        <v>0</v>
      </c>
      <c r="H101" s="171"/>
      <c r="I101" s="171">
        <f>ROUND(E101*H101,2)</f>
        <v>0</v>
      </c>
      <c r="J101" s="171"/>
      <c r="K101" s="171">
        <f>ROUND(E101*J101,2)</f>
        <v>0</v>
      </c>
      <c r="L101" s="171">
        <v>21</v>
      </c>
      <c r="M101" s="171">
        <f>G101*(1+L101/100)</f>
        <v>0</v>
      </c>
      <c r="N101" s="162">
        <v>3.0596700000000001</v>
      </c>
      <c r="O101" s="162">
        <f>ROUND(E101*N101,5)</f>
        <v>6.1193400000000002</v>
      </c>
      <c r="P101" s="162">
        <v>0</v>
      </c>
      <c r="Q101" s="162">
        <f>ROUND(E101*P101,5)</f>
        <v>0</v>
      </c>
      <c r="R101" s="162"/>
      <c r="S101" s="162"/>
      <c r="T101" s="163">
        <v>5.024</v>
      </c>
      <c r="U101" s="162">
        <f>ROUND(E101*T101,2)</f>
        <v>10.050000000000001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107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ht="22.5" outlineLevel="1" x14ac:dyDescent="0.2">
      <c r="A102" s="153">
        <v>40</v>
      </c>
      <c r="B102" s="160" t="s">
        <v>227</v>
      </c>
      <c r="C102" s="191" t="s">
        <v>228</v>
      </c>
      <c r="D102" s="162" t="s">
        <v>126</v>
      </c>
      <c r="E102" s="167">
        <v>3</v>
      </c>
      <c r="F102" s="170">
        <f>H102+J102</f>
        <v>0</v>
      </c>
      <c r="G102" s="171">
        <f>ROUND(E102*F102,2)</f>
        <v>0</v>
      </c>
      <c r="H102" s="171"/>
      <c r="I102" s="171">
        <f>ROUND(E102*H102,2)</f>
        <v>0</v>
      </c>
      <c r="J102" s="171"/>
      <c r="K102" s="171">
        <f>ROUND(E102*J102,2)</f>
        <v>0</v>
      </c>
      <c r="L102" s="171">
        <v>21</v>
      </c>
      <c r="M102" s="171">
        <f>G102*(1+L102/100)</f>
        <v>0</v>
      </c>
      <c r="N102" s="162">
        <v>0.57640000000000002</v>
      </c>
      <c r="O102" s="162">
        <f>ROUND(E102*N102,5)</f>
        <v>1.7292000000000001</v>
      </c>
      <c r="P102" s="162">
        <v>0</v>
      </c>
      <c r="Q102" s="162">
        <f>ROUND(E102*P102,5)</f>
        <v>0</v>
      </c>
      <c r="R102" s="162"/>
      <c r="S102" s="162"/>
      <c r="T102" s="163">
        <v>2.0607099999999998</v>
      </c>
      <c r="U102" s="162">
        <f>ROUND(E102*T102,2)</f>
        <v>6.18</v>
      </c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229</v>
      </c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3"/>
      <c r="B103" s="160"/>
      <c r="C103" s="192" t="s">
        <v>230</v>
      </c>
      <c r="D103" s="164"/>
      <c r="E103" s="168">
        <v>3</v>
      </c>
      <c r="F103" s="171"/>
      <c r="G103" s="171"/>
      <c r="H103" s="171"/>
      <c r="I103" s="171"/>
      <c r="J103" s="171"/>
      <c r="K103" s="171"/>
      <c r="L103" s="171"/>
      <c r="M103" s="171"/>
      <c r="N103" s="162"/>
      <c r="O103" s="162"/>
      <c r="P103" s="162"/>
      <c r="Q103" s="162"/>
      <c r="R103" s="162"/>
      <c r="S103" s="162"/>
      <c r="T103" s="163"/>
      <c r="U103" s="16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109</v>
      </c>
      <c r="AF103" s="152">
        <v>0</v>
      </c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x14ac:dyDescent="0.2">
      <c r="A104" s="154" t="s">
        <v>102</v>
      </c>
      <c r="B104" s="161" t="s">
        <v>65</v>
      </c>
      <c r="C104" s="193" t="s">
        <v>66</v>
      </c>
      <c r="D104" s="165"/>
      <c r="E104" s="169"/>
      <c r="F104" s="172"/>
      <c r="G104" s="172">
        <f>SUMIF(AE105:AE137,"&lt;&gt;NOR",G105:G137)</f>
        <v>0</v>
      </c>
      <c r="H104" s="172"/>
      <c r="I104" s="172">
        <f>SUM(I105:I137)</f>
        <v>0</v>
      </c>
      <c r="J104" s="172"/>
      <c r="K104" s="172">
        <f>SUM(K105:K137)</f>
        <v>0</v>
      </c>
      <c r="L104" s="172"/>
      <c r="M104" s="172">
        <f>SUM(M105:M137)</f>
        <v>0</v>
      </c>
      <c r="N104" s="165"/>
      <c r="O104" s="165">
        <f>SUM(O105:O137)</f>
        <v>64.428520000000006</v>
      </c>
      <c r="P104" s="165"/>
      <c r="Q104" s="165">
        <f>SUM(Q105:Q137)</f>
        <v>0</v>
      </c>
      <c r="R104" s="165"/>
      <c r="S104" s="165"/>
      <c r="T104" s="166"/>
      <c r="U104" s="165">
        <f>SUM(U105:U137)</f>
        <v>70.240000000000023</v>
      </c>
      <c r="AE104" t="s">
        <v>103</v>
      </c>
    </row>
    <row r="105" spans="1:60" outlineLevel="1" x14ac:dyDescent="0.2">
      <c r="A105" s="153">
        <v>41</v>
      </c>
      <c r="B105" s="160" t="s">
        <v>231</v>
      </c>
      <c r="C105" s="191" t="s">
        <v>232</v>
      </c>
      <c r="D105" s="162" t="s">
        <v>126</v>
      </c>
      <c r="E105" s="167">
        <v>191.40999999999997</v>
      </c>
      <c r="F105" s="170">
        <f>H105+J105</f>
        <v>0</v>
      </c>
      <c r="G105" s="171">
        <f>ROUND(E105*F105,2)</f>
        <v>0</v>
      </c>
      <c r="H105" s="171"/>
      <c r="I105" s="171">
        <f>ROUND(E105*H105,2)</f>
        <v>0</v>
      </c>
      <c r="J105" s="171"/>
      <c r="K105" s="171">
        <f>ROUND(E105*J105,2)</f>
        <v>0</v>
      </c>
      <c r="L105" s="171">
        <v>21</v>
      </c>
      <c r="M105" s="171">
        <f>G105*(1+L105/100)</f>
        <v>0</v>
      </c>
      <c r="N105" s="162">
        <v>0.188</v>
      </c>
      <c r="O105" s="162">
        <f>ROUND(E105*N105,5)</f>
        <v>35.985080000000004</v>
      </c>
      <c r="P105" s="162">
        <v>0</v>
      </c>
      <c r="Q105" s="162">
        <f>ROUND(E105*P105,5)</f>
        <v>0</v>
      </c>
      <c r="R105" s="162"/>
      <c r="S105" s="162"/>
      <c r="T105" s="163">
        <v>0.27200000000000002</v>
      </c>
      <c r="U105" s="162">
        <f>ROUND(E105*T105,2)</f>
        <v>52.06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107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ht="33.75" outlineLevel="1" x14ac:dyDescent="0.2">
      <c r="A106" s="153"/>
      <c r="B106" s="160"/>
      <c r="C106" s="192" t="s">
        <v>233</v>
      </c>
      <c r="D106" s="164"/>
      <c r="E106" s="168">
        <v>141.08000000000001</v>
      </c>
      <c r="F106" s="171"/>
      <c r="G106" s="171"/>
      <c r="H106" s="171"/>
      <c r="I106" s="171"/>
      <c r="J106" s="171"/>
      <c r="K106" s="171"/>
      <c r="L106" s="171"/>
      <c r="M106" s="171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109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22.5" outlineLevel="1" x14ac:dyDescent="0.2">
      <c r="A107" s="153"/>
      <c r="B107" s="160"/>
      <c r="C107" s="192" t="s">
        <v>234</v>
      </c>
      <c r="D107" s="164"/>
      <c r="E107" s="168">
        <v>37.33</v>
      </c>
      <c r="F107" s="171"/>
      <c r="G107" s="171"/>
      <c r="H107" s="171"/>
      <c r="I107" s="171"/>
      <c r="J107" s="171"/>
      <c r="K107" s="171"/>
      <c r="L107" s="171"/>
      <c r="M107" s="171"/>
      <c r="N107" s="162"/>
      <c r="O107" s="162"/>
      <c r="P107" s="162"/>
      <c r="Q107" s="162"/>
      <c r="R107" s="162"/>
      <c r="S107" s="162"/>
      <c r="T107" s="163"/>
      <c r="U107" s="16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109</v>
      </c>
      <c r="AF107" s="152">
        <v>0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/>
      <c r="B108" s="160"/>
      <c r="C108" s="192" t="s">
        <v>235</v>
      </c>
      <c r="D108" s="164"/>
      <c r="E108" s="168">
        <v>13</v>
      </c>
      <c r="F108" s="171"/>
      <c r="G108" s="171"/>
      <c r="H108" s="171"/>
      <c r="I108" s="171"/>
      <c r="J108" s="171"/>
      <c r="K108" s="171"/>
      <c r="L108" s="171"/>
      <c r="M108" s="171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109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53">
        <v>42</v>
      </c>
      <c r="B109" s="160" t="s">
        <v>236</v>
      </c>
      <c r="C109" s="191" t="s">
        <v>237</v>
      </c>
      <c r="D109" s="162" t="s">
        <v>222</v>
      </c>
      <c r="E109" s="167">
        <v>142.49079999999998</v>
      </c>
      <c r="F109" s="170">
        <f>H109+J109</f>
        <v>0</v>
      </c>
      <c r="G109" s="171">
        <f>ROUND(E109*F109,2)</f>
        <v>0</v>
      </c>
      <c r="H109" s="171"/>
      <c r="I109" s="171">
        <f>ROUND(E109*H109,2)</f>
        <v>0</v>
      </c>
      <c r="J109" s="171"/>
      <c r="K109" s="171">
        <f>ROUND(E109*J109,2)</f>
        <v>0</v>
      </c>
      <c r="L109" s="171">
        <v>21</v>
      </c>
      <c r="M109" s="171">
        <f>G109*(1+L109/100)</f>
        <v>0</v>
      </c>
      <c r="N109" s="162">
        <v>9.3399999999999997E-2</v>
      </c>
      <c r="O109" s="162">
        <f>ROUND(E109*N109,5)</f>
        <v>13.30864</v>
      </c>
      <c r="P109" s="162">
        <v>0</v>
      </c>
      <c r="Q109" s="162">
        <f>ROUND(E109*P109,5)</f>
        <v>0</v>
      </c>
      <c r="R109" s="162"/>
      <c r="S109" s="162"/>
      <c r="T109" s="163">
        <v>0</v>
      </c>
      <c r="U109" s="162">
        <f>ROUND(E109*T109,2)</f>
        <v>0</v>
      </c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165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ht="33.75" outlineLevel="1" x14ac:dyDescent="0.2">
      <c r="A110" s="153"/>
      <c r="B110" s="160"/>
      <c r="C110" s="192" t="s">
        <v>238</v>
      </c>
      <c r="D110" s="164"/>
      <c r="E110" s="168">
        <v>142.49080000000001</v>
      </c>
      <c r="F110" s="171"/>
      <c r="G110" s="171"/>
      <c r="H110" s="171"/>
      <c r="I110" s="171"/>
      <c r="J110" s="171"/>
      <c r="K110" s="171"/>
      <c r="L110" s="171"/>
      <c r="M110" s="171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109</v>
      </c>
      <c r="AF110" s="152">
        <v>0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22.5" outlineLevel="1" x14ac:dyDescent="0.2">
      <c r="A111" s="153">
        <v>43</v>
      </c>
      <c r="B111" s="160" t="s">
        <v>239</v>
      </c>
      <c r="C111" s="191" t="s">
        <v>240</v>
      </c>
      <c r="D111" s="162" t="s">
        <v>222</v>
      </c>
      <c r="E111" s="167">
        <v>37.703299999999999</v>
      </c>
      <c r="F111" s="170">
        <f>H111+J111</f>
        <v>0</v>
      </c>
      <c r="G111" s="171">
        <f>ROUND(E111*F111,2)</f>
        <v>0</v>
      </c>
      <c r="H111" s="171"/>
      <c r="I111" s="171">
        <f>ROUND(E111*H111,2)</f>
        <v>0</v>
      </c>
      <c r="J111" s="171"/>
      <c r="K111" s="171">
        <f>ROUND(E111*J111,2)</f>
        <v>0</v>
      </c>
      <c r="L111" s="171">
        <v>21</v>
      </c>
      <c r="M111" s="171">
        <f>G111*(1+L111/100)</f>
        <v>0</v>
      </c>
      <c r="N111" s="162">
        <v>4.2099999999999999E-2</v>
      </c>
      <c r="O111" s="162">
        <f>ROUND(E111*N111,5)</f>
        <v>1.58731</v>
      </c>
      <c r="P111" s="162">
        <v>0</v>
      </c>
      <c r="Q111" s="162">
        <f>ROUND(E111*P111,5)</f>
        <v>0</v>
      </c>
      <c r="R111" s="162"/>
      <c r="S111" s="162"/>
      <c r="T111" s="163">
        <v>0</v>
      </c>
      <c r="U111" s="162">
        <f>ROUND(E111*T111,2)</f>
        <v>0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165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ht="33.75" outlineLevel="1" x14ac:dyDescent="0.2">
      <c r="A112" s="153"/>
      <c r="B112" s="160"/>
      <c r="C112" s="192" t="s">
        <v>241</v>
      </c>
      <c r="D112" s="164"/>
      <c r="E112" s="168">
        <v>37.703299999999999</v>
      </c>
      <c r="F112" s="171"/>
      <c r="G112" s="171"/>
      <c r="H112" s="171"/>
      <c r="I112" s="171"/>
      <c r="J112" s="171"/>
      <c r="K112" s="171"/>
      <c r="L112" s="171"/>
      <c r="M112" s="171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109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22.5" outlineLevel="1" x14ac:dyDescent="0.2">
      <c r="A113" s="153">
        <v>44</v>
      </c>
      <c r="B113" s="160" t="s">
        <v>242</v>
      </c>
      <c r="C113" s="191" t="s">
        <v>243</v>
      </c>
      <c r="D113" s="162" t="s">
        <v>222</v>
      </c>
      <c r="E113" s="167">
        <v>7</v>
      </c>
      <c r="F113" s="170">
        <f>H113+J113</f>
        <v>0</v>
      </c>
      <c r="G113" s="171">
        <f>ROUND(E113*F113,2)</f>
        <v>0</v>
      </c>
      <c r="H113" s="171"/>
      <c r="I113" s="171">
        <f>ROUND(E113*H113,2)</f>
        <v>0</v>
      </c>
      <c r="J113" s="171"/>
      <c r="K113" s="171">
        <f>ROUND(E113*J113,2)</f>
        <v>0</v>
      </c>
      <c r="L113" s="171">
        <v>21</v>
      </c>
      <c r="M113" s="171">
        <f>G113*(1+L113/100)</f>
        <v>0</v>
      </c>
      <c r="N113" s="162">
        <v>5.6099999999999997E-2</v>
      </c>
      <c r="O113" s="162">
        <f>ROUND(E113*N113,5)</f>
        <v>0.39269999999999999</v>
      </c>
      <c r="P113" s="162">
        <v>0</v>
      </c>
      <c r="Q113" s="162">
        <f>ROUND(E113*P113,5)</f>
        <v>0</v>
      </c>
      <c r="R113" s="162"/>
      <c r="S113" s="162"/>
      <c r="T113" s="163">
        <v>0</v>
      </c>
      <c r="U113" s="162">
        <f>ROUND(E113*T113,2)</f>
        <v>0</v>
      </c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165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3"/>
      <c r="B114" s="160"/>
      <c r="C114" s="192" t="s">
        <v>244</v>
      </c>
      <c r="D114" s="164"/>
      <c r="E114" s="168">
        <v>7</v>
      </c>
      <c r="F114" s="171"/>
      <c r="G114" s="171"/>
      <c r="H114" s="171"/>
      <c r="I114" s="171"/>
      <c r="J114" s="171"/>
      <c r="K114" s="171"/>
      <c r="L114" s="171"/>
      <c r="M114" s="171"/>
      <c r="N114" s="162"/>
      <c r="O114" s="162"/>
      <c r="P114" s="162"/>
      <c r="Q114" s="162"/>
      <c r="R114" s="162"/>
      <c r="S114" s="162"/>
      <c r="T114" s="163"/>
      <c r="U114" s="16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109</v>
      </c>
      <c r="AF114" s="152">
        <v>0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 x14ac:dyDescent="0.2">
      <c r="A115" s="153">
        <v>45</v>
      </c>
      <c r="B115" s="160" t="s">
        <v>245</v>
      </c>
      <c r="C115" s="191" t="s">
        <v>246</v>
      </c>
      <c r="D115" s="162" t="s">
        <v>222</v>
      </c>
      <c r="E115" s="167">
        <v>6</v>
      </c>
      <c r="F115" s="170">
        <f>H115+J115</f>
        <v>0</v>
      </c>
      <c r="G115" s="171">
        <f>ROUND(E115*F115,2)</f>
        <v>0</v>
      </c>
      <c r="H115" s="171"/>
      <c r="I115" s="171">
        <f>ROUND(E115*H115,2)</f>
        <v>0</v>
      </c>
      <c r="J115" s="171"/>
      <c r="K115" s="171">
        <f>ROUND(E115*J115,2)</f>
        <v>0</v>
      </c>
      <c r="L115" s="171">
        <v>21</v>
      </c>
      <c r="M115" s="171">
        <f>G115*(1+L115/100)</f>
        <v>0</v>
      </c>
      <c r="N115" s="162">
        <v>5.6099999999999997E-2</v>
      </c>
      <c r="O115" s="162">
        <f>ROUND(E115*N115,5)</f>
        <v>0.33660000000000001</v>
      </c>
      <c r="P115" s="162">
        <v>0</v>
      </c>
      <c r="Q115" s="162">
        <f>ROUND(E115*P115,5)</f>
        <v>0</v>
      </c>
      <c r="R115" s="162"/>
      <c r="S115" s="162"/>
      <c r="T115" s="163">
        <v>0</v>
      </c>
      <c r="U115" s="162">
        <f>ROUND(E115*T115,2)</f>
        <v>0</v>
      </c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165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3"/>
      <c r="B116" s="160"/>
      <c r="C116" s="192" t="s">
        <v>130</v>
      </c>
      <c r="D116" s="164"/>
      <c r="E116" s="168">
        <v>6</v>
      </c>
      <c r="F116" s="171"/>
      <c r="G116" s="171"/>
      <c r="H116" s="171"/>
      <c r="I116" s="171"/>
      <c r="J116" s="171"/>
      <c r="K116" s="171"/>
      <c r="L116" s="171"/>
      <c r="M116" s="171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109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ht="22.5" outlineLevel="1" x14ac:dyDescent="0.2">
      <c r="A117" s="153">
        <v>46</v>
      </c>
      <c r="B117" s="160" t="s">
        <v>247</v>
      </c>
      <c r="C117" s="191" t="s">
        <v>248</v>
      </c>
      <c r="D117" s="162" t="s">
        <v>126</v>
      </c>
      <c r="E117" s="167">
        <v>53.811199999999999</v>
      </c>
      <c r="F117" s="170">
        <f>H117+J117</f>
        <v>0</v>
      </c>
      <c r="G117" s="171">
        <f>ROUND(E117*F117,2)</f>
        <v>0</v>
      </c>
      <c r="H117" s="171"/>
      <c r="I117" s="171">
        <f>ROUND(E117*H117,2)</f>
        <v>0</v>
      </c>
      <c r="J117" s="171"/>
      <c r="K117" s="171">
        <f>ROUND(E117*J117,2)</f>
        <v>0</v>
      </c>
      <c r="L117" s="171">
        <v>21</v>
      </c>
      <c r="M117" s="171">
        <f>G117*(1+L117/100)</f>
        <v>0</v>
      </c>
      <c r="N117" s="162">
        <v>0.19289999999999999</v>
      </c>
      <c r="O117" s="162">
        <f>ROUND(E117*N117,5)</f>
        <v>10.380179999999999</v>
      </c>
      <c r="P117" s="162">
        <v>0</v>
      </c>
      <c r="Q117" s="162">
        <f>ROUND(E117*P117,5)</f>
        <v>0</v>
      </c>
      <c r="R117" s="162"/>
      <c r="S117" s="162"/>
      <c r="T117" s="163">
        <v>0.16200000000000001</v>
      </c>
      <c r="U117" s="162">
        <f>ROUND(E117*T117,2)</f>
        <v>8.7200000000000006</v>
      </c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107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3"/>
      <c r="B118" s="160"/>
      <c r="C118" s="192" t="s">
        <v>249</v>
      </c>
      <c r="D118" s="164"/>
      <c r="E118" s="168">
        <v>53.811199999999999</v>
      </c>
      <c r="F118" s="171"/>
      <c r="G118" s="171"/>
      <c r="H118" s="171"/>
      <c r="I118" s="171"/>
      <c r="J118" s="171"/>
      <c r="K118" s="171"/>
      <c r="L118" s="171"/>
      <c r="M118" s="171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109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53">
        <v>47</v>
      </c>
      <c r="B119" s="160" t="s">
        <v>250</v>
      </c>
      <c r="C119" s="191" t="s">
        <v>251</v>
      </c>
      <c r="D119" s="162" t="s">
        <v>222</v>
      </c>
      <c r="E119" s="167">
        <v>108.698624</v>
      </c>
      <c r="F119" s="170">
        <f>H119+J119</f>
        <v>0</v>
      </c>
      <c r="G119" s="171">
        <f>ROUND(E119*F119,2)</f>
        <v>0</v>
      </c>
      <c r="H119" s="171"/>
      <c r="I119" s="171">
        <f>ROUND(E119*H119,2)</f>
        <v>0</v>
      </c>
      <c r="J119" s="171"/>
      <c r="K119" s="171">
        <f>ROUND(E119*J119,2)</f>
        <v>0</v>
      </c>
      <c r="L119" s="171">
        <v>21</v>
      </c>
      <c r="M119" s="171">
        <f>G119*(1+L119/100)</f>
        <v>0</v>
      </c>
      <c r="N119" s="162">
        <v>2.137E-2</v>
      </c>
      <c r="O119" s="162">
        <f>ROUND(E119*N119,5)</f>
        <v>2.3228900000000001</v>
      </c>
      <c r="P119" s="162">
        <v>0</v>
      </c>
      <c r="Q119" s="162">
        <f>ROUND(E119*P119,5)</f>
        <v>0</v>
      </c>
      <c r="R119" s="162"/>
      <c r="S119" s="162"/>
      <c r="T119" s="163">
        <v>0</v>
      </c>
      <c r="U119" s="162">
        <f>ROUND(E119*T119,2)</f>
        <v>0</v>
      </c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165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3"/>
      <c r="B120" s="160"/>
      <c r="C120" s="192" t="s">
        <v>252</v>
      </c>
      <c r="D120" s="164"/>
      <c r="E120" s="168">
        <v>108.698624</v>
      </c>
      <c r="F120" s="171"/>
      <c r="G120" s="171"/>
      <c r="H120" s="171"/>
      <c r="I120" s="171"/>
      <c r="J120" s="171"/>
      <c r="K120" s="171"/>
      <c r="L120" s="171"/>
      <c r="M120" s="171"/>
      <c r="N120" s="162"/>
      <c r="O120" s="162"/>
      <c r="P120" s="162"/>
      <c r="Q120" s="162"/>
      <c r="R120" s="162"/>
      <c r="S120" s="162"/>
      <c r="T120" s="163"/>
      <c r="U120" s="16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109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>
        <v>48</v>
      </c>
      <c r="B121" s="160" t="s">
        <v>253</v>
      </c>
      <c r="C121" s="191" t="s">
        <v>254</v>
      </c>
      <c r="D121" s="162" t="s">
        <v>126</v>
      </c>
      <c r="E121" s="167">
        <v>195.5</v>
      </c>
      <c r="F121" s="170">
        <f>H121+J121</f>
        <v>0</v>
      </c>
      <c r="G121" s="171">
        <f>ROUND(E121*F121,2)</f>
        <v>0</v>
      </c>
      <c r="H121" s="171"/>
      <c r="I121" s="171">
        <f>ROUND(E121*H121,2)</f>
        <v>0</v>
      </c>
      <c r="J121" s="171"/>
      <c r="K121" s="171">
        <f>ROUND(E121*J121,2)</f>
        <v>0</v>
      </c>
      <c r="L121" s="171">
        <v>21</v>
      </c>
      <c r="M121" s="171">
        <f>G121*(1+L121/100)</f>
        <v>0</v>
      </c>
      <c r="N121" s="162">
        <v>0</v>
      </c>
      <c r="O121" s="162">
        <f>ROUND(E121*N121,5)</f>
        <v>0</v>
      </c>
      <c r="P121" s="162">
        <v>0</v>
      </c>
      <c r="Q121" s="162">
        <f>ROUND(E121*P121,5)</f>
        <v>0</v>
      </c>
      <c r="R121" s="162"/>
      <c r="S121" s="162"/>
      <c r="T121" s="163">
        <v>3.6999999999999998E-2</v>
      </c>
      <c r="U121" s="162">
        <f>ROUND(E121*T121,2)</f>
        <v>7.23</v>
      </c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107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3"/>
      <c r="B122" s="160"/>
      <c r="C122" s="192" t="s">
        <v>255</v>
      </c>
      <c r="D122" s="164"/>
      <c r="E122" s="168">
        <v>195.5</v>
      </c>
      <c r="F122" s="171"/>
      <c r="G122" s="171"/>
      <c r="H122" s="171"/>
      <c r="I122" s="171"/>
      <c r="J122" s="171"/>
      <c r="K122" s="171"/>
      <c r="L122" s="171"/>
      <c r="M122" s="171"/>
      <c r="N122" s="162"/>
      <c r="O122" s="162"/>
      <c r="P122" s="162"/>
      <c r="Q122" s="162"/>
      <c r="R122" s="162"/>
      <c r="S122" s="162"/>
      <c r="T122" s="163"/>
      <c r="U122" s="16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109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ht="22.5" outlineLevel="1" x14ac:dyDescent="0.2">
      <c r="A123" s="153">
        <v>49</v>
      </c>
      <c r="B123" s="160" t="s">
        <v>256</v>
      </c>
      <c r="C123" s="191" t="s">
        <v>257</v>
      </c>
      <c r="D123" s="162" t="s">
        <v>222</v>
      </c>
      <c r="E123" s="167">
        <v>1</v>
      </c>
      <c r="F123" s="170">
        <f>H123+J123</f>
        <v>0</v>
      </c>
      <c r="G123" s="171">
        <f>ROUND(E123*F123,2)</f>
        <v>0</v>
      </c>
      <c r="H123" s="171"/>
      <c r="I123" s="171">
        <f>ROUND(E123*H123,2)</f>
        <v>0</v>
      </c>
      <c r="J123" s="171"/>
      <c r="K123" s="171">
        <f>ROUND(E123*J123,2)</f>
        <v>0</v>
      </c>
      <c r="L123" s="171">
        <v>21</v>
      </c>
      <c r="M123" s="171">
        <f>G123*(1+L123/100)</f>
        <v>0</v>
      </c>
      <c r="N123" s="162">
        <v>0</v>
      </c>
      <c r="O123" s="162">
        <f>ROUND(E123*N123,5)</f>
        <v>0</v>
      </c>
      <c r="P123" s="162">
        <v>0</v>
      </c>
      <c r="Q123" s="162">
        <f>ROUND(E123*P123,5)</f>
        <v>0</v>
      </c>
      <c r="R123" s="162"/>
      <c r="S123" s="162"/>
      <c r="T123" s="163">
        <v>0.2</v>
      </c>
      <c r="U123" s="162">
        <f>ROUND(E123*T123,2)</f>
        <v>0.2</v>
      </c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107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>
        <v>50</v>
      </c>
      <c r="B124" s="160" t="s">
        <v>258</v>
      </c>
      <c r="C124" s="191" t="s">
        <v>259</v>
      </c>
      <c r="D124" s="162" t="s">
        <v>222</v>
      </c>
      <c r="E124" s="167">
        <v>1</v>
      </c>
      <c r="F124" s="170">
        <f>H124+J124</f>
        <v>0</v>
      </c>
      <c r="G124" s="171">
        <f>ROUND(E124*F124,2)</f>
        <v>0</v>
      </c>
      <c r="H124" s="171"/>
      <c r="I124" s="171">
        <f>ROUND(E124*H124,2)</f>
        <v>0</v>
      </c>
      <c r="J124" s="171"/>
      <c r="K124" s="171">
        <f>ROUND(E124*J124,2)</f>
        <v>0</v>
      </c>
      <c r="L124" s="171">
        <v>21</v>
      </c>
      <c r="M124" s="171">
        <f>G124*(1+L124/100)</f>
        <v>0</v>
      </c>
      <c r="N124" s="162">
        <v>0.1125</v>
      </c>
      <c r="O124" s="162">
        <f>ROUND(E124*N124,5)</f>
        <v>0.1125</v>
      </c>
      <c r="P124" s="162">
        <v>0</v>
      </c>
      <c r="Q124" s="162">
        <f>ROUND(E124*P124,5)</f>
        <v>0</v>
      </c>
      <c r="R124" s="162"/>
      <c r="S124" s="162"/>
      <c r="T124" s="163">
        <v>0.91800000000000004</v>
      </c>
      <c r="U124" s="162">
        <f>ROUND(E124*T124,2)</f>
        <v>0.92</v>
      </c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107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/>
      <c r="B125" s="160"/>
      <c r="C125" s="252" t="s">
        <v>260</v>
      </c>
      <c r="D125" s="253"/>
      <c r="E125" s="254"/>
      <c r="F125" s="255"/>
      <c r="G125" s="256"/>
      <c r="H125" s="171"/>
      <c r="I125" s="171"/>
      <c r="J125" s="171"/>
      <c r="K125" s="171"/>
      <c r="L125" s="171"/>
      <c r="M125" s="171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261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5" t="str">
        <f>C125</f>
        <v>IP12 - Vyhrazené parkoviště s logem invalidy</v>
      </c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3">
        <v>51</v>
      </c>
      <c r="B126" s="160" t="s">
        <v>262</v>
      </c>
      <c r="C126" s="191" t="s">
        <v>263</v>
      </c>
      <c r="D126" s="162" t="s">
        <v>126</v>
      </c>
      <c r="E126" s="167">
        <v>23</v>
      </c>
      <c r="F126" s="170">
        <f>H126+J126</f>
        <v>0</v>
      </c>
      <c r="G126" s="171">
        <f>ROUND(E126*F126,2)</f>
        <v>0</v>
      </c>
      <c r="H126" s="171"/>
      <c r="I126" s="171">
        <f>ROUND(E126*H126,2)</f>
        <v>0</v>
      </c>
      <c r="J126" s="171"/>
      <c r="K126" s="171">
        <f>ROUND(E126*J126,2)</f>
        <v>0</v>
      </c>
      <c r="L126" s="171">
        <v>21</v>
      </c>
      <c r="M126" s="171">
        <f>G126*(1+L126/100)</f>
        <v>0</v>
      </c>
      <c r="N126" s="162">
        <v>0</v>
      </c>
      <c r="O126" s="162">
        <f>ROUND(E126*N126,5)</f>
        <v>0</v>
      </c>
      <c r="P126" s="162">
        <v>0</v>
      </c>
      <c r="Q126" s="162">
        <f>ROUND(E126*P126,5)</f>
        <v>0</v>
      </c>
      <c r="R126" s="162"/>
      <c r="S126" s="162"/>
      <c r="T126" s="163">
        <v>1.2E-2</v>
      </c>
      <c r="U126" s="162">
        <f>ROUND(E126*T126,2)</f>
        <v>0.28000000000000003</v>
      </c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107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3"/>
      <c r="B127" s="160"/>
      <c r="C127" s="252" t="s">
        <v>264</v>
      </c>
      <c r="D127" s="253"/>
      <c r="E127" s="254"/>
      <c r="F127" s="255"/>
      <c r="G127" s="256"/>
      <c r="H127" s="171"/>
      <c r="I127" s="171"/>
      <c r="J127" s="171"/>
      <c r="K127" s="171"/>
      <c r="L127" s="171"/>
      <c r="M127" s="171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261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5" t="str">
        <f>C127</f>
        <v>V10a - Stání podélné</v>
      </c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3"/>
      <c r="B128" s="160"/>
      <c r="C128" s="192" t="s">
        <v>265</v>
      </c>
      <c r="D128" s="164"/>
      <c r="E128" s="168">
        <v>17.5</v>
      </c>
      <c r="F128" s="171"/>
      <c r="G128" s="171"/>
      <c r="H128" s="171"/>
      <c r="I128" s="171"/>
      <c r="J128" s="171"/>
      <c r="K128" s="171"/>
      <c r="L128" s="171"/>
      <c r="M128" s="171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109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/>
      <c r="B129" s="160"/>
      <c r="C129" s="192" t="s">
        <v>266</v>
      </c>
      <c r="D129" s="164"/>
      <c r="E129" s="168">
        <v>5.5</v>
      </c>
      <c r="F129" s="171"/>
      <c r="G129" s="171"/>
      <c r="H129" s="171"/>
      <c r="I129" s="171"/>
      <c r="J129" s="171"/>
      <c r="K129" s="171"/>
      <c r="L129" s="171"/>
      <c r="M129" s="171"/>
      <c r="N129" s="162"/>
      <c r="O129" s="162"/>
      <c r="P129" s="162"/>
      <c r="Q129" s="162"/>
      <c r="R129" s="162"/>
      <c r="S129" s="162"/>
      <c r="T129" s="163"/>
      <c r="U129" s="162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109</v>
      </c>
      <c r="AF129" s="152">
        <v>0</v>
      </c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>
        <v>52</v>
      </c>
      <c r="B130" s="160" t="s">
        <v>267</v>
      </c>
      <c r="C130" s="191" t="s">
        <v>268</v>
      </c>
      <c r="D130" s="162" t="s">
        <v>126</v>
      </c>
      <c r="E130" s="167">
        <v>23</v>
      </c>
      <c r="F130" s="170">
        <f>H130+J130</f>
        <v>0</v>
      </c>
      <c r="G130" s="171">
        <f>ROUND(E130*F130,2)</f>
        <v>0</v>
      </c>
      <c r="H130" s="171"/>
      <c r="I130" s="171">
        <f>ROUND(E130*H130,2)</f>
        <v>0</v>
      </c>
      <c r="J130" s="171"/>
      <c r="K130" s="171">
        <f>ROUND(E130*J130,2)</f>
        <v>0</v>
      </c>
      <c r="L130" s="171">
        <v>21</v>
      </c>
      <c r="M130" s="171">
        <f>G130*(1+L130/100)</f>
        <v>0</v>
      </c>
      <c r="N130" s="162">
        <v>9.0000000000000006E-5</v>
      </c>
      <c r="O130" s="162">
        <f>ROUND(E130*N130,5)</f>
        <v>2.0699999999999998E-3</v>
      </c>
      <c r="P130" s="162">
        <v>0</v>
      </c>
      <c r="Q130" s="162">
        <f>ROUND(E130*P130,5)</f>
        <v>0</v>
      </c>
      <c r="R130" s="162"/>
      <c r="S130" s="162"/>
      <c r="T130" s="163">
        <v>2.1999999999999999E-2</v>
      </c>
      <c r="U130" s="162">
        <f>ROUND(E130*T130,2)</f>
        <v>0.51</v>
      </c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107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/>
      <c r="B131" s="160"/>
      <c r="C131" s="252" t="s">
        <v>264</v>
      </c>
      <c r="D131" s="253"/>
      <c r="E131" s="254"/>
      <c r="F131" s="255"/>
      <c r="G131" s="256"/>
      <c r="H131" s="171"/>
      <c r="I131" s="171"/>
      <c r="J131" s="171"/>
      <c r="K131" s="171"/>
      <c r="L131" s="171"/>
      <c r="M131" s="171"/>
      <c r="N131" s="162"/>
      <c r="O131" s="162"/>
      <c r="P131" s="162"/>
      <c r="Q131" s="162"/>
      <c r="R131" s="162"/>
      <c r="S131" s="162"/>
      <c r="T131" s="163"/>
      <c r="U131" s="16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261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5" t="str">
        <f>C131</f>
        <v>V10a - Stání podélné</v>
      </c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3">
        <v>53</v>
      </c>
      <c r="B132" s="160" t="s">
        <v>269</v>
      </c>
      <c r="C132" s="191" t="s">
        <v>270</v>
      </c>
      <c r="D132" s="162" t="s">
        <v>106</v>
      </c>
      <c r="E132" s="167">
        <v>0.7258</v>
      </c>
      <c r="F132" s="170">
        <f>H132+J132</f>
        <v>0</v>
      </c>
      <c r="G132" s="171">
        <f>ROUND(E132*F132,2)</f>
        <v>0</v>
      </c>
      <c r="H132" s="171"/>
      <c r="I132" s="171">
        <f>ROUND(E132*H132,2)</f>
        <v>0</v>
      </c>
      <c r="J132" s="171"/>
      <c r="K132" s="171">
        <f>ROUND(E132*J132,2)</f>
        <v>0</v>
      </c>
      <c r="L132" s="171">
        <v>21</v>
      </c>
      <c r="M132" s="171">
        <f>G132*(1+L132/100)</f>
        <v>0</v>
      </c>
      <c r="N132" s="162">
        <v>0</v>
      </c>
      <c r="O132" s="162">
        <f>ROUND(E132*N132,5)</f>
        <v>0</v>
      </c>
      <c r="P132" s="162">
        <v>0</v>
      </c>
      <c r="Q132" s="162">
        <f>ROUND(E132*P132,5)</f>
        <v>0</v>
      </c>
      <c r="R132" s="162"/>
      <c r="S132" s="162"/>
      <c r="T132" s="163">
        <v>0.125</v>
      </c>
      <c r="U132" s="162">
        <f>ROUND(E132*T132,2)</f>
        <v>0.09</v>
      </c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107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3"/>
      <c r="B133" s="160"/>
      <c r="C133" s="252" t="s">
        <v>271</v>
      </c>
      <c r="D133" s="253"/>
      <c r="E133" s="254"/>
      <c r="F133" s="255"/>
      <c r="G133" s="256"/>
      <c r="H133" s="171"/>
      <c r="I133" s="171"/>
      <c r="J133" s="171"/>
      <c r="K133" s="171"/>
      <c r="L133" s="171"/>
      <c r="M133" s="171"/>
      <c r="N133" s="162"/>
      <c r="O133" s="162"/>
      <c r="P133" s="162"/>
      <c r="Q133" s="162"/>
      <c r="R133" s="162"/>
      <c r="S133" s="162"/>
      <c r="T133" s="163"/>
      <c r="U133" s="16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261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5" t="str">
        <f>C133</f>
        <v>Logo invalidy</v>
      </c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3"/>
      <c r="B134" s="160"/>
      <c r="C134" s="192" t="s">
        <v>272</v>
      </c>
      <c r="D134" s="164"/>
      <c r="E134" s="168">
        <v>0.7258</v>
      </c>
      <c r="F134" s="171"/>
      <c r="G134" s="171"/>
      <c r="H134" s="171"/>
      <c r="I134" s="171"/>
      <c r="J134" s="171"/>
      <c r="K134" s="171"/>
      <c r="L134" s="171"/>
      <c r="M134" s="171"/>
      <c r="N134" s="162"/>
      <c r="O134" s="162"/>
      <c r="P134" s="162"/>
      <c r="Q134" s="162"/>
      <c r="R134" s="162"/>
      <c r="S134" s="162"/>
      <c r="T134" s="163"/>
      <c r="U134" s="16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109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3">
        <v>54</v>
      </c>
      <c r="B135" s="160" t="s">
        <v>273</v>
      </c>
      <c r="C135" s="191" t="s">
        <v>274</v>
      </c>
      <c r="D135" s="162" t="s">
        <v>106</v>
      </c>
      <c r="E135" s="167">
        <v>0.7258</v>
      </c>
      <c r="F135" s="170">
        <f>H135+J135</f>
        <v>0</v>
      </c>
      <c r="G135" s="171">
        <f>ROUND(E135*F135,2)</f>
        <v>0</v>
      </c>
      <c r="H135" s="171"/>
      <c r="I135" s="171">
        <f>ROUND(E135*H135,2)</f>
        <v>0</v>
      </c>
      <c r="J135" s="171"/>
      <c r="K135" s="171">
        <f>ROUND(E135*J135,2)</f>
        <v>0</v>
      </c>
      <c r="L135" s="171">
        <v>21</v>
      </c>
      <c r="M135" s="171">
        <f>G135*(1+L135/100)</f>
        <v>0</v>
      </c>
      <c r="N135" s="162">
        <v>7.6000000000000004E-4</v>
      </c>
      <c r="O135" s="162">
        <f>ROUND(E135*N135,5)</f>
        <v>5.5000000000000003E-4</v>
      </c>
      <c r="P135" s="162">
        <v>0</v>
      </c>
      <c r="Q135" s="162">
        <f>ROUND(E135*P135,5)</f>
        <v>0</v>
      </c>
      <c r="R135" s="162"/>
      <c r="S135" s="162"/>
      <c r="T135" s="163">
        <v>0.311</v>
      </c>
      <c r="U135" s="162">
        <f>ROUND(E135*T135,2)</f>
        <v>0.23</v>
      </c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107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3"/>
      <c r="B136" s="160"/>
      <c r="C136" s="252" t="s">
        <v>271</v>
      </c>
      <c r="D136" s="253"/>
      <c r="E136" s="254"/>
      <c r="F136" s="255"/>
      <c r="G136" s="256"/>
      <c r="H136" s="171"/>
      <c r="I136" s="171"/>
      <c r="J136" s="171"/>
      <c r="K136" s="171"/>
      <c r="L136" s="171"/>
      <c r="M136" s="171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261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5" t="str">
        <f>C136</f>
        <v>Logo invalidy</v>
      </c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3"/>
      <c r="B137" s="160"/>
      <c r="C137" s="192" t="s">
        <v>272</v>
      </c>
      <c r="D137" s="164"/>
      <c r="E137" s="168">
        <v>0.7258</v>
      </c>
      <c r="F137" s="171"/>
      <c r="G137" s="171"/>
      <c r="H137" s="171"/>
      <c r="I137" s="171"/>
      <c r="J137" s="171"/>
      <c r="K137" s="171"/>
      <c r="L137" s="171"/>
      <c r="M137" s="171"/>
      <c r="N137" s="162"/>
      <c r="O137" s="162"/>
      <c r="P137" s="162"/>
      <c r="Q137" s="162"/>
      <c r="R137" s="162"/>
      <c r="S137" s="162"/>
      <c r="T137" s="163"/>
      <c r="U137" s="16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109</v>
      </c>
      <c r="AF137" s="152">
        <v>0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x14ac:dyDescent="0.2">
      <c r="A138" s="154" t="s">
        <v>102</v>
      </c>
      <c r="B138" s="161" t="s">
        <v>67</v>
      </c>
      <c r="C138" s="193" t="s">
        <v>68</v>
      </c>
      <c r="D138" s="165"/>
      <c r="E138" s="169"/>
      <c r="F138" s="172"/>
      <c r="G138" s="172">
        <f>SUMIF(AE139:AE140,"&lt;&gt;NOR",G139:G140)</f>
        <v>0</v>
      </c>
      <c r="H138" s="172"/>
      <c r="I138" s="172">
        <f>SUM(I139:I140)</f>
        <v>0</v>
      </c>
      <c r="J138" s="172"/>
      <c r="K138" s="172">
        <f>SUM(K139:K140)</f>
        <v>0</v>
      </c>
      <c r="L138" s="172"/>
      <c r="M138" s="172">
        <f>SUM(M139:M140)</f>
        <v>0</v>
      </c>
      <c r="N138" s="165"/>
      <c r="O138" s="165">
        <f>SUM(O139:O140)</f>
        <v>0</v>
      </c>
      <c r="P138" s="165"/>
      <c r="Q138" s="165">
        <f>SUM(Q139:Q140)</f>
        <v>8.0000000000000002E-3</v>
      </c>
      <c r="R138" s="165"/>
      <c r="S138" s="165"/>
      <c r="T138" s="166"/>
      <c r="U138" s="165">
        <f>SUM(U139:U140)</f>
        <v>0.85</v>
      </c>
      <c r="AE138" t="s">
        <v>103</v>
      </c>
    </row>
    <row r="139" spans="1:60" outlineLevel="1" x14ac:dyDescent="0.2">
      <c r="A139" s="153">
        <v>55</v>
      </c>
      <c r="B139" s="160" t="s">
        <v>275</v>
      </c>
      <c r="C139" s="191" t="s">
        <v>276</v>
      </c>
      <c r="D139" s="162" t="s">
        <v>222</v>
      </c>
      <c r="E139" s="167">
        <v>2</v>
      </c>
      <c r="F139" s="170">
        <f>H139+J139</f>
        <v>0</v>
      </c>
      <c r="G139" s="171">
        <f>ROUND(E139*F139,2)</f>
        <v>0</v>
      </c>
      <c r="H139" s="171"/>
      <c r="I139" s="171">
        <f>ROUND(E139*H139,2)</f>
        <v>0</v>
      </c>
      <c r="J139" s="171"/>
      <c r="K139" s="171">
        <f>ROUND(E139*J139,2)</f>
        <v>0</v>
      </c>
      <c r="L139" s="171">
        <v>21</v>
      </c>
      <c r="M139" s="171">
        <f>G139*(1+L139/100)</f>
        <v>0</v>
      </c>
      <c r="N139" s="162">
        <v>0</v>
      </c>
      <c r="O139" s="162">
        <f>ROUND(E139*N139,5)</f>
        <v>0</v>
      </c>
      <c r="P139" s="162">
        <v>0</v>
      </c>
      <c r="Q139" s="162">
        <f>ROUND(E139*P139,5)</f>
        <v>0</v>
      </c>
      <c r="R139" s="162"/>
      <c r="S139" s="162"/>
      <c r="T139" s="163">
        <v>0.25</v>
      </c>
      <c r="U139" s="162">
        <f>ROUND(E139*T139,2)</f>
        <v>0.5</v>
      </c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107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3">
        <v>56</v>
      </c>
      <c r="B140" s="160" t="s">
        <v>277</v>
      </c>
      <c r="C140" s="191" t="s">
        <v>278</v>
      </c>
      <c r="D140" s="162" t="s">
        <v>222</v>
      </c>
      <c r="E140" s="167">
        <v>2</v>
      </c>
      <c r="F140" s="170">
        <f>H140+J140</f>
        <v>0</v>
      </c>
      <c r="G140" s="171">
        <f>ROUND(E140*F140,2)</f>
        <v>0</v>
      </c>
      <c r="H140" s="171"/>
      <c r="I140" s="171">
        <f>ROUND(E140*H140,2)</f>
        <v>0</v>
      </c>
      <c r="J140" s="171"/>
      <c r="K140" s="171">
        <f>ROUND(E140*J140,2)</f>
        <v>0</v>
      </c>
      <c r="L140" s="171">
        <v>21</v>
      </c>
      <c r="M140" s="171">
        <f>G140*(1+L140/100)</f>
        <v>0</v>
      </c>
      <c r="N140" s="162">
        <v>0</v>
      </c>
      <c r="O140" s="162">
        <f>ROUND(E140*N140,5)</f>
        <v>0</v>
      </c>
      <c r="P140" s="162">
        <v>4.0000000000000001E-3</v>
      </c>
      <c r="Q140" s="162">
        <f>ROUND(E140*P140,5)</f>
        <v>8.0000000000000002E-3</v>
      </c>
      <c r="R140" s="162"/>
      <c r="S140" s="162"/>
      <c r="T140" s="163">
        <v>0.17399999999999999</v>
      </c>
      <c r="U140" s="162">
        <f>ROUND(E140*T140,2)</f>
        <v>0.35</v>
      </c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107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x14ac:dyDescent="0.2">
      <c r="A141" s="154" t="s">
        <v>102</v>
      </c>
      <c r="B141" s="161" t="s">
        <v>69</v>
      </c>
      <c r="C141" s="193" t="s">
        <v>70</v>
      </c>
      <c r="D141" s="165"/>
      <c r="E141" s="169"/>
      <c r="F141" s="172"/>
      <c r="G141" s="172">
        <f>SUMIF(AE142:AE159,"&lt;&gt;NOR",G142:G159)</f>
        <v>0</v>
      </c>
      <c r="H141" s="172"/>
      <c r="I141" s="172">
        <f>SUM(I142:I159)</f>
        <v>0</v>
      </c>
      <c r="J141" s="172"/>
      <c r="K141" s="172">
        <f>SUM(K142:K159)</f>
        <v>0</v>
      </c>
      <c r="L141" s="172"/>
      <c r="M141" s="172">
        <f>SUM(M142:M159)</f>
        <v>0</v>
      </c>
      <c r="N141" s="165"/>
      <c r="O141" s="165">
        <f>SUM(O142:O159)</f>
        <v>0</v>
      </c>
      <c r="P141" s="165"/>
      <c r="Q141" s="165">
        <f>SUM(Q142:Q159)</f>
        <v>0</v>
      </c>
      <c r="R141" s="165"/>
      <c r="S141" s="165"/>
      <c r="T141" s="166"/>
      <c r="U141" s="165">
        <f>SUM(U142:U159)</f>
        <v>13.39</v>
      </c>
      <c r="AE141" t="s">
        <v>103</v>
      </c>
    </row>
    <row r="142" spans="1:60" outlineLevel="1" x14ac:dyDescent="0.2">
      <c r="A142" s="153">
        <v>57</v>
      </c>
      <c r="B142" s="160" t="s">
        <v>279</v>
      </c>
      <c r="C142" s="191" t="s">
        <v>280</v>
      </c>
      <c r="D142" s="162" t="s">
        <v>281</v>
      </c>
      <c r="E142" s="167">
        <v>157.92452</v>
      </c>
      <c r="F142" s="170">
        <f>H142+J142</f>
        <v>0</v>
      </c>
      <c r="G142" s="171">
        <f>ROUND(E142*F142,2)</f>
        <v>0</v>
      </c>
      <c r="H142" s="171"/>
      <c r="I142" s="171">
        <f>ROUND(E142*H142,2)</f>
        <v>0</v>
      </c>
      <c r="J142" s="171"/>
      <c r="K142" s="171">
        <f>ROUND(E142*J142,2)</f>
        <v>0</v>
      </c>
      <c r="L142" s="171">
        <v>21</v>
      </c>
      <c r="M142" s="171">
        <f>G142*(1+L142/100)</f>
        <v>0</v>
      </c>
      <c r="N142" s="162">
        <v>0</v>
      </c>
      <c r="O142" s="162">
        <f>ROUND(E142*N142,5)</f>
        <v>0</v>
      </c>
      <c r="P142" s="162">
        <v>0</v>
      </c>
      <c r="Q142" s="162">
        <f>ROUND(E142*P142,5)</f>
        <v>0</v>
      </c>
      <c r="R142" s="162"/>
      <c r="S142" s="162"/>
      <c r="T142" s="163">
        <v>0.01</v>
      </c>
      <c r="U142" s="162">
        <f>ROUND(E142*T142,2)</f>
        <v>1.58</v>
      </c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107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3"/>
      <c r="B143" s="160"/>
      <c r="C143" s="192" t="s">
        <v>282</v>
      </c>
      <c r="D143" s="164"/>
      <c r="E143" s="168">
        <v>86.552610000000001</v>
      </c>
      <c r="F143" s="171"/>
      <c r="G143" s="171"/>
      <c r="H143" s="171"/>
      <c r="I143" s="171"/>
      <c r="J143" s="171"/>
      <c r="K143" s="171"/>
      <c r="L143" s="171"/>
      <c r="M143" s="171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109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3"/>
      <c r="B144" s="160"/>
      <c r="C144" s="192" t="s">
        <v>283</v>
      </c>
      <c r="D144" s="164"/>
      <c r="E144" s="168">
        <v>7.11273</v>
      </c>
      <c r="F144" s="171"/>
      <c r="G144" s="171"/>
      <c r="H144" s="171"/>
      <c r="I144" s="171"/>
      <c r="J144" s="171"/>
      <c r="K144" s="171"/>
      <c r="L144" s="171"/>
      <c r="M144" s="171"/>
      <c r="N144" s="162"/>
      <c r="O144" s="162"/>
      <c r="P144" s="162"/>
      <c r="Q144" s="162"/>
      <c r="R144" s="162"/>
      <c r="S144" s="162"/>
      <c r="T144" s="163"/>
      <c r="U144" s="16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109</v>
      </c>
      <c r="AF144" s="152">
        <v>0</v>
      </c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3"/>
      <c r="B145" s="160"/>
      <c r="C145" s="192" t="s">
        <v>284</v>
      </c>
      <c r="D145" s="164"/>
      <c r="E145" s="168">
        <v>64.259180000000001</v>
      </c>
      <c r="F145" s="171"/>
      <c r="G145" s="171"/>
      <c r="H145" s="171"/>
      <c r="I145" s="171"/>
      <c r="J145" s="171"/>
      <c r="K145" s="171"/>
      <c r="L145" s="171"/>
      <c r="M145" s="171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109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3">
        <v>58</v>
      </c>
      <c r="B146" s="160" t="s">
        <v>285</v>
      </c>
      <c r="C146" s="191" t="s">
        <v>286</v>
      </c>
      <c r="D146" s="162" t="s">
        <v>281</v>
      </c>
      <c r="E146" s="167">
        <v>2210.94328</v>
      </c>
      <c r="F146" s="170">
        <f>H146+J146</f>
        <v>0</v>
      </c>
      <c r="G146" s="171">
        <f>ROUND(E146*F146,2)</f>
        <v>0</v>
      </c>
      <c r="H146" s="171"/>
      <c r="I146" s="171">
        <f>ROUND(E146*H146,2)</f>
        <v>0</v>
      </c>
      <c r="J146" s="171"/>
      <c r="K146" s="171">
        <f>ROUND(E146*J146,2)</f>
        <v>0</v>
      </c>
      <c r="L146" s="171">
        <v>21</v>
      </c>
      <c r="M146" s="171">
        <f>G146*(1+L146/100)</f>
        <v>0</v>
      </c>
      <c r="N146" s="162">
        <v>0</v>
      </c>
      <c r="O146" s="162">
        <f>ROUND(E146*N146,5)</f>
        <v>0</v>
      </c>
      <c r="P146" s="162">
        <v>0</v>
      </c>
      <c r="Q146" s="162">
        <f>ROUND(E146*P146,5)</f>
        <v>0</v>
      </c>
      <c r="R146" s="162"/>
      <c r="S146" s="162"/>
      <c r="T146" s="163">
        <v>0</v>
      </c>
      <c r="U146" s="162">
        <f>ROUND(E146*T146,2)</f>
        <v>0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107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3"/>
      <c r="B147" s="160"/>
      <c r="C147" s="192" t="s">
        <v>287</v>
      </c>
      <c r="D147" s="164"/>
      <c r="E147" s="168">
        <v>2210.94328</v>
      </c>
      <c r="F147" s="171"/>
      <c r="G147" s="171"/>
      <c r="H147" s="171"/>
      <c r="I147" s="171"/>
      <c r="J147" s="171"/>
      <c r="K147" s="171"/>
      <c r="L147" s="171"/>
      <c r="M147" s="171"/>
      <c r="N147" s="162"/>
      <c r="O147" s="162"/>
      <c r="P147" s="162"/>
      <c r="Q147" s="162"/>
      <c r="R147" s="162"/>
      <c r="S147" s="162"/>
      <c r="T147" s="163"/>
      <c r="U147" s="16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109</v>
      </c>
      <c r="AF147" s="152">
        <v>0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ht="22.5" outlineLevel="1" x14ac:dyDescent="0.2">
      <c r="A148" s="153">
        <v>59</v>
      </c>
      <c r="B148" s="160" t="s">
        <v>288</v>
      </c>
      <c r="C148" s="191" t="s">
        <v>289</v>
      </c>
      <c r="D148" s="162" t="s">
        <v>281</v>
      </c>
      <c r="E148" s="167">
        <v>93.66534</v>
      </c>
      <c r="F148" s="170">
        <f>H148+J148</f>
        <v>0</v>
      </c>
      <c r="G148" s="171">
        <f>ROUND(E148*F148,2)</f>
        <v>0</v>
      </c>
      <c r="H148" s="171"/>
      <c r="I148" s="171">
        <f>ROUND(E148*H148,2)</f>
        <v>0</v>
      </c>
      <c r="J148" s="171"/>
      <c r="K148" s="171">
        <f>ROUND(E148*J148,2)</f>
        <v>0</v>
      </c>
      <c r="L148" s="171">
        <v>21</v>
      </c>
      <c r="M148" s="171">
        <f>G148*(1+L148/100)</f>
        <v>0</v>
      </c>
      <c r="N148" s="162">
        <v>0</v>
      </c>
      <c r="O148" s="162">
        <f>ROUND(E148*N148,5)</f>
        <v>0</v>
      </c>
      <c r="P148" s="162">
        <v>0</v>
      </c>
      <c r="Q148" s="162">
        <f>ROUND(E148*P148,5)</f>
        <v>0</v>
      </c>
      <c r="R148" s="162"/>
      <c r="S148" s="162"/>
      <c r="T148" s="163">
        <v>0</v>
      </c>
      <c r="U148" s="162">
        <f>ROUND(E148*T148,2)</f>
        <v>0</v>
      </c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107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3"/>
      <c r="B149" s="160"/>
      <c r="C149" s="192" t="s">
        <v>290</v>
      </c>
      <c r="D149" s="164"/>
      <c r="E149" s="168">
        <v>86.552610000000001</v>
      </c>
      <c r="F149" s="171"/>
      <c r="G149" s="171"/>
      <c r="H149" s="171"/>
      <c r="I149" s="171"/>
      <c r="J149" s="171"/>
      <c r="K149" s="171"/>
      <c r="L149" s="171"/>
      <c r="M149" s="171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109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3"/>
      <c r="B150" s="160"/>
      <c r="C150" s="192" t="s">
        <v>291</v>
      </c>
      <c r="D150" s="164"/>
      <c r="E150" s="168">
        <v>7.11273</v>
      </c>
      <c r="F150" s="171"/>
      <c r="G150" s="171"/>
      <c r="H150" s="171"/>
      <c r="I150" s="171"/>
      <c r="J150" s="171"/>
      <c r="K150" s="171"/>
      <c r="L150" s="171"/>
      <c r="M150" s="171"/>
      <c r="N150" s="162"/>
      <c r="O150" s="162"/>
      <c r="P150" s="162"/>
      <c r="Q150" s="162"/>
      <c r="R150" s="162"/>
      <c r="S150" s="162"/>
      <c r="T150" s="163"/>
      <c r="U150" s="16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109</v>
      </c>
      <c r="AF150" s="152">
        <v>0</v>
      </c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3">
        <v>60</v>
      </c>
      <c r="B151" s="160" t="s">
        <v>292</v>
      </c>
      <c r="C151" s="191" t="s">
        <v>293</v>
      </c>
      <c r="D151" s="162" t="s">
        <v>281</v>
      </c>
      <c r="E151" s="167">
        <v>17.166829999999997</v>
      </c>
      <c r="F151" s="170">
        <f>H151+J151</f>
        <v>0</v>
      </c>
      <c r="G151" s="171">
        <f>ROUND(E151*F151,2)</f>
        <v>0</v>
      </c>
      <c r="H151" s="171"/>
      <c r="I151" s="171">
        <f>ROUND(E151*H151,2)</f>
        <v>0</v>
      </c>
      <c r="J151" s="171"/>
      <c r="K151" s="171">
        <f>ROUND(E151*J151,2)</f>
        <v>0</v>
      </c>
      <c r="L151" s="171">
        <v>21</v>
      </c>
      <c r="M151" s="171">
        <f>G151*(1+L151/100)</f>
        <v>0</v>
      </c>
      <c r="N151" s="162">
        <v>0</v>
      </c>
      <c r="O151" s="162">
        <f>ROUND(E151*N151,5)</f>
        <v>0</v>
      </c>
      <c r="P151" s="162">
        <v>0</v>
      </c>
      <c r="Q151" s="162">
        <f>ROUND(E151*P151,5)</f>
        <v>0</v>
      </c>
      <c r="R151" s="162"/>
      <c r="S151" s="162"/>
      <c r="T151" s="163">
        <v>0.68799999999999994</v>
      </c>
      <c r="U151" s="162">
        <f>ROUND(E151*T151,2)</f>
        <v>11.81</v>
      </c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107</v>
      </c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3"/>
      <c r="B152" s="160"/>
      <c r="C152" s="192" t="s">
        <v>294</v>
      </c>
      <c r="D152" s="164"/>
      <c r="E152" s="168">
        <v>2.2593399999999999</v>
      </c>
      <c r="F152" s="171"/>
      <c r="G152" s="171"/>
      <c r="H152" s="171"/>
      <c r="I152" s="171"/>
      <c r="J152" s="171"/>
      <c r="K152" s="171"/>
      <c r="L152" s="171"/>
      <c r="M152" s="171"/>
      <c r="N152" s="162"/>
      <c r="O152" s="162"/>
      <c r="P152" s="162"/>
      <c r="Q152" s="162"/>
      <c r="R152" s="162"/>
      <c r="S152" s="162"/>
      <c r="T152" s="163"/>
      <c r="U152" s="16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109</v>
      </c>
      <c r="AF152" s="152">
        <v>0</v>
      </c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3"/>
      <c r="B153" s="160"/>
      <c r="C153" s="192" t="s">
        <v>295</v>
      </c>
      <c r="D153" s="164"/>
      <c r="E153" s="168">
        <v>8.1574899999999992</v>
      </c>
      <c r="F153" s="171"/>
      <c r="G153" s="171"/>
      <c r="H153" s="171"/>
      <c r="I153" s="171"/>
      <c r="J153" s="171"/>
      <c r="K153" s="171"/>
      <c r="L153" s="171"/>
      <c r="M153" s="171"/>
      <c r="N153" s="162"/>
      <c r="O153" s="162"/>
      <c r="P153" s="162"/>
      <c r="Q153" s="162"/>
      <c r="R153" s="162"/>
      <c r="S153" s="162"/>
      <c r="T153" s="163"/>
      <c r="U153" s="16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109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3"/>
      <c r="B154" s="160"/>
      <c r="C154" s="192" t="s">
        <v>296</v>
      </c>
      <c r="D154" s="164"/>
      <c r="E154" s="168">
        <v>0.75</v>
      </c>
      <c r="F154" s="171"/>
      <c r="G154" s="171"/>
      <c r="H154" s="171"/>
      <c r="I154" s="171"/>
      <c r="J154" s="171"/>
      <c r="K154" s="171"/>
      <c r="L154" s="171"/>
      <c r="M154" s="171"/>
      <c r="N154" s="162"/>
      <c r="O154" s="162"/>
      <c r="P154" s="162"/>
      <c r="Q154" s="162"/>
      <c r="R154" s="162"/>
      <c r="S154" s="162"/>
      <c r="T154" s="163"/>
      <c r="U154" s="16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109</v>
      </c>
      <c r="AF154" s="152">
        <v>0</v>
      </c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3"/>
      <c r="B155" s="160"/>
      <c r="C155" s="192" t="s">
        <v>297</v>
      </c>
      <c r="D155" s="164"/>
      <c r="E155" s="168">
        <v>6</v>
      </c>
      <c r="F155" s="171"/>
      <c r="G155" s="171"/>
      <c r="H155" s="171"/>
      <c r="I155" s="171"/>
      <c r="J155" s="171"/>
      <c r="K155" s="171"/>
      <c r="L155" s="171"/>
      <c r="M155" s="171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109</v>
      </c>
      <c r="AF155" s="152">
        <v>0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3">
        <v>61</v>
      </c>
      <c r="B156" s="160" t="s">
        <v>298</v>
      </c>
      <c r="C156" s="191" t="s">
        <v>299</v>
      </c>
      <c r="D156" s="162" t="s">
        <v>281</v>
      </c>
      <c r="E156" s="167">
        <v>17.166830000000001</v>
      </c>
      <c r="F156" s="170">
        <f>H156+J156</f>
        <v>0</v>
      </c>
      <c r="G156" s="171">
        <f>ROUND(E156*F156,2)</f>
        <v>0</v>
      </c>
      <c r="H156" s="171"/>
      <c r="I156" s="171">
        <f>ROUND(E156*H156,2)</f>
        <v>0</v>
      </c>
      <c r="J156" s="171"/>
      <c r="K156" s="171">
        <f>ROUND(E156*J156,2)</f>
        <v>0</v>
      </c>
      <c r="L156" s="171">
        <v>21</v>
      </c>
      <c r="M156" s="171">
        <f>G156*(1+L156/100)</f>
        <v>0</v>
      </c>
      <c r="N156" s="162">
        <v>0</v>
      </c>
      <c r="O156" s="162">
        <f>ROUND(E156*N156,5)</f>
        <v>0</v>
      </c>
      <c r="P156" s="162">
        <v>0</v>
      </c>
      <c r="Q156" s="162">
        <f>ROUND(E156*P156,5)</f>
        <v>0</v>
      </c>
      <c r="R156" s="162"/>
      <c r="S156" s="162"/>
      <c r="T156" s="163">
        <v>0</v>
      </c>
      <c r="U156" s="162">
        <f>ROUND(E156*T156,2)</f>
        <v>0</v>
      </c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107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3"/>
      <c r="B157" s="160"/>
      <c r="C157" s="192" t="s">
        <v>300</v>
      </c>
      <c r="D157" s="164"/>
      <c r="E157" s="168">
        <v>17.166830000000001</v>
      </c>
      <c r="F157" s="171"/>
      <c r="G157" s="171"/>
      <c r="H157" s="171"/>
      <c r="I157" s="171"/>
      <c r="J157" s="171"/>
      <c r="K157" s="171"/>
      <c r="L157" s="171"/>
      <c r="M157" s="171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109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ht="22.5" outlineLevel="1" x14ac:dyDescent="0.2">
      <c r="A158" s="153">
        <v>62</v>
      </c>
      <c r="B158" s="160" t="s">
        <v>301</v>
      </c>
      <c r="C158" s="191" t="s">
        <v>302</v>
      </c>
      <c r="D158" s="162" t="s">
        <v>281</v>
      </c>
      <c r="E158" s="167">
        <v>17.166830000000001</v>
      </c>
      <c r="F158" s="170">
        <f>H158+J158</f>
        <v>0</v>
      </c>
      <c r="G158" s="171">
        <f>ROUND(E158*F158,2)</f>
        <v>0</v>
      </c>
      <c r="H158" s="171"/>
      <c r="I158" s="171">
        <f>ROUND(E158*H158,2)</f>
        <v>0</v>
      </c>
      <c r="J158" s="171"/>
      <c r="K158" s="171">
        <f>ROUND(E158*J158,2)</f>
        <v>0</v>
      </c>
      <c r="L158" s="171">
        <v>21</v>
      </c>
      <c r="M158" s="171">
        <f>G158*(1+L158/100)</f>
        <v>0</v>
      </c>
      <c r="N158" s="162">
        <v>0</v>
      </c>
      <c r="O158" s="162">
        <f>ROUND(E158*N158,5)</f>
        <v>0</v>
      </c>
      <c r="P158" s="162">
        <v>0</v>
      </c>
      <c r="Q158" s="162">
        <f>ROUND(E158*P158,5)</f>
        <v>0</v>
      </c>
      <c r="R158" s="162"/>
      <c r="S158" s="162"/>
      <c r="T158" s="163">
        <v>0</v>
      </c>
      <c r="U158" s="162">
        <f>ROUND(E158*T158,2)</f>
        <v>0</v>
      </c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107</v>
      </c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3"/>
      <c r="B159" s="160"/>
      <c r="C159" s="192" t="s">
        <v>300</v>
      </c>
      <c r="D159" s="164"/>
      <c r="E159" s="168">
        <v>17.166830000000001</v>
      </c>
      <c r="F159" s="171"/>
      <c r="G159" s="171"/>
      <c r="H159" s="171"/>
      <c r="I159" s="171"/>
      <c r="J159" s="171"/>
      <c r="K159" s="171"/>
      <c r="L159" s="171"/>
      <c r="M159" s="171"/>
      <c r="N159" s="162"/>
      <c r="O159" s="162"/>
      <c r="P159" s="162"/>
      <c r="Q159" s="162"/>
      <c r="R159" s="162"/>
      <c r="S159" s="162"/>
      <c r="T159" s="163"/>
      <c r="U159" s="16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109</v>
      </c>
      <c r="AF159" s="152">
        <v>0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x14ac:dyDescent="0.2">
      <c r="A160" s="154" t="s">
        <v>102</v>
      </c>
      <c r="B160" s="161" t="s">
        <v>71</v>
      </c>
      <c r="C160" s="193" t="s">
        <v>72</v>
      </c>
      <c r="D160" s="165"/>
      <c r="E160" s="169"/>
      <c r="F160" s="172"/>
      <c r="G160" s="172">
        <f>SUMIF(AE161:AE165,"&lt;&gt;NOR",G161:G165)</f>
        <v>0</v>
      </c>
      <c r="H160" s="172"/>
      <c r="I160" s="172">
        <f>SUM(I161:I165)</f>
        <v>0</v>
      </c>
      <c r="J160" s="172"/>
      <c r="K160" s="172">
        <f>SUM(K161:K165)</f>
        <v>0</v>
      </c>
      <c r="L160" s="172"/>
      <c r="M160" s="172">
        <f>SUM(M161:M165)</f>
        <v>0</v>
      </c>
      <c r="N160" s="165"/>
      <c r="O160" s="165">
        <f>SUM(O161:O165)</f>
        <v>0</v>
      </c>
      <c r="P160" s="165"/>
      <c r="Q160" s="165">
        <f>SUM(Q161:Q165)</f>
        <v>0</v>
      </c>
      <c r="R160" s="165"/>
      <c r="S160" s="165"/>
      <c r="T160" s="166"/>
      <c r="U160" s="165">
        <f>SUM(U161:U165)</f>
        <v>172.09</v>
      </c>
      <c r="AE160" t="s">
        <v>103</v>
      </c>
    </row>
    <row r="161" spans="1:60" outlineLevel="1" x14ac:dyDescent="0.2">
      <c r="A161" s="153">
        <v>63</v>
      </c>
      <c r="B161" s="160" t="s">
        <v>303</v>
      </c>
      <c r="C161" s="191" t="s">
        <v>304</v>
      </c>
      <c r="D161" s="162" t="s">
        <v>281</v>
      </c>
      <c r="E161" s="167">
        <v>441.26146</v>
      </c>
      <c r="F161" s="170">
        <f>H161+J161</f>
        <v>0</v>
      </c>
      <c r="G161" s="171">
        <f>ROUND(E161*F161,2)</f>
        <v>0</v>
      </c>
      <c r="H161" s="171"/>
      <c r="I161" s="171">
        <f>ROUND(E161*H161,2)</f>
        <v>0</v>
      </c>
      <c r="J161" s="171"/>
      <c r="K161" s="171">
        <f>ROUND(E161*J161,2)</f>
        <v>0</v>
      </c>
      <c r="L161" s="171">
        <v>21</v>
      </c>
      <c r="M161" s="171">
        <f>G161*(1+L161/100)</f>
        <v>0</v>
      </c>
      <c r="N161" s="162">
        <v>0</v>
      </c>
      <c r="O161" s="162">
        <f>ROUND(E161*N161,5)</f>
        <v>0</v>
      </c>
      <c r="P161" s="162">
        <v>0</v>
      </c>
      <c r="Q161" s="162">
        <f>ROUND(E161*P161,5)</f>
        <v>0</v>
      </c>
      <c r="R161" s="162"/>
      <c r="S161" s="162"/>
      <c r="T161" s="163">
        <v>0.39</v>
      </c>
      <c r="U161" s="162">
        <f>ROUND(E161*T161,2)</f>
        <v>172.09</v>
      </c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107</v>
      </c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53"/>
      <c r="B162" s="160"/>
      <c r="C162" s="192" t="s">
        <v>305</v>
      </c>
      <c r="D162" s="164"/>
      <c r="E162" s="168">
        <v>5.2199999999999998E-3</v>
      </c>
      <c r="F162" s="171"/>
      <c r="G162" s="171"/>
      <c r="H162" s="171"/>
      <c r="I162" s="171"/>
      <c r="J162" s="171"/>
      <c r="K162" s="171"/>
      <c r="L162" s="171"/>
      <c r="M162" s="171"/>
      <c r="N162" s="162"/>
      <c r="O162" s="162"/>
      <c r="P162" s="162"/>
      <c r="Q162" s="162"/>
      <c r="R162" s="162"/>
      <c r="S162" s="162"/>
      <c r="T162" s="163"/>
      <c r="U162" s="16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109</v>
      </c>
      <c r="AF162" s="152">
        <v>0</v>
      </c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3"/>
      <c r="B163" s="160"/>
      <c r="C163" s="192" t="s">
        <v>306</v>
      </c>
      <c r="D163" s="164"/>
      <c r="E163" s="168">
        <v>367.91644000000002</v>
      </c>
      <c r="F163" s="171"/>
      <c r="G163" s="171"/>
      <c r="H163" s="171"/>
      <c r="I163" s="171"/>
      <c r="J163" s="171"/>
      <c r="K163" s="171"/>
      <c r="L163" s="171"/>
      <c r="M163" s="171"/>
      <c r="N163" s="162"/>
      <c r="O163" s="162"/>
      <c r="P163" s="162"/>
      <c r="Q163" s="162"/>
      <c r="R163" s="162"/>
      <c r="S163" s="162"/>
      <c r="T163" s="163"/>
      <c r="U163" s="16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109</v>
      </c>
      <c r="AF163" s="152">
        <v>0</v>
      </c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3"/>
      <c r="B164" s="160"/>
      <c r="C164" s="192" t="s">
        <v>307</v>
      </c>
      <c r="D164" s="164"/>
      <c r="E164" s="168">
        <v>8.9112799999999996</v>
      </c>
      <c r="F164" s="171"/>
      <c r="G164" s="171"/>
      <c r="H164" s="171"/>
      <c r="I164" s="171"/>
      <c r="J164" s="171"/>
      <c r="K164" s="171"/>
      <c r="L164" s="171"/>
      <c r="M164" s="171"/>
      <c r="N164" s="162"/>
      <c r="O164" s="162"/>
      <c r="P164" s="162"/>
      <c r="Q164" s="162"/>
      <c r="R164" s="162"/>
      <c r="S164" s="162"/>
      <c r="T164" s="163"/>
      <c r="U164" s="16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109</v>
      </c>
      <c r="AF164" s="152">
        <v>0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3"/>
      <c r="B165" s="160"/>
      <c r="C165" s="192" t="s">
        <v>308</v>
      </c>
      <c r="D165" s="164"/>
      <c r="E165" s="168">
        <v>64.428520000000006</v>
      </c>
      <c r="F165" s="171"/>
      <c r="G165" s="171"/>
      <c r="H165" s="171"/>
      <c r="I165" s="171"/>
      <c r="J165" s="171"/>
      <c r="K165" s="171"/>
      <c r="L165" s="171"/>
      <c r="M165" s="171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109</v>
      </c>
      <c r="AF165" s="152">
        <v>0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x14ac:dyDescent="0.2">
      <c r="A166" s="154" t="s">
        <v>102</v>
      </c>
      <c r="B166" s="161" t="s">
        <v>73</v>
      </c>
      <c r="C166" s="193" t="s">
        <v>74</v>
      </c>
      <c r="D166" s="165"/>
      <c r="E166" s="169"/>
      <c r="F166" s="172"/>
      <c r="G166" s="172">
        <f>SUMIF(AE167:AE170,"&lt;&gt;NOR",G167:G170)</f>
        <v>0</v>
      </c>
      <c r="H166" s="172"/>
      <c r="I166" s="172">
        <f>SUM(I167:I170)</f>
        <v>0</v>
      </c>
      <c r="J166" s="172"/>
      <c r="K166" s="172">
        <f>SUM(K167:K170)</f>
        <v>0</v>
      </c>
      <c r="L166" s="172"/>
      <c r="M166" s="172">
        <f>SUM(M167:M170)</f>
        <v>0</v>
      </c>
      <c r="N166" s="165"/>
      <c r="O166" s="165">
        <f>SUM(O167:O170)</f>
        <v>0.41622999999999999</v>
      </c>
      <c r="P166" s="165"/>
      <c r="Q166" s="165">
        <f>SUM(Q167:Q170)</f>
        <v>0</v>
      </c>
      <c r="R166" s="165"/>
      <c r="S166" s="165"/>
      <c r="T166" s="166"/>
      <c r="U166" s="165">
        <f>SUM(U167:U170)</f>
        <v>14.17</v>
      </c>
      <c r="AE166" t="s">
        <v>103</v>
      </c>
    </row>
    <row r="167" spans="1:60" outlineLevel="1" x14ac:dyDescent="0.2">
      <c r="A167" s="153">
        <v>64</v>
      </c>
      <c r="B167" s="160" t="s">
        <v>309</v>
      </c>
      <c r="C167" s="191" t="s">
        <v>310</v>
      </c>
      <c r="D167" s="162" t="s">
        <v>126</v>
      </c>
      <c r="E167" s="167">
        <v>147.6</v>
      </c>
      <c r="F167" s="170">
        <f>H167+J167</f>
        <v>0</v>
      </c>
      <c r="G167" s="171">
        <f>ROUND(E167*F167,2)</f>
        <v>0</v>
      </c>
      <c r="H167" s="171"/>
      <c r="I167" s="171">
        <f>ROUND(E167*H167,2)</f>
        <v>0</v>
      </c>
      <c r="J167" s="171"/>
      <c r="K167" s="171">
        <f>ROUND(E167*J167,2)</f>
        <v>0</v>
      </c>
      <c r="L167" s="171">
        <v>21</v>
      </c>
      <c r="M167" s="171">
        <f>G167*(1+L167/100)</f>
        <v>0</v>
      </c>
      <c r="N167" s="162">
        <v>1.34E-3</v>
      </c>
      <c r="O167" s="162">
        <f>ROUND(E167*N167,5)</f>
        <v>0.19778000000000001</v>
      </c>
      <c r="P167" s="162">
        <v>0</v>
      </c>
      <c r="Q167" s="162">
        <f>ROUND(E167*P167,5)</f>
        <v>0</v>
      </c>
      <c r="R167" s="162"/>
      <c r="S167" s="162"/>
      <c r="T167" s="163">
        <v>9.6000000000000002E-2</v>
      </c>
      <c r="U167" s="162">
        <f>ROUND(E167*T167,2)</f>
        <v>14.17</v>
      </c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107</v>
      </c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3"/>
      <c r="B168" s="160"/>
      <c r="C168" s="192" t="s">
        <v>311</v>
      </c>
      <c r="D168" s="164"/>
      <c r="E168" s="168">
        <v>93</v>
      </c>
      <c r="F168" s="171"/>
      <c r="G168" s="171"/>
      <c r="H168" s="171"/>
      <c r="I168" s="171"/>
      <c r="J168" s="171"/>
      <c r="K168" s="171"/>
      <c r="L168" s="171"/>
      <c r="M168" s="171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109</v>
      </c>
      <c r="AF168" s="152">
        <v>0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3"/>
      <c r="B169" s="160"/>
      <c r="C169" s="192" t="s">
        <v>312</v>
      </c>
      <c r="D169" s="164"/>
      <c r="E169" s="168">
        <v>54.6</v>
      </c>
      <c r="F169" s="171"/>
      <c r="G169" s="171"/>
      <c r="H169" s="171"/>
      <c r="I169" s="171"/>
      <c r="J169" s="171"/>
      <c r="K169" s="171"/>
      <c r="L169" s="171"/>
      <c r="M169" s="171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109</v>
      </c>
      <c r="AF169" s="152">
        <v>0</v>
      </c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3">
        <v>65</v>
      </c>
      <c r="B170" s="160" t="s">
        <v>313</v>
      </c>
      <c r="C170" s="191" t="s">
        <v>314</v>
      </c>
      <c r="D170" s="162" t="s">
        <v>126</v>
      </c>
      <c r="E170" s="167">
        <v>147.6</v>
      </c>
      <c r="F170" s="170">
        <f>H170+J170</f>
        <v>0</v>
      </c>
      <c r="G170" s="171">
        <f>ROUND(E170*F170,2)</f>
        <v>0</v>
      </c>
      <c r="H170" s="171"/>
      <c r="I170" s="171">
        <f>ROUND(E170*H170,2)</f>
        <v>0</v>
      </c>
      <c r="J170" s="171"/>
      <c r="K170" s="171">
        <f>ROUND(E170*J170,2)</f>
        <v>0</v>
      </c>
      <c r="L170" s="171">
        <v>21</v>
      </c>
      <c r="M170" s="171">
        <f>G170*(1+L170/100)</f>
        <v>0</v>
      </c>
      <c r="N170" s="162">
        <v>1.48E-3</v>
      </c>
      <c r="O170" s="162">
        <f>ROUND(E170*N170,5)</f>
        <v>0.21845000000000001</v>
      </c>
      <c r="P170" s="162">
        <v>0</v>
      </c>
      <c r="Q170" s="162">
        <f>ROUND(E170*P170,5)</f>
        <v>0</v>
      </c>
      <c r="R170" s="162"/>
      <c r="S170" s="162"/>
      <c r="T170" s="163">
        <v>0</v>
      </c>
      <c r="U170" s="162">
        <f>ROUND(E170*T170,2)</f>
        <v>0</v>
      </c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165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x14ac:dyDescent="0.2">
      <c r="A171" s="154" t="s">
        <v>102</v>
      </c>
      <c r="B171" s="161" t="s">
        <v>75</v>
      </c>
      <c r="C171" s="193" t="s">
        <v>26</v>
      </c>
      <c r="D171" s="165"/>
      <c r="E171" s="169"/>
      <c r="F171" s="172"/>
      <c r="G171" s="172">
        <f>SUMIF(AE172:AE176,"&lt;&gt;NOR",G172:G176)</f>
        <v>0</v>
      </c>
      <c r="H171" s="172"/>
      <c r="I171" s="172">
        <f>SUM(I172:I176)</f>
        <v>0</v>
      </c>
      <c r="J171" s="172"/>
      <c r="K171" s="172">
        <f>SUM(K172:K176)</f>
        <v>0</v>
      </c>
      <c r="L171" s="172"/>
      <c r="M171" s="172">
        <f>SUM(M172:M176)</f>
        <v>0</v>
      </c>
      <c r="N171" s="165"/>
      <c r="O171" s="165">
        <f>SUM(O172:O176)</f>
        <v>0</v>
      </c>
      <c r="P171" s="165"/>
      <c r="Q171" s="165">
        <f>SUM(Q172:Q176)</f>
        <v>0</v>
      </c>
      <c r="R171" s="165"/>
      <c r="S171" s="165"/>
      <c r="T171" s="166"/>
      <c r="U171" s="165">
        <f>SUM(U172:U176)</f>
        <v>0</v>
      </c>
      <c r="AE171" t="s">
        <v>103</v>
      </c>
    </row>
    <row r="172" spans="1:60" outlineLevel="1" x14ac:dyDescent="0.2">
      <c r="A172" s="153">
        <v>66</v>
      </c>
      <c r="B172" s="160" t="s">
        <v>315</v>
      </c>
      <c r="C172" s="191" t="s">
        <v>316</v>
      </c>
      <c r="D172" s="162" t="s">
        <v>317</v>
      </c>
      <c r="E172" s="167">
        <v>3</v>
      </c>
      <c r="F172" s="170">
        <f>H172+J172</f>
        <v>0</v>
      </c>
      <c r="G172" s="171">
        <f>ROUND(E172*F172,2)</f>
        <v>0</v>
      </c>
      <c r="H172" s="171"/>
      <c r="I172" s="171">
        <f>ROUND(E172*H172,2)</f>
        <v>0</v>
      </c>
      <c r="J172" s="171"/>
      <c r="K172" s="171">
        <f>ROUND(E172*J172,2)</f>
        <v>0</v>
      </c>
      <c r="L172" s="171">
        <v>21</v>
      </c>
      <c r="M172" s="171">
        <f>G172*(1+L172/100)</f>
        <v>0</v>
      </c>
      <c r="N172" s="162">
        <v>0</v>
      </c>
      <c r="O172" s="162">
        <f>ROUND(E172*N172,5)</f>
        <v>0</v>
      </c>
      <c r="P172" s="162">
        <v>0</v>
      </c>
      <c r="Q172" s="162">
        <f>ROUND(E172*P172,5)</f>
        <v>0</v>
      </c>
      <c r="R172" s="162"/>
      <c r="S172" s="162"/>
      <c r="T172" s="163">
        <v>0</v>
      </c>
      <c r="U172" s="162">
        <f>ROUND(E172*T172,2)</f>
        <v>0</v>
      </c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318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3">
        <v>67</v>
      </c>
      <c r="B173" s="160" t="s">
        <v>319</v>
      </c>
      <c r="C173" s="191" t="s">
        <v>320</v>
      </c>
      <c r="D173" s="162" t="s">
        <v>317</v>
      </c>
      <c r="E173" s="167">
        <v>3</v>
      </c>
      <c r="F173" s="170">
        <f>H173+J173</f>
        <v>0</v>
      </c>
      <c r="G173" s="171">
        <f>ROUND(E173*F173,2)</f>
        <v>0</v>
      </c>
      <c r="H173" s="171"/>
      <c r="I173" s="171">
        <f>ROUND(E173*H173,2)</f>
        <v>0</v>
      </c>
      <c r="J173" s="171"/>
      <c r="K173" s="171">
        <f>ROUND(E173*J173,2)</f>
        <v>0</v>
      </c>
      <c r="L173" s="171">
        <v>21</v>
      </c>
      <c r="M173" s="171">
        <f>G173*(1+L173/100)</f>
        <v>0</v>
      </c>
      <c r="N173" s="162">
        <v>0</v>
      </c>
      <c r="O173" s="162">
        <f>ROUND(E173*N173,5)</f>
        <v>0</v>
      </c>
      <c r="P173" s="162">
        <v>0</v>
      </c>
      <c r="Q173" s="162">
        <f>ROUND(E173*P173,5)</f>
        <v>0</v>
      </c>
      <c r="R173" s="162"/>
      <c r="S173" s="162"/>
      <c r="T173" s="163">
        <v>0</v>
      </c>
      <c r="U173" s="162">
        <f>ROUND(E173*T173,2)</f>
        <v>0</v>
      </c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318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53">
        <v>68</v>
      </c>
      <c r="B174" s="160" t="s">
        <v>321</v>
      </c>
      <c r="C174" s="191" t="s">
        <v>322</v>
      </c>
      <c r="D174" s="162" t="s">
        <v>317</v>
      </c>
      <c r="E174" s="167">
        <v>1</v>
      </c>
      <c r="F174" s="170">
        <f>H174+J174</f>
        <v>0</v>
      </c>
      <c r="G174" s="171">
        <f>ROUND(E174*F174,2)</f>
        <v>0</v>
      </c>
      <c r="H174" s="171"/>
      <c r="I174" s="171">
        <f>ROUND(E174*H174,2)</f>
        <v>0</v>
      </c>
      <c r="J174" s="171"/>
      <c r="K174" s="171">
        <f>ROUND(E174*J174,2)</f>
        <v>0</v>
      </c>
      <c r="L174" s="171">
        <v>21</v>
      </c>
      <c r="M174" s="171">
        <f>G174*(1+L174/100)</f>
        <v>0</v>
      </c>
      <c r="N174" s="162">
        <v>0</v>
      </c>
      <c r="O174" s="162">
        <f>ROUND(E174*N174,5)</f>
        <v>0</v>
      </c>
      <c r="P174" s="162">
        <v>0</v>
      </c>
      <c r="Q174" s="162">
        <f>ROUND(E174*P174,5)</f>
        <v>0</v>
      </c>
      <c r="R174" s="162"/>
      <c r="S174" s="162"/>
      <c r="T174" s="163">
        <v>0</v>
      </c>
      <c r="U174" s="162">
        <f>ROUND(E174*T174,2)</f>
        <v>0</v>
      </c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318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3">
        <v>69</v>
      </c>
      <c r="B175" s="160" t="s">
        <v>323</v>
      </c>
      <c r="C175" s="191" t="s">
        <v>324</v>
      </c>
      <c r="D175" s="162" t="s">
        <v>317</v>
      </c>
      <c r="E175" s="167">
        <v>1</v>
      </c>
      <c r="F175" s="170">
        <f>H175+J175</f>
        <v>0</v>
      </c>
      <c r="G175" s="171">
        <f>ROUND(E175*F175,2)</f>
        <v>0</v>
      </c>
      <c r="H175" s="171"/>
      <c r="I175" s="171">
        <f>ROUND(E175*H175,2)</f>
        <v>0</v>
      </c>
      <c r="J175" s="171"/>
      <c r="K175" s="171">
        <f>ROUND(E175*J175,2)</f>
        <v>0</v>
      </c>
      <c r="L175" s="171">
        <v>21</v>
      </c>
      <c r="M175" s="171">
        <f>G175*(1+L175/100)</f>
        <v>0</v>
      </c>
      <c r="N175" s="162">
        <v>0</v>
      </c>
      <c r="O175" s="162">
        <f>ROUND(E175*N175,5)</f>
        <v>0</v>
      </c>
      <c r="P175" s="162">
        <v>0</v>
      </c>
      <c r="Q175" s="162">
        <f>ROUND(E175*P175,5)</f>
        <v>0</v>
      </c>
      <c r="R175" s="162"/>
      <c r="S175" s="162"/>
      <c r="T175" s="163">
        <v>0</v>
      </c>
      <c r="U175" s="162">
        <f>ROUND(E175*T175,2)</f>
        <v>0</v>
      </c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318</v>
      </c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80">
        <v>70</v>
      </c>
      <c r="B176" s="181" t="s">
        <v>325</v>
      </c>
      <c r="C176" s="194" t="s">
        <v>326</v>
      </c>
      <c r="D176" s="182" t="s">
        <v>317</v>
      </c>
      <c r="E176" s="183">
        <v>1</v>
      </c>
      <c r="F176" s="184">
        <f>H176+J176</f>
        <v>0</v>
      </c>
      <c r="G176" s="185">
        <f>ROUND(E176*F176,2)</f>
        <v>0</v>
      </c>
      <c r="H176" s="185"/>
      <c r="I176" s="185">
        <f>ROUND(E176*H176,2)</f>
        <v>0</v>
      </c>
      <c r="J176" s="185"/>
      <c r="K176" s="185">
        <f>ROUND(E176*J176,2)</f>
        <v>0</v>
      </c>
      <c r="L176" s="185">
        <v>21</v>
      </c>
      <c r="M176" s="185">
        <f>G176*(1+L176/100)</f>
        <v>0</v>
      </c>
      <c r="N176" s="182">
        <v>0</v>
      </c>
      <c r="O176" s="182">
        <f>ROUND(E176*N176,5)</f>
        <v>0</v>
      </c>
      <c r="P176" s="182">
        <v>0</v>
      </c>
      <c r="Q176" s="182">
        <f>ROUND(E176*P176,5)</f>
        <v>0</v>
      </c>
      <c r="R176" s="182"/>
      <c r="S176" s="182"/>
      <c r="T176" s="186">
        <v>0</v>
      </c>
      <c r="U176" s="182">
        <f>ROUND(E176*T176,2)</f>
        <v>0</v>
      </c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318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31" x14ac:dyDescent="0.2">
      <c r="A177" s="6"/>
      <c r="B177" s="7" t="s">
        <v>327</v>
      </c>
      <c r="C177" s="195" t="s">
        <v>327</v>
      </c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AC177">
        <v>15</v>
      </c>
      <c r="AD177">
        <v>21</v>
      </c>
    </row>
    <row r="178" spans="1:31" x14ac:dyDescent="0.2">
      <c r="A178" s="187"/>
      <c r="B178" s="188" t="s">
        <v>28</v>
      </c>
      <c r="C178" s="196" t="s">
        <v>327</v>
      </c>
      <c r="D178" s="189"/>
      <c r="E178" s="189"/>
      <c r="F178" s="189"/>
      <c r="G178" s="190">
        <f>G8+G51+G98+G104+G138+G141+G160+G166+G171</f>
        <v>0</v>
      </c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AC178">
        <f>SUMIF(L7:L176,AC177,G7:G176)</f>
        <v>0</v>
      </c>
      <c r="AD178">
        <f>SUMIF(L7:L176,AD177,G7:G176)</f>
        <v>0</v>
      </c>
      <c r="AE178" t="s">
        <v>328</v>
      </c>
    </row>
    <row r="179" spans="1:31" x14ac:dyDescent="0.2">
      <c r="A179" s="6"/>
      <c r="B179" s="7" t="s">
        <v>327</v>
      </c>
      <c r="C179" s="195" t="s">
        <v>327</v>
      </c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">
      <c r="A180" s="6"/>
      <c r="B180" s="7" t="s">
        <v>327</v>
      </c>
      <c r="C180" s="195" t="s">
        <v>327</v>
      </c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31" x14ac:dyDescent="0.2">
      <c r="A181" s="257" t="s">
        <v>329</v>
      </c>
      <c r="B181" s="257"/>
      <c r="C181" s="258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31" x14ac:dyDescent="0.2">
      <c r="A182" s="259"/>
      <c r="B182" s="260"/>
      <c r="C182" s="261"/>
      <c r="D182" s="260"/>
      <c r="E182" s="260"/>
      <c r="F182" s="260"/>
      <c r="G182" s="26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AE182" t="s">
        <v>330</v>
      </c>
    </row>
    <row r="183" spans="1:31" x14ac:dyDescent="0.2">
      <c r="A183" s="263"/>
      <c r="B183" s="264"/>
      <c r="C183" s="265"/>
      <c r="D183" s="264"/>
      <c r="E183" s="264"/>
      <c r="F183" s="264"/>
      <c r="G183" s="26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31" x14ac:dyDescent="0.2">
      <c r="A184" s="263"/>
      <c r="B184" s="264"/>
      <c r="C184" s="265"/>
      <c r="D184" s="264"/>
      <c r="E184" s="264"/>
      <c r="F184" s="264"/>
      <c r="G184" s="26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31" x14ac:dyDescent="0.2">
      <c r="A185" s="263"/>
      <c r="B185" s="264"/>
      <c r="C185" s="265"/>
      <c r="D185" s="264"/>
      <c r="E185" s="264"/>
      <c r="F185" s="264"/>
      <c r="G185" s="26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31" x14ac:dyDescent="0.2">
      <c r="A186" s="267"/>
      <c r="B186" s="268"/>
      <c r="C186" s="269"/>
      <c r="D186" s="268"/>
      <c r="E186" s="268"/>
      <c r="F186" s="268"/>
      <c r="G186" s="270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31" x14ac:dyDescent="0.2">
      <c r="A187" s="6"/>
      <c r="B187" s="7" t="s">
        <v>327</v>
      </c>
      <c r="C187" s="195" t="s">
        <v>327</v>
      </c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31" x14ac:dyDescent="0.2">
      <c r="C188" s="197"/>
      <c r="AE188" t="s">
        <v>331</v>
      </c>
    </row>
  </sheetData>
  <mergeCells count="11">
    <mergeCell ref="C127:G127"/>
    <mergeCell ref="A1:G1"/>
    <mergeCell ref="C2:G2"/>
    <mergeCell ref="C3:G3"/>
    <mergeCell ref="C4:G4"/>
    <mergeCell ref="C125:G125"/>
    <mergeCell ref="C131:G131"/>
    <mergeCell ref="C133:G133"/>
    <mergeCell ref="C136:G136"/>
    <mergeCell ref="A181:C181"/>
    <mergeCell ref="A182:G186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Soukup</dc:creator>
  <cp:lastModifiedBy>Pavel Troják</cp:lastModifiedBy>
  <cp:lastPrinted>2014-02-28T09:52:57Z</cp:lastPrinted>
  <dcterms:created xsi:type="dcterms:W3CDTF">2009-04-08T07:15:50Z</dcterms:created>
  <dcterms:modified xsi:type="dcterms:W3CDTF">2023-01-27T08:38:10Z</dcterms:modified>
</cp:coreProperties>
</file>