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mas\OneDrive\OSVČ 2021\2021_R_068\"/>
    </mc:Choice>
  </mc:AlternateContent>
  <xr:revisionPtr revIDLastSave="0" documentId="13_ncr:1_{584C205C-2483-45CE-9707-EBFBBE57EA22}" xr6:coauthVersionLast="47" xr6:coauthVersionMax="47" xr10:uidLastSave="{00000000-0000-0000-0000-000000000000}"/>
  <bookViews>
    <workbookView xWindow="-103" yWindow="-103" windowWidth="27634" windowHeight="15034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Stavba!$H$42</definedName>
    <definedName name="CenaCelkem">Stavba!$G$31</definedName>
    <definedName name="CenaCelkemBezDPH">Stavba!$G$30</definedName>
    <definedName name="CenaCelkemVypocet" localSheetId="1">Stavba!$I$42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Stavba!$G$26</definedName>
    <definedName name="DPHZakl">Stavba!$G$28</definedName>
    <definedName name="dpsc" localSheetId="1">Stavba!$C$13</definedName>
    <definedName name="IČO" localSheetId="1">Stavba!$I$11</definedName>
    <definedName name="Mena">Stavba!$J$31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Stavba!$B$40</definedName>
    <definedName name="_xlnm.Print_Area" localSheetId="3">'Rozpočet Pol'!$A$1:$T$371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Stavba!$E$25</definedName>
    <definedName name="SazbaDPH1">'[1]Krycí list'!$C$30</definedName>
    <definedName name="SazbaDPH2" localSheetId="1">Stavba!$E$27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Stavba!$B$1:$J$38</definedName>
    <definedName name="ZakladDPHSni">Stavba!$G$25</definedName>
    <definedName name="ZakladDPHSniVypocet" localSheetId="1">Stavba!$F$42</definedName>
    <definedName name="ZakladDPHZakl">Stavba!$G$27</definedName>
    <definedName name="ZakladDPHZaklVypocet" localSheetId="1">Stavba!$G$42</definedName>
    <definedName name="Zaokrouhleni">Stavba!$G$29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A361" i="12" l="1"/>
  <c r="F41" i="1" s="1"/>
  <c r="G9" i="12"/>
  <c r="I9" i="12"/>
  <c r="K9" i="12"/>
  <c r="O9" i="12"/>
  <c r="Q9" i="12"/>
  <c r="U9" i="12"/>
  <c r="G15" i="12"/>
  <c r="M15" i="12" s="1"/>
  <c r="I15" i="12"/>
  <c r="K15" i="12"/>
  <c r="O15" i="12"/>
  <c r="Q15" i="12"/>
  <c r="U15" i="12"/>
  <c r="G21" i="12"/>
  <c r="M21" i="12" s="1"/>
  <c r="I21" i="12"/>
  <c r="K21" i="12"/>
  <c r="O21" i="12"/>
  <c r="Q21" i="12"/>
  <c r="U21" i="12"/>
  <c r="G24" i="12"/>
  <c r="M24" i="12" s="1"/>
  <c r="I24" i="12"/>
  <c r="K24" i="12"/>
  <c r="O24" i="12"/>
  <c r="Q24" i="12"/>
  <c r="U24" i="12"/>
  <c r="G28" i="12"/>
  <c r="I28" i="12"/>
  <c r="K28" i="12"/>
  <c r="M28" i="12"/>
  <c r="O28" i="12"/>
  <c r="Q28" i="12"/>
  <c r="U28" i="12"/>
  <c r="G30" i="12"/>
  <c r="M30" i="12" s="1"/>
  <c r="I30" i="12"/>
  <c r="K30" i="12"/>
  <c r="O30" i="12"/>
  <c r="Q30" i="12"/>
  <c r="U30" i="12"/>
  <c r="G36" i="12"/>
  <c r="M36" i="12" s="1"/>
  <c r="I36" i="12"/>
  <c r="K36" i="12"/>
  <c r="O36" i="12"/>
  <c r="Q36" i="12"/>
  <c r="U36" i="12"/>
  <c r="G38" i="12"/>
  <c r="M38" i="12" s="1"/>
  <c r="I38" i="12"/>
  <c r="K38" i="12"/>
  <c r="O38" i="12"/>
  <c r="Q38" i="12"/>
  <c r="U38" i="12"/>
  <c r="G40" i="12"/>
  <c r="M40" i="12" s="1"/>
  <c r="I40" i="12"/>
  <c r="K40" i="12"/>
  <c r="O40" i="12"/>
  <c r="Q40" i="12"/>
  <c r="U40" i="12"/>
  <c r="G43" i="12"/>
  <c r="M43" i="12" s="1"/>
  <c r="I43" i="12"/>
  <c r="K43" i="12"/>
  <c r="O43" i="12"/>
  <c r="Q43" i="12"/>
  <c r="U43" i="12"/>
  <c r="G44" i="12"/>
  <c r="M44" i="12" s="1"/>
  <c r="I44" i="12"/>
  <c r="K44" i="12"/>
  <c r="O44" i="12"/>
  <c r="Q44" i="12"/>
  <c r="U44" i="12"/>
  <c r="G49" i="12"/>
  <c r="M49" i="12" s="1"/>
  <c r="I49" i="12"/>
  <c r="K49" i="12"/>
  <c r="O49" i="12"/>
  <c r="Q49" i="12"/>
  <c r="U49" i="12"/>
  <c r="G53" i="12"/>
  <c r="M53" i="12" s="1"/>
  <c r="I53" i="12"/>
  <c r="K53" i="12"/>
  <c r="O53" i="12"/>
  <c r="Q53" i="12"/>
  <c r="U53" i="12"/>
  <c r="U64" i="12"/>
  <c r="M66" i="12"/>
  <c r="I66" i="12"/>
  <c r="K66" i="12"/>
  <c r="O66" i="12"/>
  <c r="Q66" i="12"/>
  <c r="U66" i="12"/>
  <c r="G67" i="12"/>
  <c r="M67" i="12" s="1"/>
  <c r="I67" i="12"/>
  <c r="K67" i="12"/>
  <c r="O67" i="12"/>
  <c r="Q67" i="12"/>
  <c r="U67" i="12"/>
  <c r="G68" i="12"/>
  <c r="M68" i="12" s="1"/>
  <c r="I68" i="12"/>
  <c r="K68" i="12"/>
  <c r="O68" i="12"/>
  <c r="Q68" i="12"/>
  <c r="U68" i="12"/>
  <c r="G70" i="12"/>
  <c r="M70" i="12" s="1"/>
  <c r="I70" i="12"/>
  <c r="K70" i="12"/>
  <c r="O70" i="12"/>
  <c r="Q70" i="12"/>
  <c r="U70" i="12"/>
  <c r="G75" i="12"/>
  <c r="M75" i="12" s="1"/>
  <c r="I75" i="12"/>
  <c r="K75" i="12"/>
  <c r="O75" i="12"/>
  <c r="Q75" i="12"/>
  <c r="U75" i="12"/>
  <c r="G84" i="12"/>
  <c r="M84" i="12" s="1"/>
  <c r="I84" i="12"/>
  <c r="K84" i="12"/>
  <c r="O84" i="12"/>
  <c r="Q84" i="12"/>
  <c r="U84" i="12"/>
  <c r="G87" i="12"/>
  <c r="M87" i="12" s="1"/>
  <c r="I87" i="12"/>
  <c r="K87" i="12"/>
  <c r="O87" i="12"/>
  <c r="Q87" i="12"/>
  <c r="U87" i="12"/>
  <c r="G90" i="12"/>
  <c r="M90" i="12" s="1"/>
  <c r="I90" i="12"/>
  <c r="K90" i="12"/>
  <c r="O90" i="12"/>
  <c r="Q90" i="12"/>
  <c r="U90" i="12"/>
  <c r="G93" i="12"/>
  <c r="M93" i="12" s="1"/>
  <c r="I93" i="12"/>
  <c r="K93" i="12"/>
  <c r="O93" i="12"/>
  <c r="Q93" i="12"/>
  <c r="U93" i="12"/>
  <c r="G96" i="12"/>
  <c r="M96" i="12" s="1"/>
  <c r="I96" i="12"/>
  <c r="K96" i="12"/>
  <c r="O96" i="12"/>
  <c r="Q96" i="12"/>
  <c r="U96" i="12"/>
  <c r="G98" i="12"/>
  <c r="M98" i="12" s="1"/>
  <c r="I98" i="12"/>
  <c r="K98" i="12"/>
  <c r="O98" i="12"/>
  <c r="Q98" i="12"/>
  <c r="U98" i="12"/>
  <c r="G101" i="12"/>
  <c r="M101" i="12" s="1"/>
  <c r="I101" i="12"/>
  <c r="K101" i="12"/>
  <c r="O101" i="12"/>
  <c r="Q101" i="12"/>
  <c r="U101" i="12"/>
  <c r="G105" i="12"/>
  <c r="M105" i="12" s="1"/>
  <c r="I105" i="12"/>
  <c r="K105" i="12"/>
  <c r="O105" i="12"/>
  <c r="Q105" i="12"/>
  <c r="U105" i="12"/>
  <c r="G106" i="12"/>
  <c r="M106" i="12" s="1"/>
  <c r="I106" i="12"/>
  <c r="K106" i="12"/>
  <c r="O106" i="12"/>
  <c r="Q106" i="12"/>
  <c r="U106" i="12"/>
  <c r="G107" i="12"/>
  <c r="M107" i="12" s="1"/>
  <c r="I107" i="12"/>
  <c r="K107" i="12"/>
  <c r="O107" i="12"/>
  <c r="Q107" i="12"/>
  <c r="U107" i="12"/>
  <c r="G108" i="12"/>
  <c r="M108" i="12" s="1"/>
  <c r="I108" i="12"/>
  <c r="K108" i="12"/>
  <c r="O108" i="12"/>
  <c r="Q108" i="12"/>
  <c r="U108" i="12"/>
  <c r="G110" i="12"/>
  <c r="M110" i="12" s="1"/>
  <c r="I110" i="12"/>
  <c r="K110" i="12"/>
  <c r="O110" i="12"/>
  <c r="Q110" i="12"/>
  <c r="U110" i="12"/>
  <c r="G111" i="12"/>
  <c r="M111" i="12" s="1"/>
  <c r="I111" i="12"/>
  <c r="K111" i="12"/>
  <c r="O111" i="12"/>
  <c r="Q111" i="12"/>
  <c r="U111" i="12"/>
  <c r="G118" i="12"/>
  <c r="M118" i="12" s="1"/>
  <c r="I118" i="12"/>
  <c r="K118" i="12"/>
  <c r="O118" i="12"/>
  <c r="Q118" i="12"/>
  <c r="U118" i="12"/>
  <c r="G119" i="12"/>
  <c r="M119" i="12" s="1"/>
  <c r="I119" i="12"/>
  <c r="K119" i="12"/>
  <c r="O119" i="12"/>
  <c r="Q119" i="12"/>
  <c r="U119" i="12"/>
  <c r="G122" i="12"/>
  <c r="M122" i="12" s="1"/>
  <c r="I122" i="12"/>
  <c r="K122" i="12"/>
  <c r="O122" i="12"/>
  <c r="Q122" i="12"/>
  <c r="U122" i="12"/>
  <c r="G124" i="12"/>
  <c r="M124" i="12" s="1"/>
  <c r="I124" i="12"/>
  <c r="K124" i="12"/>
  <c r="O124" i="12"/>
  <c r="Q124" i="12"/>
  <c r="U124" i="12"/>
  <c r="G126" i="12"/>
  <c r="M126" i="12" s="1"/>
  <c r="I126" i="12"/>
  <c r="K126" i="12"/>
  <c r="O126" i="12"/>
  <c r="Q126" i="12"/>
  <c r="U126" i="12"/>
  <c r="G129" i="12"/>
  <c r="M129" i="12" s="1"/>
  <c r="I129" i="12"/>
  <c r="K129" i="12"/>
  <c r="O129" i="12"/>
  <c r="Q129" i="12"/>
  <c r="U129" i="12"/>
  <c r="G131" i="12"/>
  <c r="M131" i="12" s="1"/>
  <c r="I131" i="12"/>
  <c r="K131" i="12"/>
  <c r="O131" i="12"/>
  <c r="Q131" i="12"/>
  <c r="U131" i="12"/>
  <c r="G132" i="12"/>
  <c r="M132" i="12" s="1"/>
  <c r="I132" i="12"/>
  <c r="K132" i="12"/>
  <c r="O132" i="12"/>
  <c r="Q132" i="12"/>
  <c r="U132" i="12"/>
  <c r="G134" i="12"/>
  <c r="M134" i="12" s="1"/>
  <c r="I134" i="12"/>
  <c r="K134" i="12"/>
  <c r="O134" i="12"/>
  <c r="Q134" i="12"/>
  <c r="U134" i="12"/>
  <c r="G135" i="12"/>
  <c r="M135" i="12" s="1"/>
  <c r="I135" i="12"/>
  <c r="K135" i="12"/>
  <c r="O135" i="12"/>
  <c r="Q135" i="12"/>
  <c r="U135" i="12"/>
  <c r="G137" i="12"/>
  <c r="M137" i="12" s="1"/>
  <c r="I137" i="12"/>
  <c r="K137" i="12"/>
  <c r="O137" i="12"/>
  <c r="Q137" i="12"/>
  <c r="U137" i="12"/>
  <c r="G140" i="12"/>
  <c r="M140" i="12" s="1"/>
  <c r="I140" i="12"/>
  <c r="K140" i="12"/>
  <c r="O140" i="12"/>
  <c r="Q140" i="12"/>
  <c r="U140" i="12"/>
  <c r="G143" i="12"/>
  <c r="M143" i="12" s="1"/>
  <c r="I143" i="12"/>
  <c r="K143" i="12"/>
  <c r="O143" i="12"/>
  <c r="Q143" i="12"/>
  <c r="U143" i="12"/>
  <c r="G145" i="12"/>
  <c r="I145" i="12"/>
  <c r="K145" i="12"/>
  <c r="O145" i="12"/>
  <c r="Q145" i="12"/>
  <c r="U145" i="12"/>
  <c r="G158" i="12"/>
  <c r="M158" i="12" s="1"/>
  <c r="I158" i="12"/>
  <c r="K158" i="12"/>
  <c r="O158" i="12"/>
  <c r="Q158" i="12"/>
  <c r="U158" i="12"/>
  <c r="G164" i="12"/>
  <c r="M164" i="12" s="1"/>
  <c r="I164" i="12"/>
  <c r="K164" i="12"/>
  <c r="O164" i="12"/>
  <c r="Q164" i="12"/>
  <c r="U164" i="12"/>
  <c r="G167" i="12"/>
  <c r="M167" i="12" s="1"/>
  <c r="I167" i="12"/>
  <c r="K167" i="12"/>
  <c r="O167" i="12"/>
  <c r="Q167" i="12"/>
  <c r="U167" i="12"/>
  <c r="G171" i="12"/>
  <c r="M171" i="12" s="1"/>
  <c r="I171" i="12"/>
  <c r="K171" i="12"/>
  <c r="O171" i="12"/>
  <c r="Q171" i="12"/>
  <c r="U171" i="12"/>
  <c r="G172" i="12"/>
  <c r="M172" i="12" s="1"/>
  <c r="I172" i="12"/>
  <c r="K172" i="12"/>
  <c r="O172" i="12"/>
  <c r="Q172" i="12"/>
  <c r="U172" i="12"/>
  <c r="G174" i="12"/>
  <c r="M174" i="12" s="1"/>
  <c r="I174" i="12"/>
  <c r="K174" i="12"/>
  <c r="O174" i="12"/>
  <c r="Q174" i="12"/>
  <c r="U174" i="12"/>
  <c r="G176" i="12"/>
  <c r="M176" i="12" s="1"/>
  <c r="I176" i="12"/>
  <c r="K176" i="12"/>
  <c r="O176" i="12"/>
  <c r="Q176" i="12"/>
  <c r="U176" i="12"/>
  <c r="G177" i="12"/>
  <c r="M177" i="12" s="1"/>
  <c r="I177" i="12"/>
  <c r="K177" i="12"/>
  <c r="O177" i="12"/>
  <c r="Q177" i="12"/>
  <c r="U177" i="12"/>
  <c r="G179" i="12"/>
  <c r="M179" i="12" s="1"/>
  <c r="I179" i="12"/>
  <c r="K179" i="12"/>
  <c r="O179" i="12"/>
  <c r="Q179" i="12"/>
  <c r="U179" i="12"/>
  <c r="G181" i="12"/>
  <c r="M181" i="12" s="1"/>
  <c r="I181" i="12"/>
  <c r="K181" i="12"/>
  <c r="O181" i="12"/>
  <c r="Q181" i="12"/>
  <c r="U181" i="12"/>
  <c r="G183" i="12"/>
  <c r="M183" i="12" s="1"/>
  <c r="I183" i="12"/>
  <c r="K183" i="12"/>
  <c r="O183" i="12"/>
  <c r="Q183" i="12"/>
  <c r="U183" i="12"/>
  <c r="G185" i="12"/>
  <c r="M185" i="12" s="1"/>
  <c r="I185" i="12"/>
  <c r="K185" i="12"/>
  <c r="O185" i="12"/>
  <c r="Q185" i="12"/>
  <c r="U185" i="12"/>
  <c r="G187" i="12"/>
  <c r="M187" i="12" s="1"/>
  <c r="I187" i="12"/>
  <c r="K187" i="12"/>
  <c r="O187" i="12"/>
  <c r="Q187" i="12"/>
  <c r="U187" i="12"/>
  <c r="G189" i="12"/>
  <c r="M189" i="12" s="1"/>
  <c r="I189" i="12"/>
  <c r="K189" i="12"/>
  <c r="O189" i="12"/>
  <c r="Q189" i="12"/>
  <c r="U189" i="12"/>
  <c r="G196" i="12"/>
  <c r="M196" i="12" s="1"/>
  <c r="I196" i="12"/>
  <c r="K196" i="12"/>
  <c r="O196" i="12"/>
  <c r="Q196" i="12"/>
  <c r="U196" i="12"/>
  <c r="G199" i="12"/>
  <c r="M199" i="12" s="1"/>
  <c r="I199" i="12"/>
  <c r="K199" i="12"/>
  <c r="O199" i="12"/>
  <c r="Q199" i="12"/>
  <c r="U199" i="12"/>
  <c r="G202" i="12"/>
  <c r="M202" i="12" s="1"/>
  <c r="I202" i="12"/>
  <c r="K202" i="12"/>
  <c r="O202" i="12"/>
  <c r="Q202" i="12"/>
  <c r="U202" i="12"/>
  <c r="G204" i="12"/>
  <c r="M204" i="12" s="1"/>
  <c r="I204" i="12"/>
  <c r="K204" i="12"/>
  <c r="O204" i="12"/>
  <c r="Q204" i="12"/>
  <c r="U204" i="12"/>
  <c r="G207" i="12"/>
  <c r="M207" i="12" s="1"/>
  <c r="I207" i="12"/>
  <c r="K207" i="12"/>
  <c r="O207" i="12"/>
  <c r="Q207" i="12"/>
  <c r="U207" i="12"/>
  <c r="G209" i="12"/>
  <c r="M209" i="12" s="1"/>
  <c r="I209" i="12"/>
  <c r="K209" i="12"/>
  <c r="O209" i="12"/>
  <c r="Q209" i="12"/>
  <c r="U209" i="12"/>
  <c r="G211" i="12"/>
  <c r="M211" i="12" s="1"/>
  <c r="I211" i="12"/>
  <c r="K211" i="12"/>
  <c r="O211" i="12"/>
  <c r="Q211" i="12"/>
  <c r="U211" i="12"/>
  <c r="G213" i="12"/>
  <c r="M213" i="12" s="1"/>
  <c r="I213" i="12"/>
  <c r="K213" i="12"/>
  <c r="O213" i="12"/>
  <c r="Q213" i="12"/>
  <c r="U213" i="12"/>
  <c r="G215" i="12"/>
  <c r="M215" i="12" s="1"/>
  <c r="I215" i="12"/>
  <c r="K215" i="12"/>
  <c r="O215" i="12"/>
  <c r="Q215" i="12"/>
  <c r="U215" i="12"/>
  <c r="G218" i="12"/>
  <c r="M218" i="12" s="1"/>
  <c r="I218" i="12"/>
  <c r="K218" i="12"/>
  <c r="O218" i="12"/>
  <c r="Q218" i="12"/>
  <c r="U218" i="12"/>
  <c r="G220" i="12"/>
  <c r="M220" i="12" s="1"/>
  <c r="I220" i="12"/>
  <c r="K220" i="12"/>
  <c r="O220" i="12"/>
  <c r="Q220" i="12"/>
  <c r="U220" i="12"/>
  <c r="G222" i="12"/>
  <c r="M222" i="12" s="1"/>
  <c r="I222" i="12"/>
  <c r="K222" i="12"/>
  <c r="O222" i="12"/>
  <c r="Q222" i="12"/>
  <c r="U222" i="12"/>
  <c r="G225" i="12"/>
  <c r="M225" i="12" s="1"/>
  <c r="I225" i="12"/>
  <c r="K225" i="12"/>
  <c r="O225" i="12"/>
  <c r="Q225" i="12"/>
  <c r="U225" i="12"/>
  <c r="G227" i="12"/>
  <c r="M227" i="12" s="1"/>
  <c r="I227" i="12"/>
  <c r="K227" i="12"/>
  <c r="O227" i="12"/>
  <c r="Q227" i="12"/>
  <c r="U227" i="12"/>
  <c r="G229" i="12"/>
  <c r="M229" i="12" s="1"/>
  <c r="I229" i="12"/>
  <c r="K229" i="12"/>
  <c r="O229" i="12"/>
  <c r="Q229" i="12"/>
  <c r="U229" i="12"/>
  <c r="G231" i="12"/>
  <c r="M231" i="12" s="1"/>
  <c r="I231" i="12"/>
  <c r="K231" i="12"/>
  <c r="O231" i="12"/>
  <c r="Q231" i="12"/>
  <c r="U231" i="12"/>
  <c r="G233" i="12"/>
  <c r="M233" i="12" s="1"/>
  <c r="I233" i="12"/>
  <c r="K233" i="12"/>
  <c r="O233" i="12"/>
  <c r="Q233" i="12"/>
  <c r="U233" i="12"/>
  <c r="G234" i="12"/>
  <c r="M234" i="12" s="1"/>
  <c r="I234" i="12"/>
  <c r="K234" i="12"/>
  <c r="O234" i="12"/>
  <c r="Q234" i="12"/>
  <c r="U234" i="12"/>
  <c r="G236" i="12"/>
  <c r="M236" i="12" s="1"/>
  <c r="I236" i="12"/>
  <c r="K236" i="12"/>
  <c r="O236" i="12"/>
  <c r="Q236" i="12"/>
  <c r="U236" i="12"/>
  <c r="G238" i="12"/>
  <c r="M238" i="12" s="1"/>
  <c r="I238" i="12"/>
  <c r="K238" i="12"/>
  <c r="O238" i="12"/>
  <c r="Q238" i="12"/>
  <c r="U238" i="12"/>
  <c r="G239" i="12"/>
  <c r="M239" i="12" s="1"/>
  <c r="I239" i="12"/>
  <c r="K239" i="12"/>
  <c r="O239" i="12"/>
  <c r="Q239" i="12"/>
  <c r="U239" i="12"/>
  <c r="G240" i="12"/>
  <c r="M240" i="12" s="1"/>
  <c r="I240" i="12"/>
  <c r="K240" i="12"/>
  <c r="O240" i="12"/>
  <c r="Q240" i="12"/>
  <c r="U240" i="12"/>
  <c r="G241" i="12"/>
  <c r="M241" i="12" s="1"/>
  <c r="I241" i="12"/>
  <c r="K241" i="12"/>
  <c r="O241" i="12"/>
  <c r="Q241" i="12"/>
  <c r="U241" i="12"/>
  <c r="G242" i="12"/>
  <c r="M242" i="12" s="1"/>
  <c r="I242" i="12"/>
  <c r="K242" i="12"/>
  <c r="O242" i="12"/>
  <c r="Q242" i="12"/>
  <c r="U242" i="12"/>
  <c r="G243" i="12"/>
  <c r="M243" i="12" s="1"/>
  <c r="I243" i="12"/>
  <c r="K243" i="12"/>
  <c r="O243" i="12"/>
  <c r="Q243" i="12"/>
  <c r="U243" i="12"/>
  <c r="G244" i="12"/>
  <c r="M244" i="12" s="1"/>
  <c r="I244" i="12"/>
  <c r="K244" i="12"/>
  <c r="O244" i="12"/>
  <c r="Q244" i="12"/>
  <c r="U244" i="12"/>
  <c r="G245" i="12"/>
  <c r="M245" i="12" s="1"/>
  <c r="I245" i="12"/>
  <c r="K245" i="12"/>
  <c r="O245" i="12"/>
  <c r="Q245" i="12"/>
  <c r="U245" i="12"/>
  <c r="G247" i="12"/>
  <c r="M247" i="12" s="1"/>
  <c r="I247" i="12"/>
  <c r="K247" i="12"/>
  <c r="O247" i="12"/>
  <c r="Q247" i="12"/>
  <c r="U247" i="12"/>
  <c r="G254" i="12"/>
  <c r="M254" i="12" s="1"/>
  <c r="I254" i="12"/>
  <c r="K254" i="12"/>
  <c r="O254" i="12"/>
  <c r="Q254" i="12"/>
  <c r="U254" i="12"/>
  <c r="G257" i="12"/>
  <c r="M257" i="12" s="1"/>
  <c r="I257" i="12"/>
  <c r="K257" i="12"/>
  <c r="O257" i="12"/>
  <c r="Q257" i="12"/>
  <c r="U257" i="12"/>
  <c r="G259" i="12"/>
  <c r="M259" i="12" s="1"/>
  <c r="I259" i="12"/>
  <c r="K259" i="12"/>
  <c r="O259" i="12"/>
  <c r="Q259" i="12"/>
  <c r="U259" i="12"/>
  <c r="G261" i="12"/>
  <c r="M261" i="12" s="1"/>
  <c r="I261" i="12"/>
  <c r="K261" i="12"/>
  <c r="O261" i="12"/>
  <c r="Q261" i="12"/>
  <c r="U261" i="12"/>
  <c r="G268" i="12"/>
  <c r="M268" i="12" s="1"/>
  <c r="I268" i="12"/>
  <c r="K268" i="12"/>
  <c r="O268" i="12"/>
  <c r="Q268" i="12"/>
  <c r="U268" i="12"/>
  <c r="G273" i="12"/>
  <c r="M273" i="12" s="1"/>
  <c r="I273" i="12"/>
  <c r="K273" i="12"/>
  <c r="O273" i="12"/>
  <c r="Q273" i="12"/>
  <c r="U273" i="12"/>
  <c r="G276" i="12"/>
  <c r="I276" i="12"/>
  <c r="K276" i="12"/>
  <c r="M276" i="12"/>
  <c r="O276" i="12"/>
  <c r="Q276" i="12"/>
  <c r="U276" i="12"/>
  <c r="G278" i="12"/>
  <c r="M278" i="12" s="1"/>
  <c r="I278" i="12"/>
  <c r="K278" i="12"/>
  <c r="O278" i="12"/>
  <c r="Q278" i="12"/>
  <c r="U278" i="12"/>
  <c r="G280" i="12"/>
  <c r="M280" i="12" s="1"/>
  <c r="I280" i="12"/>
  <c r="K280" i="12"/>
  <c r="O280" i="12"/>
  <c r="Q280" i="12"/>
  <c r="U280" i="12"/>
  <c r="G283" i="12"/>
  <c r="M283" i="12" s="1"/>
  <c r="I283" i="12"/>
  <c r="K283" i="12"/>
  <c r="O283" i="12"/>
  <c r="Q283" i="12"/>
  <c r="U283" i="12"/>
  <c r="G285" i="12"/>
  <c r="M285" i="12" s="1"/>
  <c r="I285" i="12"/>
  <c r="K285" i="12"/>
  <c r="O285" i="12"/>
  <c r="Q285" i="12"/>
  <c r="U285" i="12"/>
  <c r="G286" i="12"/>
  <c r="M286" i="12" s="1"/>
  <c r="I286" i="12"/>
  <c r="K286" i="12"/>
  <c r="O286" i="12"/>
  <c r="Q286" i="12"/>
  <c r="U286" i="12"/>
  <c r="G287" i="12"/>
  <c r="M287" i="12" s="1"/>
  <c r="I287" i="12"/>
  <c r="K287" i="12"/>
  <c r="O287" i="12"/>
  <c r="Q287" i="12"/>
  <c r="U287" i="12"/>
  <c r="G288" i="12"/>
  <c r="M288" i="12" s="1"/>
  <c r="I288" i="12"/>
  <c r="K288" i="12"/>
  <c r="O288" i="12"/>
  <c r="Q288" i="12"/>
  <c r="U288" i="12"/>
  <c r="G289" i="12"/>
  <c r="M289" i="12" s="1"/>
  <c r="I289" i="12"/>
  <c r="K289" i="12"/>
  <c r="O289" i="12"/>
  <c r="Q289" i="12"/>
  <c r="U289" i="12"/>
  <c r="G291" i="12"/>
  <c r="M291" i="12" s="1"/>
  <c r="I291" i="12"/>
  <c r="K291" i="12"/>
  <c r="O291" i="12"/>
  <c r="Q291" i="12"/>
  <c r="U291" i="12"/>
  <c r="G298" i="12"/>
  <c r="M298" i="12" s="1"/>
  <c r="I298" i="12"/>
  <c r="K298" i="12"/>
  <c r="O298" i="12"/>
  <c r="Q298" i="12"/>
  <c r="U298" i="12"/>
  <c r="G299" i="12"/>
  <c r="M299" i="12" s="1"/>
  <c r="I299" i="12"/>
  <c r="K299" i="12"/>
  <c r="O299" i="12"/>
  <c r="Q299" i="12"/>
  <c r="U299" i="12"/>
  <c r="G305" i="12"/>
  <c r="M305" i="12" s="1"/>
  <c r="I305" i="12"/>
  <c r="K305" i="12"/>
  <c r="O305" i="12"/>
  <c r="Q305" i="12"/>
  <c r="U305" i="12"/>
  <c r="G311" i="12"/>
  <c r="M311" i="12" s="1"/>
  <c r="I311" i="12"/>
  <c r="K311" i="12"/>
  <c r="O311" i="12"/>
  <c r="Q311" i="12"/>
  <c r="U311" i="12"/>
  <c r="G313" i="12"/>
  <c r="I313" i="12"/>
  <c r="K313" i="12"/>
  <c r="O313" i="12"/>
  <c r="Q313" i="12"/>
  <c r="U313" i="12"/>
  <c r="G315" i="12"/>
  <c r="M315" i="12" s="1"/>
  <c r="I315" i="12"/>
  <c r="K315" i="12"/>
  <c r="O315" i="12"/>
  <c r="Q315" i="12"/>
  <c r="U315" i="12"/>
  <c r="G318" i="12"/>
  <c r="M318" i="12" s="1"/>
  <c r="I318" i="12"/>
  <c r="K318" i="12"/>
  <c r="O318" i="12"/>
  <c r="Q318" i="12"/>
  <c r="U318" i="12"/>
  <c r="G319" i="12"/>
  <c r="M319" i="12" s="1"/>
  <c r="I319" i="12"/>
  <c r="K319" i="12"/>
  <c r="O319" i="12"/>
  <c r="Q319" i="12"/>
  <c r="U319" i="12"/>
  <c r="G321" i="12"/>
  <c r="M321" i="12" s="1"/>
  <c r="I321" i="12"/>
  <c r="K321" i="12"/>
  <c r="O321" i="12"/>
  <c r="Q321" i="12"/>
  <c r="U321" i="12"/>
  <c r="G324" i="12"/>
  <c r="M324" i="12" s="1"/>
  <c r="I324" i="12"/>
  <c r="K324" i="12"/>
  <c r="O324" i="12"/>
  <c r="Q324" i="12"/>
  <c r="U324" i="12"/>
  <c r="G325" i="12"/>
  <c r="M325" i="12" s="1"/>
  <c r="I325" i="12"/>
  <c r="K325" i="12"/>
  <c r="O325" i="12"/>
  <c r="Q325" i="12"/>
  <c r="U325" i="12"/>
  <c r="G327" i="12"/>
  <c r="I327" i="12"/>
  <c r="K327" i="12"/>
  <c r="O327" i="12"/>
  <c r="Q327" i="12"/>
  <c r="U327" i="12"/>
  <c r="G336" i="12"/>
  <c r="M336" i="12" s="1"/>
  <c r="I336" i="12"/>
  <c r="K336" i="12"/>
  <c r="O336" i="12"/>
  <c r="Q336" i="12"/>
  <c r="U336" i="12"/>
  <c r="G337" i="12"/>
  <c r="M337" i="12" s="1"/>
  <c r="I337" i="12"/>
  <c r="K337" i="12"/>
  <c r="O337" i="12"/>
  <c r="Q337" i="12"/>
  <c r="U337" i="12"/>
  <c r="G339" i="12"/>
  <c r="M339" i="12" s="1"/>
  <c r="I339" i="12"/>
  <c r="K339" i="12"/>
  <c r="O339" i="12"/>
  <c r="Q339" i="12"/>
  <c r="U339" i="12"/>
  <c r="G342" i="12"/>
  <c r="M342" i="12" s="1"/>
  <c r="I342" i="12"/>
  <c r="K342" i="12"/>
  <c r="O342" i="12"/>
  <c r="Q342" i="12"/>
  <c r="U342" i="12"/>
  <c r="G348" i="12"/>
  <c r="M348" i="12" s="1"/>
  <c r="I348" i="12"/>
  <c r="K348" i="12"/>
  <c r="O348" i="12"/>
  <c r="Q348" i="12"/>
  <c r="U348" i="12"/>
  <c r="G354" i="12"/>
  <c r="M354" i="12" s="1"/>
  <c r="I354" i="12"/>
  <c r="K354" i="12"/>
  <c r="O354" i="12"/>
  <c r="Q354" i="12"/>
  <c r="U354" i="12"/>
  <c r="G356" i="12"/>
  <c r="I356" i="12"/>
  <c r="K356" i="12"/>
  <c r="O356" i="12"/>
  <c r="Q356" i="12"/>
  <c r="U356" i="12"/>
  <c r="G357" i="12"/>
  <c r="M357" i="12" s="1"/>
  <c r="I357" i="12"/>
  <c r="K357" i="12"/>
  <c r="O357" i="12"/>
  <c r="Q357" i="12"/>
  <c r="U357" i="12"/>
  <c r="G358" i="12"/>
  <c r="M358" i="12" s="1"/>
  <c r="I358" i="12"/>
  <c r="K358" i="12"/>
  <c r="O358" i="12"/>
  <c r="Q358" i="12"/>
  <c r="U358" i="12"/>
  <c r="G359" i="12"/>
  <c r="M359" i="12" s="1"/>
  <c r="I359" i="12"/>
  <c r="K359" i="12"/>
  <c r="O359" i="12"/>
  <c r="Q359" i="12"/>
  <c r="U359" i="12"/>
  <c r="I22" i="1"/>
  <c r="I20" i="1"/>
  <c r="G29" i="1"/>
  <c r="J30" i="1"/>
  <c r="J28" i="1"/>
  <c r="G40" i="1"/>
  <c r="F40" i="1"/>
  <c r="H34" i="1"/>
  <c r="J25" i="1"/>
  <c r="J26" i="1"/>
  <c r="J27" i="1"/>
  <c r="J29" i="1"/>
  <c r="E26" i="1"/>
  <c r="E28" i="1"/>
  <c r="Q284" i="12" l="1"/>
  <c r="I123" i="12"/>
  <c r="U312" i="12"/>
  <c r="Q355" i="12"/>
  <c r="Q226" i="12"/>
  <c r="O226" i="12"/>
  <c r="U326" i="12"/>
  <c r="I326" i="12"/>
  <c r="O355" i="12"/>
  <c r="I284" i="12"/>
  <c r="U290" i="12"/>
  <c r="K284" i="12"/>
  <c r="U226" i="12"/>
  <c r="Q144" i="12"/>
  <c r="U355" i="12"/>
  <c r="O284" i="12"/>
  <c r="U144" i="12"/>
  <c r="O312" i="12"/>
  <c r="Q246" i="12"/>
  <c r="U208" i="12"/>
  <c r="K123" i="12"/>
  <c r="O69" i="12"/>
  <c r="I226" i="12"/>
  <c r="G312" i="12"/>
  <c r="I60" i="1" s="1"/>
  <c r="I246" i="12"/>
  <c r="K208" i="12"/>
  <c r="K144" i="12"/>
  <c r="G144" i="12"/>
  <c r="I52" i="1" s="1"/>
  <c r="O123" i="12"/>
  <c r="K8" i="12"/>
  <c r="K173" i="12"/>
  <c r="I290" i="12"/>
  <c r="I312" i="12"/>
  <c r="U284" i="12"/>
  <c r="O235" i="12"/>
  <c r="U173" i="12"/>
  <c r="Q173" i="12"/>
  <c r="O173" i="12"/>
  <c r="I8" i="12"/>
  <c r="U246" i="12"/>
  <c r="I235" i="12"/>
  <c r="G355" i="12"/>
  <c r="I62" i="1" s="1"/>
  <c r="I21" i="1" s="1"/>
  <c r="Q312" i="12"/>
  <c r="I208" i="12"/>
  <c r="K326" i="12"/>
  <c r="O290" i="12"/>
  <c r="K226" i="12"/>
  <c r="O208" i="12"/>
  <c r="I173" i="12"/>
  <c r="U123" i="12"/>
  <c r="Q69" i="12"/>
  <c r="K290" i="12"/>
  <c r="O246" i="12"/>
  <c r="Q8" i="12"/>
  <c r="O8" i="12"/>
  <c r="K235" i="12"/>
  <c r="I144" i="12"/>
  <c r="K69" i="12"/>
  <c r="U8" i="12"/>
  <c r="I355" i="12"/>
  <c r="K355" i="12"/>
  <c r="Q290" i="12"/>
  <c r="K246" i="12"/>
  <c r="U235" i="12"/>
  <c r="Q208" i="12"/>
  <c r="Q123" i="12"/>
  <c r="U69" i="12"/>
  <c r="O326" i="12"/>
  <c r="Q326" i="12"/>
  <c r="K312" i="12"/>
  <c r="Q235" i="12"/>
  <c r="O144" i="12"/>
  <c r="I69" i="12"/>
  <c r="F42" i="1"/>
  <c r="G25" i="1" s="1"/>
  <c r="G284" i="12"/>
  <c r="I58" i="1" s="1"/>
  <c r="G246" i="12"/>
  <c r="I57" i="1" s="1"/>
  <c r="G173" i="12"/>
  <c r="I53" i="1" s="1"/>
  <c r="G326" i="12"/>
  <c r="I61" i="1" s="1"/>
  <c r="G290" i="12"/>
  <c r="I59" i="1" s="1"/>
  <c r="M284" i="12"/>
  <c r="G8" i="12"/>
  <c r="M356" i="12"/>
  <c r="M355" i="12" s="1"/>
  <c r="M313" i="12"/>
  <c r="AB361" i="12"/>
  <c r="G41" i="1" s="1"/>
  <c r="G42" i="1" s="1"/>
  <c r="G27" i="1" s="1"/>
  <c r="G28" i="1" s="1"/>
  <c r="M327" i="12"/>
  <c r="M326" i="12" s="1"/>
  <c r="G226" i="12"/>
  <c r="I55" i="1" s="1"/>
  <c r="M226" i="12"/>
  <c r="G208" i="12"/>
  <c r="I54" i="1" s="1"/>
  <c r="M208" i="12"/>
  <c r="M123" i="12"/>
  <c r="M312" i="12"/>
  <c r="M235" i="12"/>
  <c r="M290" i="12"/>
  <c r="M246" i="12"/>
  <c r="M173" i="12"/>
  <c r="M69" i="12"/>
  <c r="G69" i="12"/>
  <c r="I50" i="1" s="1"/>
  <c r="G235" i="12"/>
  <c r="I56" i="1" s="1"/>
  <c r="G123" i="12"/>
  <c r="I51" i="1" s="1"/>
  <c r="M145" i="12"/>
  <c r="M144" i="12" s="1"/>
  <c r="M9" i="12"/>
  <c r="M8" i="12" s="1"/>
  <c r="I19" i="1" l="1"/>
  <c r="G30" i="1"/>
  <c r="G361" i="12"/>
  <c r="I49" i="1"/>
  <c r="H41" i="1"/>
  <c r="H42" i="1" s="1"/>
  <c r="G26" i="1"/>
  <c r="G31" i="1" s="1"/>
  <c r="I18" i="1" l="1"/>
  <c r="I23" i="1" s="1"/>
  <c r="I63" i="1"/>
  <c r="I41" i="1"/>
  <c r="I42" i="1" s="1"/>
  <c r="J41" i="1" s="1"/>
  <c r="J4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<sst xmlns="http://schemas.openxmlformats.org/spreadsheetml/2006/main" count="1273" uniqueCount="463">
  <si>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</si>
  <si>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</si>
  <si>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</si>
  <si>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</si>
  <si>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</si>
  <si>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</si>
  <si>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</si>
  <si>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</si>
  <si>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</si>
  <si>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</si>
  <si>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</si>
  <si>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</si>
  <si>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</si>
  <si>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</si>
  <si>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</si>
  <si>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</si>
  <si>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</si>
  <si>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</si>
  <si>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</si>
  <si>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</si>
  <si>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</si>
  <si>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</si>
  <si>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</si>
  <si>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</si>
  <si>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</si>
  <si>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</si>
  <si>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</si>
  <si>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</si>
  <si>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</si>
  <si>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</si>
  <si>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</si>
  <si>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</si>
  <si>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</si>
  <si>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</si>
  <si>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</si>
  <si>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</si>
  <si>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</si>
  <si>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</si>
  <si>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</si>
  <si>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</si>
  <si>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</si>
  <si>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</si>
  <si>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</si>
  <si>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 xml:space="preserve">p.č. 7/7, k.ú. Hory u Jenišova </t>
  </si>
  <si>
    <t>Rozpočet:</t>
  </si>
  <si>
    <t>Misto</t>
  </si>
  <si>
    <t>Multifunkční hřiště 16x 38 m - Hory</t>
  </si>
  <si>
    <t>Obec Hory</t>
  </si>
  <si>
    <t>47</t>
  </si>
  <si>
    <t>Hory</t>
  </si>
  <si>
    <t>36001</t>
  </si>
  <si>
    <t>49750500</t>
  </si>
  <si>
    <t>05996228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</si>
  <si>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</si>
  <si>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</si>
  <si>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</si>
  <si>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</si>
  <si>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</si>
  <si>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</si>
  <si>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</si>
  <si>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2</t>
  </si>
  <si>
    <t>Drenážní potrubí</t>
  </si>
  <si>
    <t>21</t>
  </si>
  <si>
    <t>Vsak</t>
  </si>
  <si>
    <t>3</t>
  </si>
  <si>
    <t>Oplocení - sloupky</t>
  </si>
  <si>
    <t>5</t>
  </si>
  <si>
    <t xml:space="preserve">Sport. plocha hřiště </t>
  </si>
  <si>
    <t>51</t>
  </si>
  <si>
    <t>Chodník - zámková dlažba</t>
  </si>
  <si>
    <t>8</t>
  </si>
  <si>
    <t>Vedení k vsaku</t>
  </si>
  <si>
    <t>81</t>
  </si>
  <si>
    <t>Šachta</t>
  </si>
  <si>
    <t>765</t>
  </si>
  <si>
    <t>Oplocení - výplň</t>
  </si>
  <si>
    <t>766</t>
  </si>
  <si>
    <t>Oplocení - otvorové výplně</t>
  </si>
  <si>
    <t>767</t>
  </si>
  <si>
    <t>Konstrukce branky</t>
  </si>
  <si>
    <t>768</t>
  </si>
  <si>
    <t xml:space="preserve">Vybavení </t>
  </si>
  <si>
    <t>769</t>
  </si>
  <si>
    <t>Držák koše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</si>
  <si>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</si>
  <si>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</si>
  <si>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</si>
  <si>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</si>
  <si>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</si>
  <si>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</si>
  <si>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</si>
  <si>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</si>
  <si>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</si>
  <si>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</si>
  <si>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</si>
  <si>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</si>
  <si>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</si>
  <si>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</si>
  <si>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</si>
  <si>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</si>
  <si>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</si>
  <si>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</si>
  <si>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</si>
  <si>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</si>
  <si>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</si>
  <si>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</si>
  <si>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</si>
  <si>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</si>
  <si>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</si>
  <si>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</si>
  <si>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</si>
  <si>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</si>
  <si>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</si>
  <si>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111101102R00</t>
  </si>
  <si>
    <t>Odstranění travin, rákosu na ploše nad 0,1 do 1 ha</t>
  </si>
  <si>
    <t>ha</t>
  </si>
  <si>
    <t>POL1_0</t>
  </si>
  <si>
    <t>Začátek provozního součtu</t>
  </si>
  <si>
    <t>VV</t>
  </si>
  <si>
    <t xml:space="preserve">  hřiště:(38,36+0,5*2)*(18,36+0,5*2)</t>
  </si>
  <si>
    <t xml:space="preserve">  vsak + vedení:(1*17,22+9*4)</t>
  </si>
  <si>
    <t>Konec provozního součtu</t>
  </si>
  <si>
    <t>815/1000</t>
  </si>
  <si>
    <t>121101100R00</t>
  </si>
  <si>
    <t>Sejmutí ornice, pl. do 400 m2, přemístění do 50 m</t>
  </si>
  <si>
    <t>m3</t>
  </si>
  <si>
    <t>815,22*0,15</t>
  </si>
  <si>
    <t>131301112R00</t>
  </si>
  <si>
    <t>Hloubení nezapaž. jam hor.4 do 1000 m3, STROJNĚ</t>
  </si>
  <si>
    <t>srovnání plochy:(38,36+0,5*2)*(18,36+0,5*2)*(0,351-0,15)</t>
  </si>
  <si>
    <t>vsak:(9+0,7*2)*(4+0,7*2)*(1+0,8-0,15)</t>
  </si>
  <si>
    <t>132301110R00</t>
  </si>
  <si>
    <t>Hloubení rýh š.do 60 cm v hor.4 do 50 m3,STROJNĚ</t>
  </si>
  <si>
    <t>vedení k vsaku:17,22*1,2*0,6</t>
  </si>
  <si>
    <t>DN 80:(37,28*5)*0,25*0,25</t>
  </si>
  <si>
    <t>DN 160:(11,28+1,5)*0,25*0,25</t>
  </si>
  <si>
    <t>139601103R00</t>
  </si>
  <si>
    <t>Ruční výkop jam, rýh a šachet v hornině tř. 4</t>
  </si>
  <si>
    <t>dočištění:1</t>
  </si>
  <si>
    <t xml:space="preserve">vlastní </t>
  </si>
  <si>
    <t>Hloubení šachet zem.vrtákem hor.3-4;D 40cm,hl.90cm</t>
  </si>
  <si>
    <t>kus</t>
  </si>
  <si>
    <t>alternativa k šachtam 300/300 a 500/500:</t>
  </si>
  <si>
    <t>patka:47</t>
  </si>
  <si>
    <t>vzpěra:8</t>
  </si>
  <si>
    <t>výsuv. sloupek:2</t>
  </si>
  <si>
    <t>branka:2*2</t>
  </si>
  <si>
    <t>175101109R00</t>
  </si>
  <si>
    <t>Příplatek za prohození sypaniny pro obsyp potrubí</t>
  </si>
  <si>
    <t>vedení k vsaku:17,22*0,6*0,25</t>
  </si>
  <si>
    <t>175101101R00</t>
  </si>
  <si>
    <t>Obsyp potrubí bez prohození sypaniny</t>
  </si>
  <si>
    <t>2,583</t>
  </si>
  <si>
    <t>167101103R00</t>
  </si>
  <si>
    <t>Přeložení nebo složení výkopku z hor.1-4</t>
  </si>
  <si>
    <t>zásyp:79</t>
  </si>
  <si>
    <t>ornice:387*0,15</t>
  </si>
  <si>
    <t>162201102R00</t>
  </si>
  <si>
    <t>Vodorovné přemístění výkopku z hor.1-4 do 50 m</t>
  </si>
  <si>
    <t>174101102R00</t>
  </si>
  <si>
    <t>Zásyp ruční se zhutněním</t>
  </si>
  <si>
    <t>odpočet objemu štěrku:-9*4*1</t>
  </si>
  <si>
    <t>obsyp kolem obrubníků:116*0,5*0,1</t>
  </si>
  <si>
    <t>vedení k vsaku:17,22*0,6*(1,2-0,1-0,25-0,15)</t>
  </si>
  <si>
    <t>181301103R00</t>
  </si>
  <si>
    <t>Rozprostření ornice, rovina, tl. 15-20 cm,do 500m2</t>
  </si>
  <si>
    <t>m2</t>
  </si>
  <si>
    <t>úprava v okolí hřiště:5*(5+38,36+5+18,6)</t>
  </si>
  <si>
    <t>nad vsak:(4+0,7*2)*(9+0,7)</t>
  </si>
  <si>
    <t>vedení k vsaku:17,22*0,6</t>
  </si>
  <si>
    <t>výkop:245,82+24,84+1</t>
  </si>
  <si>
    <t>sejmutí ornice:122,28</t>
  </si>
  <si>
    <t>vrty:</t>
  </si>
  <si>
    <t>patka d400:1*(pi*0,2^2)*47</t>
  </si>
  <si>
    <t>vzpěra:1*(pi*0,2^2)*8</t>
  </si>
  <si>
    <t>výsuv. sloupek d400:1*(pi*0,2^2)*2</t>
  </si>
  <si>
    <t>branka:1*(pi*0,2^2)*2*2</t>
  </si>
  <si>
    <t>zásyp:-69,69-2,58</t>
  </si>
  <si>
    <t>použitá ornice:-387,18*0,15</t>
  </si>
  <si>
    <t>nakypření:0,2</t>
  </si>
  <si>
    <t>180403111R00</t>
  </si>
  <si>
    <t>Založení trávníku parterového výsevem v rovině</t>
  </si>
  <si>
    <t>185803111R00</t>
  </si>
  <si>
    <t>Ošetření trávníku v rovině</t>
  </si>
  <si>
    <t>215901101RT5</t>
  </si>
  <si>
    <t>Zhutnění podloží z hornin nesoudržných do 92% PS</t>
  </si>
  <si>
    <t>po hranici hřiště, dále viz vsak:</t>
  </si>
  <si>
    <t>DN 80:(37,28*5)*0,25</t>
  </si>
  <si>
    <t>DN 160:(11,28)*0,25</t>
  </si>
  <si>
    <t>odvod z hřiště:1,5*0,25</t>
  </si>
  <si>
    <t>212572111R00</t>
  </si>
  <si>
    <t>Lože trativodu ze štěrkopísku tříděného</t>
  </si>
  <si>
    <t xml:space="preserve">  po hranici hřiště, dále viz vsak:</t>
  </si>
  <si>
    <t xml:space="preserve">  DN 80:(37,28*5)*0,25</t>
  </si>
  <si>
    <t xml:space="preserve">  DN 160:(11,28)*0,25</t>
  </si>
  <si>
    <t xml:space="preserve">  odvod z hřiště:1,5*0,25</t>
  </si>
  <si>
    <t xml:space="preserve">  Mezisoučet</t>
  </si>
  <si>
    <t>49,79*0,05</t>
  </si>
  <si>
    <t>212753113R00</t>
  </si>
  <si>
    <t>Montáž ohebné dren. trubky do rýhy DN 80, bez lože</t>
  </si>
  <si>
    <t>m</t>
  </si>
  <si>
    <t>DN 80:(37,28*5)</t>
  </si>
  <si>
    <t>Trubka drenážní PE DN 80, perforovaná, plocha dren otvorů 70 cm2/m</t>
  </si>
  <si>
    <t>POL3_0</t>
  </si>
  <si>
    <t>186,4</t>
  </si>
  <si>
    <t>ztratné:0,05</t>
  </si>
  <si>
    <t>212753116R00</t>
  </si>
  <si>
    <t>Montáž ohebné dren. trubky do rýhy DN 160,bez lože</t>
  </si>
  <si>
    <t>DN 160:(11,28)</t>
  </si>
  <si>
    <t>odvod z hřiště:1,5</t>
  </si>
  <si>
    <t>Trubka drenážní PVC DN 160, perforovaná, plocha dren. otvorů 105 cm2/m</t>
  </si>
  <si>
    <t>12,87</t>
  </si>
  <si>
    <t xml:space="preserve">Opláštění trativodů z geotext., systémový návlek 80-125 mm </t>
  </si>
  <si>
    <t>Opláštění trativodů z geotext., systémový návlek 150-160 mm</t>
  </si>
  <si>
    <t>212753521R00</t>
  </si>
  <si>
    <t>Montáž tvarovky 2 spoje</t>
  </si>
  <si>
    <t>spojky v délce:5*2</t>
  </si>
  <si>
    <t>koleno:1</t>
  </si>
  <si>
    <t>redukce 80/160:5</t>
  </si>
  <si>
    <t>28651103R</t>
  </si>
  <si>
    <t>Spojka drenážní PVC DN 80</t>
  </si>
  <si>
    <t>28651136R</t>
  </si>
  <si>
    <t>Koleno drenážní PVC 90° DN 160</t>
  </si>
  <si>
    <t>Redukce DN 80/160</t>
  </si>
  <si>
    <t>212753531R00</t>
  </si>
  <si>
    <t>Montáž tvarovky 3 spoje</t>
  </si>
  <si>
    <t>t kus:4</t>
  </si>
  <si>
    <t>28651126R</t>
  </si>
  <si>
    <t>Odbočka drenážní PVC 90° DN 160</t>
  </si>
  <si>
    <t>DN 160:(11,28)*0,25*0,25</t>
  </si>
  <si>
    <t>odvod z hřiště:1,5*0,25*0,25</t>
  </si>
  <si>
    <t>odpočet potrubí:-(37,28*5)*(pi*0,04^2)</t>
  </si>
  <si>
    <t>-(11,28+1,5)*(pi*0,08^2)</t>
  </si>
  <si>
    <t>583418064R</t>
  </si>
  <si>
    <t>Kamenivo drcené frakce  16/32 B</t>
  </si>
  <si>
    <t>t</t>
  </si>
  <si>
    <t>cca 1,5 t/m3:11,25*1,5</t>
  </si>
  <si>
    <t>nakypření:0,15</t>
  </si>
  <si>
    <t>vlastní</t>
  </si>
  <si>
    <t>Přesun hmot, ostatní</t>
  </si>
  <si>
    <t>vsak:3,5+8,5*3</t>
  </si>
  <si>
    <t>29</t>
  </si>
  <si>
    <t>ztratné:0,1</t>
  </si>
  <si>
    <t>koleno:2</t>
  </si>
  <si>
    <t>T:2</t>
  </si>
  <si>
    <t>28651123R</t>
  </si>
  <si>
    <t>Odbočka drenážní PVC 90° DN 80</t>
  </si>
  <si>
    <t>271531111RK1</t>
  </si>
  <si>
    <t>Polštář základu z kameniva hr. drceného 16-63 mm</t>
  </si>
  <si>
    <t>9*4*1</t>
  </si>
  <si>
    <t>289971211R00</t>
  </si>
  <si>
    <t>Zřízení vrstvy z geotextilie sklon do 1:5 š.do 3 m</t>
  </si>
  <si>
    <t>vsak:9*4*2</t>
  </si>
  <si>
    <t>1*(9+9+4+4)</t>
  </si>
  <si>
    <t>69366198R</t>
  </si>
  <si>
    <t>Geotextilie 300 g/m2 š. 200cm 100% PP</t>
  </si>
  <si>
    <t>98</t>
  </si>
  <si>
    <t>přesahy:0,15</t>
  </si>
  <si>
    <t>275313611R00</t>
  </si>
  <si>
    <t>Beton základových patek prostý C 16/20</t>
  </si>
  <si>
    <t xml:space="preserve">  západní pohled:17</t>
  </si>
  <si>
    <t xml:space="preserve">  jižní pohled:6</t>
  </si>
  <si>
    <t xml:space="preserve">  severní pohled:7</t>
  </si>
  <si>
    <t xml:space="preserve">  východní pohled:17</t>
  </si>
  <si>
    <t>nerovnosti:0,05</t>
  </si>
  <si>
    <t>Osazení sloupků plot.ocelových do 5 m, sloupky ve specifikaci</t>
  </si>
  <si>
    <t>západní pohled:17</t>
  </si>
  <si>
    <t>jižní pohled:6</t>
  </si>
  <si>
    <t>severní pohled:7</t>
  </si>
  <si>
    <t>východní pohled:17</t>
  </si>
  <si>
    <t>14125391R</t>
  </si>
  <si>
    <t>Trubky bezešvé hladké jakost 11353.1  D 89x3,6 mm</t>
  </si>
  <si>
    <t>dl. 4,9 m/ ks:47*4,9</t>
  </si>
  <si>
    <t>vzpěra:8*4,5</t>
  </si>
  <si>
    <t>13890201R</t>
  </si>
  <si>
    <t>Přirážka za pozinkování ocelových výrobků do 50 kg</t>
  </si>
  <si>
    <t>kg</t>
  </si>
  <si>
    <t>7,75 kg/m:</t>
  </si>
  <si>
    <t>dl. 4,9 m/ ks:47*4,9*(7,75)</t>
  </si>
  <si>
    <t>vzpěra:8*4,5*7,75</t>
  </si>
  <si>
    <t>Práškový vypalovaný lak, ral 6005</t>
  </si>
  <si>
    <t>589651111R00</t>
  </si>
  <si>
    <t>Kryt sportovních ploch polyuretanový, EPDM, tl. 11 mm</t>
  </si>
  <si>
    <t>plocha dle půdorysu:669,8</t>
  </si>
  <si>
    <t>589651102R00</t>
  </si>
  <si>
    <t>Penetrace pro sportovní povrchy, s PUR povrchem</t>
  </si>
  <si>
    <t>576411115R00</t>
  </si>
  <si>
    <t>Koberec asfaltový drenážní PA 8, do 3 m, tl. 40 mm</t>
  </si>
  <si>
    <t>576411315R00</t>
  </si>
  <si>
    <t>Koberec asfaltový drenážní PA 16,do 3 m, tl. 40 mm</t>
  </si>
  <si>
    <t>Podklad ze štěrkodrti po zhutnění tloušťky 10 mm</t>
  </si>
  <si>
    <t>564831111RT2</t>
  </si>
  <si>
    <t>Podklad ze štěrkodrti po zhutnění tloušťky 10 cm, štěrkodrť frakce 0-32 mm</t>
  </si>
  <si>
    <t>564851111RT4</t>
  </si>
  <si>
    <t>Podklad ze štěrkodrti po zhutnění tloušťky 15 cm, štěrkodrť frakce 0-63 mm</t>
  </si>
  <si>
    <t>Zhutnění podloží z hornin nesoudržných do 92% PS, vibrační deskou</t>
  </si>
  <si>
    <t>589651121R00</t>
  </si>
  <si>
    <t>Lajnování sportovních ploch, do š.12 cm</t>
  </si>
  <si>
    <t>futsal:38,2*2+18,30*3+(2*pi*3)+(2*pi*5,96)+3,16*2</t>
  </si>
  <si>
    <t>pokutové kopy:4*0,15</t>
  </si>
  <si>
    <t>tenis:8,281*2+4*23,81+12,749+2*(1,319+0,05+4,064+0,05+0,4064+0,05+1,319)</t>
  </si>
  <si>
    <t>streetball:2*(4,8+5,75*2+2+(2*pi*1,8)/2+(2*pi*1,25)/2+(2*pi*6,75)/2+1,575*2)</t>
  </si>
  <si>
    <t>volejbal a nohejbal:18*2+9*4+0,31*4</t>
  </si>
  <si>
    <t>pomocné:50</t>
  </si>
  <si>
    <t>917862111R00</t>
  </si>
  <si>
    <t>Osazení stojat. obrub.bet. s opěrou,lože z C 12/15</t>
  </si>
  <si>
    <t>obvod hřiště:38,2*2+18,36*2</t>
  </si>
  <si>
    <t>v místě brány:0,75*2*2</t>
  </si>
  <si>
    <t>59217003R</t>
  </si>
  <si>
    <t>Obrubník parkový betonový 80x250x1000 mm, přírodní</t>
  </si>
  <si>
    <t>116,12</t>
  </si>
  <si>
    <t>935112112R00</t>
  </si>
  <si>
    <t>Osazení přík.žlabu do C8/10 tl.10 cm z beton.desek</t>
  </si>
  <si>
    <t>západní strana hřiště:(38,36+9,132)*0,63</t>
  </si>
  <si>
    <t>59227518R</t>
  </si>
  <si>
    <t>Příkopový žlab TBM 1-65/33, 330/630/150</t>
  </si>
  <si>
    <t>západní strana hřiště:(38,36+9,132)/0,33</t>
  </si>
  <si>
    <t>ztrané:0,05</t>
  </si>
  <si>
    <t>998225111R00</t>
  </si>
  <si>
    <t>Přesun hmot, pozemní komunikace, kryt živičný</t>
  </si>
  <si>
    <t>zámková dlažba:1,5*11</t>
  </si>
  <si>
    <t>564851111R00</t>
  </si>
  <si>
    <t>Podklad ze štěrkodrti po zhutnění tloušťky 15 cm, 8-32 mm</t>
  </si>
  <si>
    <t>596215020R00</t>
  </si>
  <si>
    <t>Kladení zámkové dlažby tl. 6 cm do drtě tl. 3 cm</t>
  </si>
  <si>
    <t>59245110R</t>
  </si>
  <si>
    <t>Dlažba sklad.  20x10x6 cm přírodní</t>
  </si>
  <si>
    <t>16,5</t>
  </si>
  <si>
    <t>0,05</t>
  </si>
  <si>
    <t>596291111R00</t>
  </si>
  <si>
    <t>Řezání zámkové dlažby tl. 60 mm</t>
  </si>
  <si>
    <t>11+11,5+7,7</t>
  </si>
  <si>
    <t>30,2</t>
  </si>
  <si>
    <t>0,1</t>
  </si>
  <si>
    <t>998223011R00</t>
  </si>
  <si>
    <t>Přesun hmot, pozemní komunikace, kryt dlážděný</t>
  </si>
  <si>
    <t>451572111R00</t>
  </si>
  <si>
    <t>Lože pod potrubí z kameniva těženého 0 - 4 mm</t>
  </si>
  <si>
    <t>17,22*0,1*0,5</t>
  </si>
  <si>
    <t>871313121R00</t>
  </si>
  <si>
    <t>Montáž trub z plastu, gumový kroužek, DN 150</t>
  </si>
  <si>
    <t>17,22</t>
  </si>
  <si>
    <t>28611153.AR</t>
  </si>
  <si>
    <t>Trubka kanalizační KGEM SN 4 PVC 150x4,0x3000 mm</t>
  </si>
  <si>
    <t>28611151.AR</t>
  </si>
  <si>
    <t>Trubka kanalizační KGEM SN 4 PVC 150x4,0x1000 mm</t>
  </si>
  <si>
    <t>998276101R00</t>
  </si>
  <si>
    <t>Přesun hmot, trubní vedení plastová, otevř. výkop</t>
  </si>
  <si>
    <t>1*0,1*2</t>
  </si>
  <si>
    <t>894432112R00</t>
  </si>
  <si>
    <t>Osazení plastové šachty revizní prům.425 mm</t>
  </si>
  <si>
    <t>286971402R</t>
  </si>
  <si>
    <t>Roura šachtová korugovaná  bez hrdla 425/1500 mm</t>
  </si>
  <si>
    <t>286971672R</t>
  </si>
  <si>
    <t>Dno šachtové výkyvné 425/160 přímé pro KG</t>
  </si>
  <si>
    <t>28697146R</t>
  </si>
  <si>
    <t>Poklop do šachtové roury 425 mm/1,5 T PP</t>
  </si>
  <si>
    <t>Vyřezání bezp. přepadu</t>
  </si>
  <si>
    <t>286981009R</t>
  </si>
  <si>
    <t>Šachta filtrační 2000x425 mm</t>
  </si>
  <si>
    <t>Redukce kanalizační KGR 160/ 150PVC</t>
  </si>
  <si>
    <t>767995104R00</t>
  </si>
  <si>
    <t>Výroba a montáž kov. atypických konstr. do 50 kg, (krácení, navaření vodorovných ocel. prvků)</t>
  </si>
  <si>
    <t xml:space="preserve">  vodorovný prvek k uchycení pletiva:3*(38,2*2+18,36*2)</t>
  </si>
  <si>
    <t xml:space="preserve">  odpočet v místě brány:-3,01*2</t>
  </si>
  <si>
    <t>1,89 kg/bm:333,34*1,89</t>
  </si>
  <si>
    <t>14110980R</t>
  </si>
  <si>
    <t>Trubky bezešvé hladké jakost 11353.1 D 31,8x2,6 mm</t>
  </si>
  <si>
    <t>1,89 kg/bm:333,34</t>
  </si>
  <si>
    <t>prořez:0,05</t>
  </si>
  <si>
    <t>630,1</t>
  </si>
  <si>
    <t>767915110R00</t>
  </si>
  <si>
    <t>Montáž oplocení průběž. z profilové oceli do15 kg</t>
  </si>
  <si>
    <t xml:space="preserve">  2 řad nad sebou:2*(38,2*2+18,36*2)</t>
  </si>
  <si>
    <t xml:space="preserve">  odpočet v místě branky:-2,39-1,19</t>
  </si>
  <si>
    <t>216,64</t>
  </si>
  <si>
    <t>Plotový systém 2D_PVC, panel 2030/2500, drát 6/5/6 mm</t>
  </si>
  <si>
    <t>ks</t>
  </si>
  <si>
    <t>západní pohled:32</t>
  </si>
  <si>
    <t>jižní pohled:14</t>
  </si>
  <si>
    <t>severní pohled:14</t>
  </si>
  <si>
    <t>východní pohled:31</t>
  </si>
  <si>
    <t>Atyp úchyty dle PD - d32 , koncová, komaxit ral 6005</t>
  </si>
  <si>
    <t>6 ks/panel dole:6*(16+16+12+12+2+2)</t>
  </si>
  <si>
    <t>6 ks/panel nahoře:6*(16+16+12+12+2+2)</t>
  </si>
  <si>
    <t>Atyp úchyty dle PD - d32 , průběžná, komaxit ral 6005</t>
  </si>
  <si>
    <t>6 ks/panel:6*(16+16+12+12)</t>
  </si>
  <si>
    <t>Atyp úchyty dle PD - d89, koncová, komaxit ral 6005</t>
  </si>
  <si>
    <t>rohové sloupy:8*4*2</t>
  </si>
  <si>
    <t>Atyp úchyty dle PD - d89, průběžná, komaxit ral 6005</t>
  </si>
  <si>
    <t>8 ks/ sloup:48*8</t>
  </si>
  <si>
    <t>odpočet rohových:-8*4</t>
  </si>
  <si>
    <t>998767201R00</t>
  </si>
  <si>
    <t>Přesun hmot pro zámečnické konstr., výšky do 6 m</t>
  </si>
  <si>
    <t>D+M branka dle PD, ocel. rám, pozink, výplň, plot. dílec 2D, komaxit ral 6005 1,19/2062 mm</t>
  </si>
  <si>
    <t>kpl</t>
  </si>
  <si>
    <t>D+M branka dle PD, ocel. rám, pozink, výplň, plot. dílec 2D, komaxit ral 6005, 1,15/2062 mm</t>
  </si>
  <si>
    <t>D+M zámek, klika, nerez</t>
  </si>
  <si>
    <t>D+M petlice z pozink L profilu, dle TZ</t>
  </si>
  <si>
    <t>D+M Zavírač na branku ( venkovní ), samočinný</t>
  </si>
  <si>
    <t>767995106R00</t>
  </si>
  <si>
    <t>Výroba a montáž kov. atypických konstr. do 250 kg</t>
  </si>
  <si>
    <t>rozpis branka č. 1:</t>
  </si>
  <si>
    <t>přední rám tr. 89/3,6:(2*(0,9+2,089)+3,178)*7,75</t>
  </si>
  <si>
    <t>zadní rám tr. 60/3,0:(0,91*2+0,91*2+2,075*3+3,15*2)*4,11</t>
  </si>
  <si>
    <t>rozpis branka č. 2:</t>
  </si>
  <si>
    <t>13890204R</t>
  </si>
  <si>
    <t>Přirážka za pozinkování ocel.výrobků 100-500 kg</t>
  </si>
  <si>
    <t>přední rám tr. 89/3,6:(2*(0,9+2,089)+3,178)</t>
  </si>
  <si>
    <t>14120865R</t>
  </si>
  <si>
    <t>Trubky bezešvé hladké jakost 11353.1 D 60,3x2,9 mm</t>
  </si>
  <si>
    <t>zadní rám tr. 60/3,0:(0,91*2+0,91*2+2,075*3+3,15*2)</t>
  </si>
  <si>
    <t>D+M vysazovací sloupek vč. napínací kladky, posuvn, (2ks), pozink ocel</t>
  </si>
  <si>
    <t>1 ks 35 kg:35*2</t>
  </si>
  <si>
    <t xml:space="preserve">D+M pouzdro pro zasunutí d 92-95 mm, osaz. do betonu, dl. 900 mm </t>
  </si>
  <si>
    <t>vysaz. sloupek:2</t>
  </si>
  <si>
    <t>D+M koš s odrazovou deskou pro basketbal , 1800/1050, vč. příslušenství</t>
  </si>
  <si>
    <t>944944101R00</t>
  </si>
  <si>
    <t>Montáž záchytné sítě z umělých vláken nebo drátů</t>
  </si>
  <si>
    <t>2*(3,15*2,075+2*(0,91+2,075))</t>
  </si>
  <si>
    <t>PP síť zelená, oko 45/45/4, branková</t>
  </si>
  <si>
    <t>25,01</t>
  </si>
  <si>
    <t>ztratné:0,15</t>
  </si>
  <si>
    <t>D+M zátka plastová, zasouvací na tr. 89/3,6</t>
  </si>
  <si>
    <t>767995105R00</t>
  </si>
  <si>
    <t>Výroba a montáž kov. atypických konstr. do 100 kg</t>
  </si>
  <si>
    <t>rozpis držák č. 1:</t>
  </si>
  <si>
    <t>mezi sloupky tr. 60/3,0:2*(3,267)*4,11</t>
  </si>
  <si>
    <t>prostorová kce tr. 32/3,0:(2*1,9*2+2*3,22)*1,87</t>
  </si>
  <si>
    <t>rám 40/40/3:(1,4+0,7)*2*(3,3)</t>
  </si>
  <si>
    <t>13890203R</t>
  </si>
  <si>
    <t>Přirážka za pozinkování ocel.výrobků 50-100 kg</t>
  </si>
  <si>
    <t>Práškový vypalovaný lak</t>
  </si>
  <si>
    <t>133,93</t>
  </si>
  <si>
    <t>14587254R</t>
  </si>
  <si>
    <t>Profil čtvercový uzavř.svařovaný  S235  40 x 3 mm</t>
  </si>
  <si>
    <t>rám 40/40/3:(1,4+0,7)*2*(3,3/1000)</t>
  </si>
  <si>
    <t>mezi sloupky tr. 60/3,0:2*(3,267)</t>
  </si>
  <si>
    <t>prostorová kce tr. 32/3,0:(2*1,9*2+2*3,22)</t>
  </si>
  <si>
    <t>Vybudování, provoz a odstran. zařízení staveniště , vč. zabezpečení</t>
  </si>
  <si>
    <t>Soubor</t>
  </si>
  <si>
    <t>005111020R</t>
  </si>
  <si>
    <t>Vytyčení stavby</t>
  </si>
  <si>
    <t>005241020R</t>
  </si>
  <si>
    <t xml:space="preserve">Geodetické zaměření skutečného provedení  </t>
  </si>
  <si>
    <t>005124010R</t>
  </si>
  <si>
    <t>Činnost nad rámec autorského dozoru</t>
  </si>
  <si>
    <t>hod</t>
  </si>
  <si>
    <t/>
  </si>
  <si>
    <t>SUM</t>
  </si>
  <si>
    <t>POPUZIV</t>
  </si>
  <si>
    <t>END</t>
  </si>
  <si>
    <t xml:space="preserve">Ing. Tomáš Hrdlička </t>
  </si>
  <si>
    <r>
      <t xml:space="preserve">Náplň jednotlivých položek je v souladu s pravidly cenové soustavy RTS, ty jsou veřejně přístupné na www.cenovasoustava.cz. Jsou-li ve výpisu uvedeny obchodní názvy výrobků a materiálů, jedná se pouze o příklad, určující technické parametry, minimální kvalitativní požadavky. 	
</t>
    </r>
    <r>
      <rPr>
        <b/>
        <sz val="10"/>
        <rFont val="Arial CE"/>
        <charset val="238"/>
      </rPr>
      <t xml:space="preserve">Dodavatel je povinen ověřit soulad výkazu výměr, projektové dokumentace a realizované stavby. </t>
    </r>
  </si>
  <si>
    <t xml:space="preserve">Kód JKSO </t>
  </si>
  <si>
    <t>Kód CZ-CC</t>
  </si>
  <si>
    <t>823 33 plochy hřišť</t>
  </si>
  <si>
    <t>2411 Sportovní hřiště</t>
  </si>
  <si>
    <t>RTS 2023/I</t>
  </si>
  <si>
    <t>neobsazeno</t>
  </si>
  <si>
    <t xml:space="preserve">ornice a hlušina budou uloženy na pozemku obce </t>
  </si>
  <si>
    <t>162 30-1101.R00</t>
  </si>
  <si>
    <t>Vodorovné přemístění výkopku z hor.1-4 do 500 m - přesun na mezideponii na vlastním pozemku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</si>
</sst>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name val="Arial CE"/>
      <charset val="238"/>
    </font>
    <font>
      <sz val="8"/>
      <name val="Arial CE"/>
      <charset val="238"/>
    </font>
    <font>
      <sz val="8"/>
      <color indexed="21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rgb="FFDE3801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5" fillId="0" borderId="0"/>
    <xf numFmtId="0" fontId="15" fillId="0" borderId="0"/>
    <xf numFmtId="0" fontId="15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6" xfId="0" applyBorder="1" applyAlignment="1">
      <alignment horizontal="left"/>
    </xf>
    <xf numFmtId="0" fontId="0" fillId="0" borderId="19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5" xfId="0" applyNumberFormat="1" applyBorder="1"/>
    <xf numFmtId="3" fontId="0" fillId="5" borderId="29" xfId="0" applyNumberFormat="1" applyFill="1" applyBorder="1"/>
    <xf numFmtId="3" fontId="7" fillId="3" borderId="26" xfId="0" applyNumberFormat="1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 wrapText="1"/>
    </xf>
    <xf numFmtId="3" fontId="7" fillId="3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/>
    <xf numFmtId="3" fontId="0" fillId="0" borderId="28" xfId="0" applyNumberFormat="1" applyBorder="1"/>
    <xf numFmtId="0" fontId="2" fillId="0" borderId="0" xfId="0" applyFont="1" applyAlignment="1">
      <alignment horizontal="center" shrinkToFit="1"/>
    </xf>
    <xf numFmtId="3" fontId="10" fillId="3" borderId="27" xfId="0" applyNumberFormat="1" applyFont="1" applyFill="1" applyBorder="1" applyAlignment="1">
      <alignment horizontal="center" vertical="center" wrapText="1" shrinkToFit="1"/>
    </xf>
    <xf numFmtId="3" fontId="7" fillId="3" borderId="27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5" borderId="29" xfId="0" applyNumberFormat="1" applyFill="1" applyBorder="1" applyAlignment="1">
      <alignment wrapText="1" shrinkToFit="1"/>
    </xf>
    <xf numFmtId="3" fontId="0" fillId="5" borderId="29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5" xfId="0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/>
    </xf>
    <xf numFmtId="0" fontId="7" fillId="0" borderId="25" xfId="0" applyFont="1" applyBorder="1"/>
    <xf numFmtId="49" fontId="7" fillId="0" borderId="25" xfId="0" applyNumberFormat="1" applyFont="1" applyBorder="1" applyAlignment="1">
      <alignment vertical="center"/>
    </xf>
    <xf numFmtId="0" fontId="16" fillId="3" borderId="35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4" xfId="0" applyFont="1" applyFill="1" applyBorder="1" applyAlignment="1">
      <alignment horizontal="center" vertical="center" wrapText="1"/>
    </xf>
    <xf numFmtId="49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2" xfId="0" applyNumberFormat="1" applyFont="1" applyBorder="1" applyAlignment="1">
      <alignment horizontal="center" vertical="center"/>
    </xf>
    <xf numFmtId="4" fontId="7" fillId="0" borderId="32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5" borderId="38" xfId="0" applyNumberFormat="1" applyFont="1" applyFill="1" applyBorder="1" applyAlignment="1">
      <alignment horizontal="center"/>
    </xf>
    <xf numFmtId="4" fontId="7" fillId="5" borderId="38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5" xfId="0" applyFill="1" applyBorder="1"/>
    <xf numFmtId="0" fontId="17" fillId="0" borderId="0" xfId="0" applyFont="1"/>
    <xf numFmtId="0" fontId="17" fillId="0" borderId="25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4" xfId="0" applyFill="1" applyBorder="1"/>
    <xf numFmtId="49" fontId="0" fillId="3" borderId="34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7" fillId="0" borderId="33" xfId="0" applyFont="1" applyBorder="1" applyAlignment="1">
      <alignment vertical="top" shrinkToFit="1"/>
    </xf>
    <xf numFmtId="0" fontId="17" fillId="0" borderId="32" xfId="0" applyFont="1" applyBorder="1" applyAlignment="1">
      <alignment vertical="top" shrinkToFit="1"/>
    </xf>
    <xf numFmtId="0" fontId="17" fillId="0" borderId="25" xfId="0" applyFont="1" applyBorder="1" applyAlignment="1">
      <alignment vertical="top" shrinkToFit="1"/>
    </xf>
    <xf numFmtId="0" fontId="18" fillId="0" borderId="33" xfId="0" applyFont="1" applyBorder="1" applyAlignment="1">
      <alignment vertical="top" wrapText="1" shrinkToFit="1"/>
    </xf>
    <xf numFmtId="0" fontId="19" fillId="0" borderId="33" xfId="0" applyFont="1" applyBorder="1" applyAlignment="1">
      <alignment vertical="top" wrapText="1" shrinkToFit="1"/>
    </xf>
    <xf numFmtId="0" fontId="20" fillId="0" borderId="33" xfId="0" applyFont="1" applyBorder="1" applyAlignment="1">
      <alignment vertical="top" wrapText="1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21" fillId="0" borderId="33" xfId="0" applyFont="1" applyBorder="1" applyAlignment="1">
      <alignment vertical="top" wrapText="1" shrinkToFit="1"/>
    </xf>
    <xf numFmtId="164" fontId="17" fillId="0" borderId="32" xfId="0" applyNumberFormat="1" applyFont="1" applyBorder="1" applyAlignment="1">
      <alignment vertical="top" shrinkToFit="1"/>
    </xf>
    <xf numFmtId="164" fontId="18" fillId="0" borderId="32" xfId="0" applyNumberFormat="1" applyFont="1" applyBorder="1" applyAlignment="1">
      <alignment vertical="top" wrapText="1" shrinkToFit="1"/>
    </xf>
    <xf numFmtId="164" fontId="19" fillId="0" borderId="32" xfId="0" applyNumberFormat="1" applyFont="1" applyBorder="1" applyAlignment="1">
      <alignment vertical="top" wrapText="1" shrinkToFit="1"/>
    </xf>
    <xf numFmtId="164" fontId="20" fillId="0" borderId="32" xfId="0" applyNumberFormat="1" applyFont="1" applyBorder="1" applyAlignment="1">
      <alignment vertical="top" wrapText="1" shrinkToFit="1"/>
    </xf>
    <xf numFmtId="164" fontId="0" fillId="3" borderId="38" xfId="0" applyNumberFormat="1" applyFill="1" applyBorder="1" applyAlignment="1">
      <alignment vertical="top" shrinkToFit="1"/>
    </xf>
    <xf numFmtId="164" fontId="21" fillId="0" borderId="32" xfId="0" applyNumberFormat="1" applyFont="1" applyBorder="1" applyAlignment="1">
      <alignment vertical="top" wrapText="1" shrinkToFit="1"/>
    </xf>
    <xf numFmtId="4" fontId="17" fillId="4" borderId="32" xfId="0" applyNumberFormat="1" applyFont="1" applyFill="1" applyBorder="1" applyAlignment="1" applyProtection="1">
      <alignment vertical="top" shrinkToFit="1"/>
      <protection locked="0"/>
    </xf>
    <xf numFmtId="4" fontId="17" fillId="0" borderId="32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7" xfId="0" applyFont="1" applyBorder="1" applyAlignment="1">
      <alignment vertical="top" shrinkToFit="1"/>
    </xf>
    <xf numFmtId="164" fontId="17" fillId="0" borderId="38" xfId="0" applyNumberFormat="1" applyFont="1" applyBorder="1" applyAlignment="1">
      <alignment vertical="top" shrinkToFit="1"/>
    </xf>
    <xf numFmtId="4" fontId="17" fillId="4" borderId="38" xfId="0" applyNumberFormat="1" applyFont="1" applyFill="1" applyBorder="1" applyAlignment="1" applyProtection="1">
      <alignment vertical="top" shrinkToFit="1"/>
      <protection locked="0"/>
    </xf>
    <xf numFmtId="4" fontId="17" fillId="0" borderId="38" xfId="0" applyNumberFormat="1" applyFont="1" applyBorder="1" applyAlignment="1">
      <alignment vertical="top" shrinkToFit="1"/>
    </xf>
    <xf numFmtId="0" fontId="17" fillId="0" borderId="38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1" xfId="0" applyNumberFormat="1" applyFont="1" applyFill="1" applyBorder="1" applyAlignment="1">
      <alignment vertical="top"/>
    </xf>
    <xf numFmtId="0" fontId="17" fillId="0" borderId="32" xfId="0" applyFont="1" applyBorder="1" applyAlignment="1">
      <alignment horizontal="left" vertical="top" wrapText="1"/>
    </xf>
    <xf numFmtId="0" fontId="18" fillId="0" borderId="32" xfId="0" applyFont="1" applyBorder="1" applyAlignment="1">
      <alignment horizontal="left" vertical="top" wrapText="1"/>
    </xf>
    <xf numFmtId="0" fontId="18" fillId="0" borderId="32" xfId="0" quotePrefix="1" applyFont="1" applyBorder="1" applyAlignment="1">
      <alignment horizontal="left" vertical="top" wrapText="1"/>
    </xf>
    <xf numFmtId="0" fontId="19" fillId="0" borderId="32" xfId="0" quotePrefix="1" applyFont="1" applyBorder="1" applyAlignment="1">
      <alignment horizontal="left" vertical="top" wrapText="1"/>
    </xf>
    <xf numFmtId="0" fontId="20" fillId="0" borderId="32" xfId="0" quotePrefix="1" applyFont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21" fillId="0" borderId="32" xfId="0" quotePrefix="1" applyFont="1" applyBorder="1" applyAlignment="1">
      <alignment horizontal="left" vertical="top" wrapText="1"/>
    </xf>
    <xf numFmtId="0" fontId="17" fillId="0" borderId="38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2" xfId="0" applyBorder="1" applyAlignment="1">
      <alignment vertical="top"/>
    </xf>
    <xf numFmtId="0" fontId="0" fillId="0" borderId="12" xfId="0" applyBorder="1" applyAlignment="1">
      <alignment horizontal="right" vertical="center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0" fontId="0" fillId="0" borderId="16" xfId="0" applyBorder="1"/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23" fillId="0" borderId="32" xfId="0" applyFont="1" applyBorder="1" applyAlignment="1">
      <alignment horizontal="left" vertical="top" wrapText="1"/>
    </xf>
    <xf numFmtId="0" fontId="22" fillId="0" borderId="32" xfId="0" applyFont="1" applyBorder="1" applyAlignment="1">
      <alignment horizontal="left" vertical="top" wrapText="1"/>
    </xf>
    <xf numFmtId="0" fontId="23" fillId="0" borderId="25" xfId="0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4" fontId="7" fillId="5" borderId="38" xfId="0" applyNumberFormat="1" applyFont="1" applyFill="1" applyBorder="1"/>
    <xf numFmtId="0" fontId="0" fillId="0" borderId="9" xfId="0" applyBorder="1" applyAlignment="1">
      <alignment horizontal="justify" vertical="top" wrapText="1"/>
    </xf>
    <xf numFmtId="0" fontId="0" fillId="0" borderId="6" xfId="0" applyBorder="1" applyAlignment="1">
      <alignment horizontal="justify" vertical="top"/>
    </xf>
    <xf numFmtId="0" fontId="0" fillId="0" borderId="8" xfId="0" applyBorder="1" applyAlignment="1">
      <alignment horizontal="justify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" fontId="7" fillId="0" borderId="32" xfId="0" applyNumberFormat="1" applyFont="1" applyBorder="1" applyAlignment="1">
      <alignment vertical="center"/>
    </xf>
    <xf numFmtId="49" fontId="7" fillId="0" borderId="25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0" xfId="0" applyNumberFormat="1" applyFill="1" applyBorder="1"/>
    <xf numFmtId="3" fontId="0" fillId="5" borderId="12" xfId="0" applyNumberFormat="1" applyFill="1" applyBorder="1"/>
    <xf numFmtId="3" fontId="0" fillId="5" borderId="31" xfId="0" applyNumberFormat="1" applyFill="1" applyBorder="1"/>
    <xf numFmtId="0" fontId="16" fillId="3" borderId="34" xfId="0" applyFont="1" applyFill="1" applyBorder="1" applyAlignment="1">
      <alignment horizontal="center" vertical="center" wrapText="1"/>
    </xf>
    <xf numFmtId="4" fontId="7" fillId="0" borderId="34" xfId="0" applyNumberFormat="1" applyFont="1" applyBorder="1" applyAlignment="1">
      <alignment vertical="center"/>
    </xf>
    <xf numFmtId="49" fontId="7" fillId="0" borderId="35" xfId="0" applyNumberFormat="1" applyFont="1" applyBorder="1" applyAlignment="1">
      <alignment vertical="center" wrapText="1"/>
    </xf>
    <xf numFmtId="49" fontId="7" fillId="0" borderId="17" xfId="0" applyNumberFormat="1" applyFont="1" applyBorder="1" applyAlignment="1">
      <alignment vertical="center" wrapText="1"/>
    </xf>
    <xf numFmtId="49" fontId="6" fillId="3" borderId="17" xfId="0" applyNumberFormat="1" applyFont="1" applyFill="1" applyBorder="1" applyAlignment="1">
      <alignment horizontal="center" vertical="center" shrinkToFit="1"/>
    </xf>
    <xf numFmtId="0" fontId="6" fillId="3" borderId="17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1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4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1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0" fontId="0" fillId="4" borderId="35" xfId="0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vertical="top" wrapTex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25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5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45" x14ac:dyDescent="0.3"/>
  <sheetData>
    <row r="1" spans="1:7" x14ac:dyDescent="0.3">
      <c r="A1" s="28" t="s">
        <v>38</v>
      </c>
    </row>
    <row r="2" spans="1:7" ht="57.75" customHeight="1" x14ac:dyDescent="0.3">
      <c r="A2" s="200" t="s">
        <v>39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5" zoomScaleNormal="100" zoomScaleSheetLayoutView="75" workbookViewId="0">
      <selection activeCell="E14" sqref="E14"/>
    </sheetView>
  </sheetViews>
  <sheetFormatPr defaultColWidth="9" defaultRowHeight="12.45" x14ac:dyDescent="0.3"/>
  <cols>
    <col min="1" max="1" width="8.3828125" hidden="1" customWidth="1"/>
    <col min="2" max="2" width="9.15234375" customWidth="1"/>
    <col min="3" max="3" width="7.3828125" customWidth="1"/>
    <col min="4" max="4" width="13.3828125" customWidth="1"/>
    <col min="5" max="5" width="12.15234375" customWidth="1"/>
    <col min="6" max="6" width="11.3828125" customWidth="1"/>
    <col min="7" max="9" width="12.69140625" customWidth="1"/>
    <col min="10" max="10" width="6.69140625" customWidth="1"/>
    <col min="11" max="11" width="4.3046875" customWidth="1"/>
    <col min="12" max="15" width="10.69140625" customWidth="1"/>
  </cols>
  <sheetData>
    <row r="1" spans="1:15" ht="33.75" customHeight="1" x14ac:dyDescent="0.3">
      <c r="A1" s="57" t="s">
        <v>36</v>
      </c>
      <c r="B1" s="238" t="s">
        <v>42</v>
      </c>
      <c r="C1" s="239"/>
      <c r="D1" s="239"/>
      <c r="E1" s="239"/>
      <c r="F1" s="239"/>
      <c r="G1" s="239"/>
      <c r="H1" s="239"/>
      <c r="I1" s="239"/>
      <c r="J1" s="240"/>
    </row>
    <row r="2" spans="1:15" ht="23.25" customHeight="1" x14ac:dyDescent="0.3">
      <c r="A2" s="3"/>
      <c r="B2" s="65" t="s">
        <v>40</v>
      </c>
      <c r="C2" s="66"/>
      <c r="D2" s="223" t="s">
        <v>46</v>
      </c>
      <c r="E2" s="224"/>
      <c r="F2" s="224"/>
      <c r="G2" s="224"/>
      <c r="H2" s="224"/>
      <c r="I2" s="224"/>
      <c r="J2" s="225"/>
      <c r="O2" s="1"/>
    </row>
    <row r="3" spans="1:15" ht="23.25" customHeight="1" x14ac:dyDescent="0.3">
      <c r="A3" s="3"/>
      <c r="B3" s="67" t="s">
        <v>45</v>
      </c>
      <c r="C3" s="68"/>
      <c r="D3" s="251" t="s">
        <v>43</v>
      </c>
      <c r="E3" s="252"/>
      <c r="F3" s="252"/>
      <c r="G3" s="252"/>
      <c r="H3" s="252"/>
      <c r="I3" s="252"/>
      <c r="J3" s="253"/>
    </row>
    <row r="4" spans="1:15" ht="23.25" hidden="1" customHeight="1" x14ac:dyDescent="0.3">
      <c r="A4" s="3"/>
      <c r="B4" s="69" t="s">
        <v>44</v>
      </c>
      <c r="C4" s="70"/>
      <c r="D4" s="71"/>
      <c r="E4" s="71"/>
      <c r="F4" s="72"/>
      <c r="G4" s="72"/>
      <c r="H4" s="72"/>
      <c r="I4" s="72"/>
      <c r="J4" s="73"/>
    </row>
    <row r="5" spans="1:15" ht="24" customHeight="1" x14ac:dyDescent="0.3">
      <c r="A5" s="3"/>
      <c r="B5" s="40" t="s">
        <v>21</v>
      </c>
      <c r="D5" s="74" t="s">
        <v>47</v>
      </c>
      <c r="E5" s="23"/>
      <c r="F5" s="23"/>
      <c r="G5" s="23"/>
      <c r="H5" s="25" t="s">
        <v>33</v>
      </c>
      <c r="I5" s="74" t="s">
        <v>51</v>
      </c>
      <c r="J5" s="9"/>
    </row>
    <row r="6" spans="1:15" ht="15.75" customHeight="1" x14ac:dyDescent="0.3">
      <c r="A6" s="3"/>
      <c r="B6" s="35"/>
      <c r="C6" s="23"/>
      <c r="D6" s="74" t="s">
        <v>48</v>
      </c>
      <c r="E6" s="23"/>
      <c r="F6" s="23"/>
      <c r="G6" s="23"/>
      <c r="H6" s="25" t="s">
        <v>34</v>
      </c>
      <c r="I6" s="74"/>
      <c r="J6" s="9"/>
    </row>
    <row r="7" spans="1:15" ht="15.75" customHeight="1" x14ac:dyDescent="0.3">
      <c r="A7" s="3"/>
      <c r="B7" s="36"/>
      <c r="C7" s="75" t="s">
        <v>50</v>
      </c>
      <c r="D7" s="64" t="s">
        <v>49</v>
      </c>
      <c r="E7" s="30"/>
      <c r="F7" s="30"/>
      <c r="G7" s="30"/>
      <c r="H7" s="31"/>
      <c r="I7" s="30"/>
      <c r="J7" s="43"/>
    </row>
    <row r="8" spans="1:15" ht="24" hidden="1" customHeight="1" x14ac:dyDescent="0.3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3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3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3">
      <c r="A11" s="3"/>
      <c r="B11" s="40" t="s">
        <v>18</v>
      </c>
      <c r="D11" s="230"/>
      <c r="E11" s="230"/>
      <c r="F11" s="230"/>
      <c r="G11" s="230"/>
      <c r="H11" s="25" t="s">
        <v>33</v>
      </c>
      <c r="I11" s="77"/>
      <c r="J11" s="9"/>
    </row>
    <row r="12" spans="1:15" ht="15.75" customHeight="1" x14ac:dyDescent="0.3">
      <c r="A12" s="3"/>
      <c r="B12" s="35"/>
      <c r="C12" s="23"/>
      <c r="D12" s="249"/>
      <c r="E12" s="249"/>
      <c r="F12" s="249"/>
      <c r="G12" s="249"/>
      <c r="H12" s="25" t="s">
        <v>34</v>
      </c>
      <c r="I12" s="77"/>
      <c r="J12" s="9"/>
    </row>
    <row r="13" spans="1:15" ht="15.75" customHeight="1" x14ac:dyDescent="0.3">
      <c r="A13" s="3"/>
      <c r="B13" s="36"/>
      <c r="C13" s="76"/>
      <c r="D13" s="250"/>
      <c r="E13" s="250"/>
      <c r="F13" s="250"/>
      <c r="G13" s="250"/>
      <c r="H13" s="26"/>
      <c r="I13" s="30"/>
      <c r="J13" s="43"/>
    </row>
    <row r="14" spans="1:15" ht="24" customHeight="1" x14ac:dyDescent="0.3">
      <c r="A14" s="195"/>
      <c r="B14" s="196" t="s">
        <v>20</v>
      </c>
      <c r="C14" s="194"/>
      <c r="D14" s="59" t="s">
        <v>452</v>
      </c>
      <c r="E14" s="42"/>
      <c r="F14" s="42"/>
      <c r="G14" s="42"/>
      <c r="H14" s="191" t="s">
        <v>33</v>
      </c>
      <c r="I14" s="192" t="s">
        <v>52</v>
      </c>
      <c r="J14" s="193"/>
    </row>
    <row r="15" spans="1:15" ht="51.9" customHeight="1" x14ac:dyDescent="0.3">
      <c r="A15" s="3"/>
      <c r="B15" s="202" t="s">
        <v>453</v>
      </c>
      <c r="C15" s="203"/>
      <c r="D15" s="203"/>
      <c r="E15" s="203"/>
      <c r="F15" s="203"/>
      <c r="G15" s="203"/>
      <c r="H15" s="203"/>
      <c r="I15" s="203"/>
      <c r="J15" s="204"/>
    </row>
    <row r="16" spans="1:15" ht="24" customHeight="1" x14ac:dyDescent="0.3">
      <c r="A16" s="3"/>
      <c r="B16" s="47" t="s">
        <v>454</v>
      </c>
      <c r="C16" s="190"/>
      <c r="D16" s="205" t="s">
        <v>456</v>
      </c>
      <c r="E16" s="205"/>
      <c r="F16" s="205"/>
      <c r="G16" s="194" t="s">
        <v>455</v>
      </c>
      <c r="H16" s="206" t="s">
        <v>457</v>
      </c>
      <c r="I16" s="206"/>
      <c r="J16" s="207"/>
    </row>
    <row r="17" spans="1:10" ht="27" customHeight="1" x14ac:dyDescent="0.3">
      <c r="A17" s="3"/>
      <c r="B17" s="44" t="s">
        <v>31</v>
      </c>
      <c r="C17" s="56"/>
      <c r="D17" s="15"/>
      <c r="E17" s="229"/>
      <c r="F17" s="229"/>
      <c r="G17" s="247"/>
      <c r="H17" s="247"/>
      <c r="I17" s="247" t="s">
        <v>28</v>
      </c>
      <c r="J17" s="248"/>
    </row>
    <row r="18" spans="1:10" ht="23.25" customHeight="1" x14ac:dyDescent="0.3">
      <c r="A18" s="123" t="s">
        <v>23</v>
      </c>
      <c r="B18" s="124" t="s">
        <v>23</v>
      </c>
      <c r="C18" s="48"/>
      <c r="D18" s="49"/>
      <c r="E18" s="226"/>
      <c r="F18" s="227"/>
      <c r="G18" s="226"/>
      <c r="H18" s="227"/>
      <c r="I18" s="226">
        <f>SUMIF(F49:F62,A18,I49:I62)+SUMIF(F49:F62,"PSU",I49:I62)</f>
        <v>0</v>
      </c>
      <c r="J18" s="228"/>
    </row>
    <row r="19" spans="1:10" ht="23.25" customHeight="1" x14ac:dyDescent="0.3">
      <c r="A19" s="123" t="s">
        <v>24</v>
      </c>
      <c r="B19" s="124" t="s">
        <v>24</v>
      </c>
      <c r="C19" s="48"/>
      <c r="D19" s="49"/>
      <c r="E19" s="226"/>
      <c r="F19" s="227"/>
      <c r="G19" s="226"/>
      <c r="H19" s="227"/>
      <c r="I19" s="226">
        <f>SUMIF(F49:F62,A19,I49:I62)</f>
        <v>0</v>
      </c>
      <c r="J19" s="228"/>
    </row>
    <row r="20" spans="1:10" ht="23.25" customHeight="1" x14ac:dyDescent="0.3">
      <c r="A20" s="123" t="s">
        <v>25</v>
      </c>
      <c r="B20" s="124" t="s">
        <v>25</v>
      </c>
      <c r="C20" s="48"/>
      <c r="D20" s="49"/>
      <c r="E20" s="226"/>
      <c r="F20" s="227"/>
      <c r="G20" s="226"/>
      <c r="H20" s="227"/>
      <c r="I20" s="226">
        <f>SUMIF(F49:F62,A20,I49:I62)</f>
        <v>0</v>
      </c>
      <c r="J20" s="228"/>
    </row>
    <row r="21" spans="1:10" ht="23.25" customHeight="1" x14ac:dyDescent="0.3">
      <c r="A21" s="123" t="s">
        <v>84</v>
      </c>
      <c r="B21" s="124" t="s">
        <v>26</v>
      </c>
      <c r="C21" s="48"/>
      <c r="D21" s="49"/>
      <c r="E21" s="226"/>
      <c r="F21" s="227"/>
      <c r="G21" s="226"/>
      <c r="H21" s="227"/>
      <c r="I21" s="226">
        <f>SUMIF(F49:F62,A21,I49:I62)</f>
        <v>0</v>
      </c>
      <c r="J21" s="228"/>
    </row>
    <row r="22" spans="1:10" ht="23.25" customHeight="1" x14ac:dyDescent="0.3">
      <c r="A22" s="123" t="s">
        <v>85</v>
      </c>
      <c r="B22" s="124" t="s">
        <v>27</v>
      </c>
      <c r="C22" s="48"/>
      <c r="D22" s="49"/>
      <c r="E22" s="226"/>
      <c r="F22" s="227"/>
      <c r="G22" s="226"/>
      <c r="H22" s="227"/>
      <c r="I22" s="226">
        <f>SUMIF(F49:F62,A22,I49:I62)</f>
        <v>0</v>
      </c>
      <c r="J22" s="228"/>
    </row>
    <row r="23" spans="1:10" ht="23.25" customHeight="1" x14ac:dyDescent="0.3">
      <c r="A23" s="3"/>
      <c r="B23" s="58" t="s">
        <v>28</v>
      </c>
      <c r="C23" s="59"/>
      <c r="D23" s="60"/>
      <c r="E23" s="236"/>
      <c r="F23" s="245"/>
      <c r="G23" s="236"/>
      <c r="H23" s="245"/>
      <c r="I23" s="236">
        <f>SUM(I18:J22)</f>
        <v>0</v>
      </c>
      <c r="J23" s="237"/>
    </row>
    <row r="24" spans="1:10" ht="33" customHeight="1" x14ac:dyDescent="0.3">
      <c r="A24" s="3"/>
      <c r="B24" s="55" t="s">
        <v>32</v>
      </c>
      <c r="C24" s="48"/>
      <c r="D24" s="49"/>
      <c r="E24" s="54"/>
      <c r="F24" s="51"/>
      <c r="G24" s="42"/>
      <c r="H24" s="42"/>
      <c r="I24" s="42"/>
      <c r="J24" s="52"/>
    </row>
    <row r="25" spans="1:10" ht="23.25" customHeight="1" x14ac:dyDescent="0.3">
      <c r="A25" s="3"/>
      <c r="B25" s="47" t="s">
        <v>11</v>
      </c>
      <c r="C25" s="48"/>
      <c r="D25" s="49"/>
      <c r="E25" s="50">
        <v>15</v>
      </c>
      <c r="F25" s="51" t="s">
        <v>0</v>
      </c>
      <c r="G25" s="234">
        <f>ZakladDPHSniVypocet</f>
        <v>0</v>
      </c>
      <c r="H25" s="235"/>
      <c r="I25" s="235"/>
      <c r="J25" s="52" t="str">
        <f t="shared" ref="J25:J30" si="0">Mena</f>
        <v>CZK</v>
      </c>
    </row>
    <row r="26" spans="1:10" ht="23.25" customHeight="1" x14ac:dyDescent="0.3">
      <c r="A26" s="3"/>
      <c r="B26" s="47" t="s">
        <v>12</v>
      </c>
      <c r="C26" s="48"/>
      <c r="D26" s="49"/>
      <c r="E26" s="50">
        <f>SazbaDPH1</f>
        <v>15</v>
      </c>
      <c r="F26" s="51" t="s">
        <v>0</v>
      </c>
      <c r="G26" s="232">
        <f>ZakladDPHSni*SazbaDPH1/100</f>
        <v>0</v>
      </c>
      <c r="H26" s="233"/>
      <c r="I26" s="233"/>
      <c r="J26" s="52" t="str">
        <f t="shared" si="0"/>
        <v>CZK</v>
      </c>
    </row>
    <row r="27" spans="1:10" ht="23.25" customHeight="1" x14ac:dyDescent="0.3">
      <c r="A27" s="3"/>
      <c r="B27" s="47" t="s">
        <v>13</v>
      </c>
      <c r="C27" s="48"/>
      <c r="D27" s="49"/>
      <c r="E27" s="50">
        <v>21</v>
      </c>
      <c r="F27" s="51" t="s">
        <v>0</v>
      </c>
      <c r="G27" s="234">
        <f>ZakladDPHZaklVypocet</f>
        <v>0</v>
      </c>
      <c r="H27" s="235"/>
      <c r="I27" s="235"/>
      <c r="J27" s="52" t="str">
        <f t="shared" si="0"/>
        <v>CZK</v>
      </c>
    </row>
    <row r="28" spans="1:10" ht="23.25" customHeight="1" x14ac:dyDescent="0.3">
      <c r="A28" s="3"/>
      <c r="B28" s="41" t="s">
        <v>14</v>
      </c>
      <c r="C28" s="19"/>
      <c r="D28" s="15"/>
      <c r="E28" s="37">
        <f>SazbaDPH2</f>
        <v>21</v>
      </c>
      <c r="F28" s="38" t="s">
        <v>0</v>
      </c>
      <c r="G28" s="241">
        <f>ZakladDPHZakl*SazbaDPH2/100</f>
        <v>0</v>
      </c>
      <c r="H28" s="242"/>
      <c r="I28" s="242"/>
      <c r="J28" s="46" t="str">
        <f t="shared" si="0"/>
        <v>CZK</v>
      </c>
    </row>
    <row r="29" spans="1:10" ht="23.25" customHeight="1" thickBot="1" x14ac:dyDescent="0.35">
      <c r="A29" s="3"/>
      <c r="B29" s="40" t="s">
        <v>4</v>
      </c>
      <c r="C29" s="17"/>
      <c r="D29" s="20"/>
      <c r="E29" s="17"/>
      <c r="F29" s="18"/>
      <c r="G29" s="243">
        <f>0</f>
        <v>0</v>
      </c>
      <c r="H29" s="243"/>
      <c r="I29" s="243"/>
      <c r="J29" s="53" t="str">
        <f t="shared" si="0"/>
        <v>CZK</v>
      </c>
    </row>
    <row r="30" spans="1:10" ht="27.75" hidden="1" customHeight="1" thickBot="1" x14ac:dyDescent="0.35">
      <c r="A30" s="3"/>
      <c r="B30" s="96" t="s">
        <v>22</v>
      </c>
      <c r="C30" s="97"/>
      <c r="D30" s="97"/>
      <c r="E30" s="98"/>
      <c r="F30" s="99"/>
      <c r="G30" s="246">
        <f>ZakladDPHSniVypocet+ZakladDPHZaklVypocet</f>
        <v>0</v>
      </c>
      <c r="H30" s="246"/>
      <c r="I30" s="246"/>
      <c r="J30" s="100" t="str">
        <f t="shared" si="0"/>
        <v>CZK</v>
      </c>
    </row>
    <row r="31" spans="1:10" ht="27.75" customHeight="1" thickBot="1" x14ac:dyDescent="0.35">
      <c r="A31" s="3"/>
      <c r="B31" s="96" t="s">
        <v>35</v>
      </c>
      <c r="C31" s="101"/>
      <c r="D31" s="101"/>
      <c r="E31" s="101"/>
      <c r="F31" s="101"/>
      <c r="G31" s="244">
        <f>ZakladDPHSni+DPHSni+ZakladDPHZakl+DPHZakl+Zaokrouhleni</f>
        <v>0</v>
      </c>
      <c r="H31" s="244"/>
      <c r="I31" s="244"/>
      <c r="J31" s="102" t="s">
        <v>55</v>
      </c>
    </row>
    <row r="32" spans="1:10" ht="12.75" customHeight="1" x14ac:dyDescent="0.3">
      <c r="A32" s="3"/>
      <c r="B32" s="3"/>
      <c r="J32" s="10"/>
    </row>
    <row r="33" spans="1:10" ht="30" customHeight="1" x14ac:dyDescent="0.3">
      <c r="A33" s="3"/>
      <c r="B33" s="3"/>
      <c r="J33" s="10"/>
    </row>
    <row r="34" spans="1:10" ht="18.75" customHeight="1" x14ac:dyDescent="0.3">
      <c r="A34" s="3"/>
      <c r="B34" s="21"/>
      <c r="C34" s="16" t="s">
        <v>10</v>
      </c>
      <c r="D34" s="33"/>
      <c r="E34" s="33"/>
      <c r="F34" s="16" t="s">
        <v>9</v>
      </c>
      <c r="G34" s="33"/>
      <c r="H34" s="34">
        <f ca="1">TODAY()</f>
        <v>45034</v>
      </c>
      <c r="I34" s="33"/>
      <c r="J34" s="10"/>
    </row>
    <row r="35" spans="1:10" ht="47.25" customHeight="1" x14ac:dyDescent="0.3">
      <c r="A35" s="3"/>
      <c r="B35" s="3"/>
      <c r="J35" s="10"/>
    </row>
    <row r="36" spans="1:10" s="28" customFormat="1" ht="18.75" customHeight="1" x14ac:dyDescent="0.3">
      <c r="A36" s="27"/>
      <c r="B36" s="27"/>
      <c r="D36" s="22"/>
      <c r="E36" s="22"/>
      <c r="G36" s="22"/>
      <c r="H36" s="22"/>
      <c r="I36" s="22"/>
      <c r="J36" s="32"/>
    </row>
    <row r="37" spans="1:10" ht="12.75" customHeight="1" x14ac:dyDescent="0.3">
      <c r="A37" s="3"/>
      <c r="B37" s="3"/>
      <c r="D37" s="231" t="s">
        <v>2</v>
      </c>
      <c r="E37" s="231"/>
      <c r="H37" s="11" t="s">
        <v>3</v>
      </c>
      <c r="J37" s="10"/>
    </row>
    <row r="38" spans="1:10" ht="13.5" customHeight="1" thickBot="1" x14ac:dyDescent="0.35">
      <c r="A38" s="12"/>
      <c r="B38" s="12"/>
      <c r="C38" s="13"/>
      <c r="D38" s="13"/>
      <c r="E38" s="13"/>
      <c r="F38" s="13"/>
      <c r="G38" s="13"/>
      <c r="H38" s="13"/>
      <c r="I38" s="13"/>
      <c r="J38" s="14"/>
    </row>
    <row r="39" spans="1:10" ht="27" hidden="1" customHeight="1" x14ac:dyDescent="0.4">
      <c r="B39" s="61" t="s">
        <v>15</v>
      </c>
      <c r="C39" s="2"/>
      <c r="D39" s="2"/>
      <c r="E39" s="2"/>
      <c r="F39" s="88"/>
      <c r="G39" s="88"/>
      <c r="H39" s="88"/>
      <c r="I39" s="88"/>
      <c r="J39" s="2"/>
    </row>
    <row r="40" spans="1:10" ht="25.5" hidden="1" customHeight="1" x14ac:dyDescent="0.3">
      <c r="A40" s="80" t="s">
        <v>37</v>
      </c>
      <c r="B40" s="82" t="s">
        <v>16</v>
      </c>
      <c r="C40" s="83" t="s">
        <v>5</v>
      </c>
      <c r="D40" s="84"/>
      <c r="E40" s="84"/>
      <c r="F40" s="89" t="str">
        <f>B25</f>
        <v>Základ pro sníženou DPH</v>
      </c>
      <c r="G40" s="89" t="str">
        <f>B27</f>
        <v>Základ pro základní DPH</v>
      </c>
      <c r="H40" s="90" t="s">
        <v>17</v>
      </c>
      <c r="I40" s="90" t="s">
        <v>1</v>
      </c>
      <c r="J40" s="85" t="s">
        <v>0</v>
      </c>
    </row>
    <row r="41" spans="1:10" ht="25.5" hidden="1" customHeight="1" x14ac:dyDescent="0.3">
      <c r="A41" s="80">
        <v>1</v>
      </c>
      <c r="B41" s="86" t="s">
        <v>53</v>
      </c>
      <c r="C41" s="214" t="s">
        <v>46</v>
      </c>
      <c r="D41" s="215"/>
      <c r="E41" s="215"/>
      <c r="F41" s="91">
        <f>'Rozpočet Pol'!AA361</f>
        <v>0</v>
      </c>
      <c r="G41" s="92">
        <f>'Rozpočet Pol'!AB361</f>
        <v>0</v>
      </c>
      <c r="H41" s="93">
        <f>(F41*SazbaDPH1/100)+(G41*SazbaDPH2/100)</f>
        <v>0</v>
      </c>
      <c r="I41" s="93">
        <f>F41+G41+H41</f>
        <v>0</v>
      </c>
      <c r="J41" s="87" t="str">
        <f>IF(CenaCelkemVypocet=0,"",I41/CenaCelkemVypocet*100)</f>
        <v/>
      </c>
    </row>
    <row r="42" spans="1:10" ht="25.5" hidden="1" customHeight="1" x14ac:dyDescent="0.3">
      <c r="A42" s="80"/>
      <c r="B42" s="216" t="s">
        <v>54</v>
      </c>
      <c r="C42" s="217"/>
      <c r="D42" s="217"/>
      <c r="E42" s="218"/>
      <c r="F42" s="94">
        <f>SUMIF(A41:A41,"=1",F41:F41)</f>
        <v>0</v>
      </c>
      <c r="G42" s="95">
        <f>SUMIF(A41:A41,"=1",G41:G41)</f>
        <v>0</v>
      </c>
      <c r="H42" s="95">
        <f>SUMIF(A41:A41,"=1",H41:H41)</f>
        <v>0</v>
      </c>
      <c r="I42" s="95">
        <f>SUMIF(A41:A41,"=1",I41:I41)</f>
        <v>0</v>
      </c>
      <c r="J42" s="81">
        <f>SUMIF(A41:A41,"=1",J41:J41)</f>
        <v>0</v>
      </c>
    </row>
    <row r="46" spans="1:10" ht="15.45" x14ac:dyDescent="0.4">
      <c r="B46" s="103" t="s">
        <v>56</v>
      </c>
    </row>
    <row r="48" spans="1:10" ht="25.5" customHeight="1" x14ac:dyDescent="0.3">
      <c r="A48" s="104"/>
      <c r="B48" s="108" t="s">
        <v>16</v>
      </c>
      <c r="C48" s="108" t="s">
        <v>5</v>
      </c>
      <c r="D48" s="109"/>
      <c r="E48" s="109"/>
      <c r="F48" s="112" t="s">
        <v>57</v>
      </c>
      <c r="G48" s="112"/>
      <c r="H48" s="112"/>
      <c r="I48" s="219" t="s">
        <v>28</v>
      </c>
      <c r="J48" s="219"/>
    </row>
    <row r="49" spans="1:10" ht="25.5" customHeight="1" x14ac:dyDescent="0.3">
      <c r="A49" s="105"/>
      <c r="B49" s="113" t="s">
        <v>58</v>
      </c>
      <c r="C49" s="221" t="s">
        <v>59</v>
      </c>
      <c r="D49" s="222"/>
      <c r="E49" s="222"/>
      <c r="F49" s="115" t="s">
        <v>23</v>
      </c>
      <c r="G49" s="116"/>
      <c r="H49" s="116"/>
      <c r="I49" s="220">
        <f>'Rozpočet Pol'!G8</f>
        <v>0</v>
      </c>
      <c r="J49" s="220"/>
    </row>
    <row r="50" spans="1:10" ht="25.5" customHeight="1" x14ac:dyDescent="0.3">
      <c r="A50" s="105"/>
      <c r="B50" s="107" t="s">
        <v>60</v>
      </c>
      <c r="C50" s="209" t="s">
        <v>61</v>
      </c>
      <c r="D50" s="210"/>
      <c r="E50" s="210"/>
      <c r="F50" s="117" t="s">
        <v>23</v>
      </c>
      <c r="G50" s="118"/>
      <c r="H50" s="118"/>
      <c r="I50" s="208">
        <f>'Rozpočet Pol'!G69</f>
        <v>0</v>
      </c>
      <c r="J50" s="208"/>
    </row>
    <row r="51" spans="1:10" ht="25.5" customHeight="1" x14ac:dyDescent="0.3">
      <c r="A51" s="105"/>
      <c r="B51" s="107" t="s">
        <v>62</v>
      </c>
      <c r="C51" s="209" t="s">
        <v>63</v>
      </c>
      <c r="D51" s="210"/>
      <c r="E51" s="210"/>
      <c r="F51" s="117" t="s">
        <v>23</v>
      </c>
      <c r="G51" s="118"/>
      <c r="H51" s="118"/>
      <c r="I51" s="208">
        <f>'Rozpočet Pol'!G123</f>
        <v>0</v>
      </c>
      <c r="J51" s="208"/>
    </row>
    <row r="52" spans="1:10" ht="25.5" customHeight="1" x14ac:dyDescent="0.3">
      <c r="A52" s="105"/>
      <c r="B52" s="107" t="s">
        <v>64</v>
      </c>
      <c r="C52" s="209" t="s">
        <v>65</v>
      </c>
      <c r="D52" s="210"/>
      <c r="E52" s="210"/>
      <c r="F52" s="117" t="s">
        <v>23</v>
      </c>
      <c r="G52" s="118"/>
      <c r="H52" s="118"/>
      <c r="I52" s="208">
        <f>'Rozpočet Pol'!G144</f>
        <v>0</v>
      </c>
      <c r="J52" s="208"/>
    </row>
    <row r="53" spans="1:10" ht="25.5" customHeight="1" x14ac:dyDescent="0.3">
      <c r="A53" s="105"/>
      <c r="B53" s="107" t="s">
        <v>66</v>
      </c>
      <c r="C53" s="209" t="s">
        <v>67</v>
      </c>
      <c r="D53" s="210"/>
      <c r="E53" s="210"/>
      <c r="F53" s="117" t="s">
        <v>23</v>
      </c>
      <c r="G53" s="118"/>
      <c r="H53" s="118"/>
      <c r="I53" s="208">
        <f>'Rozpočet Pol'!G173</f>
        <v>0</v>
      </c>
      <c r="J53" s="208"/>
    </row>
    <row r="54" spans="1:10" ht="25.5" customHeight="1" x14ac:dyDescent="0.3">
      <c r="A54" s="105"/>
      <c r="B54" s="107" t="s">
        <v>68</v>
      </c>
      <c r="C54" s="209" t="s">
        <v>69</v>
      </c>
      <c r="D54" s="210"/>
      <c r="E54" s="210"/>
      <c r="F54" s="117" t="s">
        <v>23</v>
      </c>
      <c r="G54" s="118"/>
      <c r="H54" s="118"/>
      <c r="I54" s="208">
        <f>'Rozpočet Pol'!G208</f>
        <v>0</v>
      </c>
      <c r="J54" s="208"/>
    </row>
    <row r="55" spans="1:10" ht="25.5" customHeight="1" x14ac:dyDescent="0.3">
      <c r="A55" s="105"/>
      <c r="B55" s="107" t="s">
        <v>70</v>
      </c>
      <c r="C55" s="209" t="s">
        <v>71</v>
      </c>
      <c r="D55" s="210"/>
      <c r="E55" s="210"/>
      <c r="F55" s="117" t="s">
        <v>23</v>
      </c>
      <c r="G55" s="118"/>
      <c r="H55" s="118"/>
      <c r="I55" s="208">
        <f>'Rozpočet Pol'!G226</f>
        <v>0</v>
      </c>
      <c r="J55" s="208"/>
    </row>
    <row r="56" spans="1:10" ht="25.5" customHeight="1" x14ac:dyDescent="0.3">
      <c r="A56" s="105"/>
      <c r="B56" s="107" t="s">
        <v>72</v>
      </c>
      <c r="C56" s="209" t="s">
        <v>73</v>
      </c>
      <c r="D56" s="210"/>
      <c r="E56" s="210"/>
      <c r="F56" s="117" t="s">
        <v>23</v>
      </c>
      <c r="G56" s="118"/>
      <c r="H56" s="118"/>
      <c r="I56" s="208">
        <f>'Rozpočet Pol'!G235</f>
        <v>0</v>
      </c>
      <c r="J56" s="208"/>
    </row>
    <row r="57" spans="1:10" ht="25.5" customHeight="1" x14ac:dyDescent="0.3">
      <c r="A57" s="105"/>
      <c r="B57" s="107" t="s">
        <v>74</v>
      </c>
      <c r="C57" s="209" t="s">
        <v>75</v>
      </c>
      <c r="D57" s="210"/>
      <c r="E57" s="210"/>
      <c r="F57" s="117" t="s">
        <v>24</v>
      </c>
      <c r="G57" s="118"/>
      <c r="H57" s="118"/>
      <c r="I57" s="208">
        <f>'Rozpočet Pol'!G246</f>
        <v>0</v>
      </c>
      <c r="J57" s="208"/>
    </row>
    <row r="58" spans="1:10" ht="25.5" customHeight="1" x14ac:dyDescent="0.3">
      <c r="A58" s="105"/>
      <c r="B58" s="107" t="s">
        <v>76</v>
      </c>
      <c r="C58" s="209" t="s">
        <v>77</v>
      </c>
      <c r="D58" s="210"/>
      <c r="E58" s="210"/>
      <c r="F58" s="117" t="s">
        <v>24</v>
      </c>
      <c r="G58" s="118"/>
      <c r="H58" s="118"/>
      <c r="I58" s="208">
        <f>'Rozpočet Pol'!G284</f>
        <v>0</v>
      </c>
      <c r="J58" s="208"/>
    </row>
    <row r="59" spans="1:10" ht="25.5" customHeight="1" x14ac:dyDescent="0.3">
      <c r="A59" s="105"/>
      <c r="B59" s="107" t="s">
        <v>78</v>
      </c>
      <c r="C59" s="209" t="s">
        <v>79</v>
      </c>
      <c r="D59" s="210"/>
      <c r="E59" s="210"/>
      <c r="F59" s="117" t="s">
        <v>24</v>
      </c>
      <c r="G59" s="118"/>
      <c r="H59" s="118"/>
      <c r="I59" s="208">
        <f>'Rozpočet Pol'!G290</f>
        <v>0</v>
      </c>
      <c r="J59" s="208"/>
    </row>
    <row r="60" spans="1:10" ht="25.5" customHeight="1" x14ac:dyDescent="0.3">
      <c r="A60" s="105"/>
      <c r="B60" s="107" t="s">
        <v>80</v>
      </c>
      <c r="C60" s="209" t="s">
        <v>81</v>
      </c>
      <c r="D60" s="210"/>
      <c r="E60" s="210"/>
      <c r="F60" s="117" t="s">
        <v>24</v>
      </c>
      <c r="G60" s="118"/>
      <c r="H60" s="118"/>
      <c r="I60" s="208">
        <f>'Rozpočet Pol'!G312</f>
        <v>0</v>
      </c>
      <c r="J60" s="208"/>
    </row>
    <row r="61" spans="1:10" ht="25.5" customHeight="1" x14ac:dyDescent="0.3">
      <c r="A61" s="105"/>
      <c r="B61" s="107" t="s">
        <v>82</v>
      </c>
      <c r="C61" s="209" t="s">
        <v>83</v>
      </c>
      <c r="D61" s="210"/>
      <c r="E61" s="210"/>
      <c r="F61" s="117" t="s">
        <v>24</v>
      </c>
      <c r="G61" s="118"/>
      <c r="H61" s="118"/>
      <c r="I61" s="208">
        <f>'Rozpočet Pol'!G326</f>
        <v>0</v>
      </c>
      <c r="J61" s="208"/>
    </row>
    <row r="62" spans="1:10" ht="25.5" customHeight="1" x14ac:dyDescent="0.3">
      <c r="A62" s="105"/>
      <c r="B62" s="114" t="s">
        <v>84</v>
      </c>
      <c r="C62" s="212" t="s">
        <v>26</v>
      </c>
      <c r="D62" s="213"/>
      <c r="E62" s="213"/>
      <c r="F62" s="119" t="s">
        <v>84</v>
      </c>
      <c r="G62" s="120"/>
      <c r="H62" s="120"/>
      <c r="I62" s="211">
        <f>'Rozpočet Pol'!G355</f>
        <v>0</v>
      </c>
      <c r="J62" s="211"/>
    </row>
    <row r="63" spans="1:10" ht="25.5" customHeight="1" x14ac:dyDescent="0.3">
      <c r="A63" s="106"/>
      <c r="B63" s="110" t="s">
        <v>1</v>
      </c>
      <c r="C63" s="110"/>
      <c r="D63" s="111"/>
      <c r="E63" s="111"/>
      <c r="F63" s="121"/>
      <c r="G63" s="122"/>
      <c r="H63" s="122"/>
      <c r="I63" s="201">
        <f>SUM(I49:I62)</f>
        <v>0</v>
      </c>
      <c r="J63" s="201"/>
    </row>
    <row r="64" spans="1:10" x14ac:dyDescent="0.3">
      <c r="F64" s="79"/>
      <c r="G64" s="79"/>
      <c r="H64" s="79"/>
      <c r="I64" s="79"/>
      <c r="J64" s="79"/>
    </row>
    <row r="65" spans="6:10" x14ac:dyDescent="0.3">
      <c r="F65" s="79"/>
      <c r="G65" s="79"/>
      <c r="H65" s="79"/>
      <c r="I65" s="79"/>
      <c r="J65" s="79"/>
    </row>
    <row r="66" spans="6:10" x14ac:dyDescent="0.3">
      <c r="F66" s="79"/>
      <c r="G66" s="79"/>
      <c r="H66" s="79"/>
      <c r="I66" s="79"/>
      <c r="J66" s="7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B1:J1"/>
    <mergeCell ref="G28:I28"/>
    <mergeCell ref="G29:I29"/>
    <mergeCell ref="G31:I31"/>
    <mergeCell ref="G27:I27"/>
    <mergeCell ref="I18:J18"/>
    <mergeCell ref="I21:J21"/>
    <mergeCell ref="E23:F23"/>
    <mergeCell ref="G23:H23"/>
    <mergeCell ref="G30:I30"/>
    <mergeCell ref="G17:H17"/>
    <mergeCell ref="I17:J17"/>
    <mergeCell ref="E18:F18"/>
    <mergeCell ref="D12:G12"/>
    <mergeCell ref="D13:G13"/>
    <mergeCell ref="D3:J3"/>
    <mergeCell ref="E22:F22"/>
    <mergeCell ref="I22:J22"/>
    <mergeCell ref="I23:J23"/>
    <mergeCell ref="G21:H21"/>
    <mergeCell ref="G22:H22"/>
    <mergeCell ref="I50:J50"/>
    <mergeCell ref="C50:E50"/>
    <mergeCell ref="D2:J2"/>
    <mergeCell ref="E19:F19"/>
    <mergeCell ref="G18:H18"/>
    <mergeCell ref="G19:H19"/>
    <mergeCell ref="G20:H20"/>
    <mergeCell ref="I19:J19"/>
    <mergeCell ref="I20:J20"/>
    <mergeCell ref="E20:F20"/>
    <mergeCell ref="E17:F17"/>
    <mergeCell ref="D11:G11"/>
    <mergeCell ref="D37:E37"/>
    <mergeCell ref="G26:I26"/>
    <mergeCell ref="G25:I25"/>
    <mergeCell ref="E21:F21"/>
    <mergeCell ref="C41:E41"/>
    <mergeCell ref="B42:E42"/>
    <mergeCell ref="I48:J48"/>
    <mergeCell ref="I49:J49"/>
    <mergeCell ref="C49:E49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63:J63"/>
    <mergeCell ref="B15:J15"/>
    <mergeCell ref="D16:F16"/>
    <mergeCell ref="H16:J16"/>
    <mergeCell ref="I60:J60"/>
    <mergeCell ref="C60:E60"/>
    <mergeCell ref="I61:J61"/>
    <mergeCell ref="C61:E61"/>
    <mergeCell ref="I62:J62"/>
    <mergeCell ref="C62:E62"/>
    <mergeCell ref="I57:J57"/>
    <mergeCell ref="C57:E57"/>
    <mergeCell ref="I58:J58"/>
    <mergeCell ref="C58:E58"/>
    <mergeCell ref="I59:J59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8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5234375" defaultRowHeight="12.45" x14ac:dyDescent="0.3"/>
  <cols>
    <col min="1" max="1" width="4.3046875" style="4" customWidth="1"/>
    <col min="2" max="2" width="14.3828125" style="4" customWidth="1"/>
    <col min="3" max="3" width="38.3046875" style="8" customWidth="1"/>
    <col min="4" max="4" width="4.53515625" style="4" customWidth="1"/>
    <col min="5" max="5" width="10.53515625" style="4" customWidth="1"/>
    <col min="6" max="6" width="9.84375" style="4" customWidth="1"/>
    <col min="7" max="7" width="12.69140625" style="4" customWidth="1"/>
    <col min="8" max="16384" width="9.15234375" style="4"/>
  </cols>
  <sheetData>
    <row r="1" spans="1:7" ht="15.45" x14ac:dyDescent="0.3">
      <c r="A1" s="254" t="s">
        <v>6</v>
      </c>
      <c r="B1" s="254"/>
      <c r="C1" s="255"/>
      <c r="D1" s="254"/>
      <c r="E1" s="254"/>
      <c r="F1" s="254"/>
      <c r="G1" s="254"/>
    </row>
    <row r="2" spans="1:7" ht="25" customHeight="1" x14ac:dyDescent="0.3">
      <c r="A2" s="63" t="s">
        <v>41</v>
      </c>
      <c r="B2" s="62"/>
      <c r="C2" s="256"/>
      <c r="D2" s="256"/>
      <c r="E2" s="256"/>
      <c r="F2" s="256"/>
      <c r="G2" s="257"/>
    </row>
    <row r="3" spans="1:7" ht="25" hidden="1" customHeight="1" x14ac:dyDescent="0.3">
      <c r="A3" s="63" t="s">
        <v>7</v>
      </c>
      <c r="B3" s="62"/>
      <c r="C3" s="256"/>
      <c r="D3" s="256"/>
      <c r="E3" s="256"/>
      <c r="F3" s="256"/>
      <c r="G3" s="257"/>
    </row>
    <row r="4" spans="1:7" ht="25" hidden="1" customHeight="1" x14ac:dyDescent="0.3">
      <c r="A4" s="63" t="s">
        <v>8</v>
      </c>
      <c r="B4" s="62"/>
      <c r="C4" s="256"/>
      <c r="D4" s="256"/>
      <c r="E4" s="256"/>
      <c r="F4" s="256"/>
      <c r="G4" s="257"/>
    </row>
    <row r="5" spans="1:7" hidden="1" x14ac:dyDescent="0.3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F371"/>
  <sheetViews>
    <sheetView view="pageBreakPreview" topLeftCell="B338" zoomScaleNormal="100" zoomScaleSheetLayoutView="100" workbookViewId="0">
      <selection activeCell="Z364" sqref="Z364"/>
    </sheetView>
  </sheetViews>
  <sheetFormatPr defaultRowHeight="12.45" outlineLevelRow="1" x14ac:dyDescent="0.3"/>
  <cols>
    <col min="1" max="1" width="4.23046875" customWidth="1"/>
    <col min="2" max="2" width="14.3828125" style="78" customWidth="1"/>
    <col min="3" max="3" width="38.23046875" style="78" customWidth="1"/>
    <col min="4" max="4" width="4.53515625" customWidth="1"/>
    <col min="5" max="5" width="10.53515625" customWidth="1"/>
    <col min="6" max="6" width="9.84375" customWidth="1"/>
    <col min="7" max="7" width="12.69140625" customWidth="1"/>
    <col min="8" max="18" width="9.23046875" hidden="1" customWidth="1"/>
    <col min="19" max="19" width="9.23046875" customWidth="1"/>
    <col min="20" max="21" width="9.23046875" hidden="1" customWidth="1"/>
    <col min="27" max="37" width="0" hidden="1" customWidth="1"/>
  </cols>
  <sheetData>
    <row r="1" spans="1:58" ht="15.75" customHeight="1" x14ac:dyDescent="0.4">
      <c r="A1" s="270" t="s">
        <v>6</v>
      </c>
      <c r="B1" s="270"/>
      <c r="C1" s="270"/>
      <c r="D1" s="270"/>
      <c r="E1" s="270"/>
      <c r="F1" s="270"/>
      <c r="G1" s="270"/>
      <c r="AC1" t="s">
        <v>87</v>
      </c>
    </row>
    <row r="2" spans="1:58" ht="25" customHeight="1" x14ac:dyDescent="0.3">
      <c r="A2" s="127" t="s">
        <v>86</v>
      </c>
      <c r="B2" s="125"/>
      <c r="C2" s="271" t="s">
        <v>46</v>
      </c>
      <c r="D2" s="272"/>
      <c r="E2" s="272"/>
      <c r="F2" s="272"/>
      <c r="G2" s="273"/>
      <c r="AC2" t="s">
        <v>88</v>
      </c>
    </row>
    <row r="3" spans="1:58" ht="25" customHeight="1" x14ac:dyDescent="0.3">
      <c r="A3" s="128" t="s">
        <v>7</v>
      </c>
      <c r="B3" s="126"/>
      <c r="C3" s="274" t="s">
        <v>43</v>
      </c>
      <c r="D3" s="275"/>
      <c r="E3" s="275"/>
      <c r="F3" s="275"/>
      <c r="G3" s="276"/>
      <c r="AC3" t="s">
        <v>89</v>
      </c>
    </row>
    <row r="4" spans="1:58" ht="25" hidden="1" customHeight="1" x14ac:dyDescent="0.3">
      <c r="A4" s="128" t="s">
        <v>8</v>
      </c>
      <c r="B4" s="126"/>
      <c r="C4" s="274"/>
      <c r="D4" s="275"/>
      <c r="E4" s="275"/>
      <c r="F4" s="275"/>
      <c r="G4" s="276"/>
      <c r="AC4" t="s">
        <v>90</v>
      </c>
    </row>
    <row r="5" spans="1:58" hidden="1" x14ac:dyDescent="0.3">
      <c r="A5" s="129" t="s">
        <v>91</v>
      </c>
      <c r="B5" s="130"/>
      <c r="C5" s="130"/>
      <c r="D5" s="131"/>
      <c r="E5" s="131"/>
      <c r="F5" s="131"/>
      <c r="G5" s="132"/>
      <c r="AC5" t="s">
        <v>92</v>
      </c>
    </row>
    <row r="7" spans="1:58" ht="37.299999999999997" x14ac:dyDescent="0.3">
      <c r="A7" s="137" t="s">
        <v>93</v>
      </c>
      <c r="B7" s="138" t="s">
        <v>94</v>
      </c>
      <c r="C7" s="138" t="s">
        <v>95</v>
      </c>
      <c r="D7" s="137" t="s">
        <v>96</v>
      </c>
      <c r="E7" s="137" t="s">
        <v>97</v>
      </c>
      <c r="F7" s="133" t="s">
        <v>98</v>
      </c>
      <c r="G7" s="160" t="s">
        <v>28</v>
      </c>
      <c r="H7" s="161" t="s">
        <v>29</v>
      </c>
      <c r="I7" s="161" t="s">
        <v>99</v>
      </c>
      <c r="J7" s="161" t="s">
        <v>30</v>
      </c>
      <c r="K7" s="161" t="s">
        <v>100</v>
      </c>
      <c r="L7" s="161" t="s">
        <v>101</v>
      </c>
      <c r="M7" s="161" t="s">
        <v>102</v>
      </c>
      <c r="N7" s="161" t="s">
        <v>103</v>
      </c>
      <c r="O7" s="161" t="s">
        <v>104</v>
      </c>
      <c r="P7" s="161" t="s">
        <v>105</v>
      </c>
      <c r="Q7" s="161" t="s">
        <v>106</v>
      </c>
      <c r="R7" s="161" t="s">
        <v>107</v>
      </c>
      <c r="S7" s="161" t="s">
        <v>108</v>
      </c>
      <c r="T7" s="161" t="s">
        <v>109</v>
      </c>
      <c r="U7" s="140" t="s">
        <v>110</v>
      </c>
    </row>
    <row r="8" spans="1:58" x14ac:dyDescent="0.3">
      <c r="A8" s="162" t="s">
        <v>111</v>
      </c>
      <c r="B8" s="163" t="s">
        <v>58</v>
      </c>
      <c r="C8" s="164" t="s">
        <v>59</v>
      </c>
      <c r="D8" s="165"/>
      <c r="E8" s="166"/>
      <c r="F8" s="167"/>
      <c r="G8" s="167">
        <f>SUMIF(AC9:AC68,"&lt;&gt;NOR",G9:G68)</f>
        <v>0</v>
      </c>
      <c r="H8" s="167"/>
      <c r="I8" s="167">
        <f>SUM(I9:I68)</f>
        <v>0</v>
      </c>
      <c r="J8" s="167"/>
      <c r="K8" s="167">
        <f>SUM(K9:K68)</f>
        <v>0</v>
      </c>
      <c r="L8" s="167"/>
      <c r="M8" s="167">
        <f>SUM(M9:M68)</f>
        <v>0</v>
      </c>
      <c r="N8" s="139"/>
      <c r="O8" s="139">
        <f>SUM(O9:O68)</f>
        <v>0</v>
      </c>
      <c r="P8" s="139"/>
      <c r="Q8" s="139">
        <f>SUM(Q9:Q68)</f>
        <v>0</v>
      </c>
      <c r="R8" s="139"/>
      <c r="S8" s="139"/>
      <c r="T8" s="162"/>
      <c r="U8" s="139">
        <f>SUM(U9:U68)</f>
        <v>458.65999999999997</v>
      </c>
      <c r="AC8" t="s">
        <v>112</v>
      </c>
    </row>
    <row r="9" spans="1:58" outlineLevel="1" x14ac:dyDescent="0.3">
      <c r="A9" s="135">
        <v>1</v>
      </c>
      <c r="B9" s="135" t="s">
        <v>113</v>
      </c>
      <c r="C9" s="179" t="s">
        <v>114</v>
      </c>
      <c r="D9" s="141" t="s">
        <v>115</v>
      </c>
      <c r="E9" s="151">
        <v>0.81499999999999995</v>
      </c>
      <c r="F9" s="157"/>
      <c r="G9" s="158">
        <f>ROUND(E9*F9,2)</f>
        <v>0</v>
      </c>
      <c r="H9" s="157"/>
      <c r="I9" s="158">
        <f>ROUND(E9*H9,2)</f>
        <v>0</v>
      </c>
      <c r="J9" s="157"/>
      <c r="K9" s="158">
        <f>ROUND(E9*J9,2)</f>
        <v>0</v>
      </c>
      <c r="L9" s="158">
        <v>21</v>
      </c>
      <c r="M9" s="158">
        <f>G9*(1+L9/100)</f>
        <v>0</v>
      </c>
      <c r="N9" s="142">
        <v>0</v>
      </c>
      <c r="O9" s="142">
        <f>ROUND(E9*N9,5)</f>
        <v>0</v>
      </c>
      <c r="P9" s="142">
        <v>0</v>
      </c>
      <c r="Q9" s="142">
        <f>ROUND(E9*P9,5)</f>
        <v>0</v>
      </c>
      <c r="R9" s="142"/>
      <c r="S9" s="142" t="s">
        <v>458</v>
      </c>
      <c r="T9" s="143">
        <v>55.5</v>
      </c>
      <c r="U9" s="142">
        <f>ROUND(E9*T9,2)</f>
        <v>45.23</v>
      </c>
      <c r="V9" s="134"/>
      <c r="W9" s="134"/>
      <c r="X9" s="134"/>
      <c r="Y9" s="134"/>
      <c r="Z9" s="134"/>
      <c r="AA9" s="134"/>
      <c r="AB9" s="134"/>
      <c r="AC9" s="134" t="s">
        <v>116</v>
      </c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</row>
    <row r="10" spans="1:58" outlineLevel="1" x14ac:dyDescent="0.3">
      <c r="A10" s="135"/>
      <c r="B10" s="135"/>
      <c r="C10" s="180" t="s">
        <v>117</v>
      </c>
      <c r="D10" s="144"/>
      <c r="E10" s="152"/>
      <c r="F10" s="158"/>
      <c r="G10" s="158"/>
      <c r="H10" s="158"/>
      <c r="I10" s="158"/>
      <c r="J10" s="158"/>
      <c r="K10" s="158"/>
      <c r="L10" s="158"/>
      <c r="M10" s="158"/>
      <c r="N10" s="142"/>
      <c r="O10" s="142"/>
      <c r="P10" s="142"/>
      <c r="Q10" s="142"/>
      <c r="R10" s="142"/>
      <c r="S10" s="142"/>
      <c r="T10" s="143"/>
      <c r="U10" s="142"/>
      <c r="V10" s="134"/>
      <c r="W10" s="134"/>
      <c r="X10" s="134"/>
      <c r="Y10" s="134"/>
      <c r="Z10" s="134"/>
      <c r="AA10" s="134"/>
      <c r="AB10" s="134"/>
      <c r="AC10" s="134" t="s">
        <v>118</v>
      </c>
      <c r="AD10" s="134">
        <v>2</v>
      </c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</row>
    <row r="11" spans="1:58" outlineLevel="1" x14ac:dyDescent="0.3">
      <c r="A11" s="135"/>
      <c r="B11" s="135"/>
      <c r="C11" s="181" t="s">
        <v>119</v>
      </c>
      <c r="D11" s="144"/>
      <c r="E11" s="152">
        <v>762.00959999999998</v>
      </c>
      <c r="F11" s="158"/>
      <c r="G11" s="158"/>
      <c r="H11" s="158"/>
      <c r="I11" s="158"/>
      <c r="J11" s="158"/>
      <c r="K11" s="158"/>
      <c r="L11" s="158"/>
      <c r="M11" s="158"/>
      <c r="N11" s="142"/>
      <c r="O11" s="142"/>
      <c r="P11" s="142"/>
      <c r="Q11" s="142"/>
      <c r="R11" s="142"/>
      <c r="S11" s="142"/>
      <c r="T11" s="143"/>
      <c r="U11" s="142"/>
      <c r="V11" s="134"/>
      <c r="W11" s="134"/>
      <c r="X11" s="134"/>
      <c r="Y11" s="134"/>
      <c r="Z11" s="134"/>
      <c r="AA11" s="134"/>
      <c r="AB11" s="134"/>
      <c r="AC11" s="134" t="s">
        <v>118</v>
      </c>
      <c r="AD11" s="134">
        <v>2</v>
      </c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</row>
    <row r="12" spans="1:58" outlineLevel="1" x14ac:dyDescent="0.3">
      <c r="A12" s="135"/>
      <c r="B12" s="135"/>
      <c r="C12" s="181" t="s">
        <v>120</v>
      </c>
      <c r="D12" s="144"/>
      <c r="E12" s="152">
        <v>53.22</v>
      </c>
      <c r="F12" s="158"/>
      <c r="G12" s="158"/>
      <c r="H12" s="158"/>
      <c r="I12" s="158"/>
      <c r="J12" s="158"/>
      <c r="K12" s="158"/>
      <c r="L12" s="158"/>
      <c r="M12" s="158"/>
      <c r="N12" s="142"/>
      <c r="O12" s="142"/>
      <c r="P12" s="142"/>
      <c r="Q12" s="142"/>
      <c r="R12" s="142"/>
      <c r="S12" s="142"/>
      <c r="T12" s="143"/>
      <c r="U12" s="142"/>
      <c r="V12" s="134"/>
      <c r="W12" s="134"/>
      <c r="X12" s="134"/>
      <c r="Y12" s="134"/>
      <c r="Z12" s="134"/>
      <c r="AA12" s="134"/>
      <c r="AB12" s="134"/>
      <c r="AC12" s="134" t="s">
        <v>118</v>
      </c>
      <c r="AD12" s="134">
        <v>2</v>
      </c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</row>
    <row r="13" spans="1:58" outlineLevel="1" x14ac:dyDescent="0.3">
      <c r="A13" s="135"/>
      <c r="B13" s="135"/>
      <c r="C13" s="180" t="s">
        <v>121</v>
      </c>
      <c r="D13" s="144"/>
      <c r="E13" s="152"/>
      <c r="F13" s="158"/>
      <c r="G13" s="158"/>
      <c r="H13" s="158"/>
      <c r="I13" s="158"/>
      <c r="J13" s="158"/>
      <c r="K13" s="158"/>
      <c r="L13" s="158"/>
      <c r="M13" s="158"/>
      <c r="N13" s="142"/>
      <c r="O13" s="142"/>
      <c r="P13" s="142"/>
      <c r="Q13" s="142"/>
      <c r="R13" s="142"/>
      <c r="S13" s="142"/>
      <c r="T13" s="143"/>
      <c r="U13" s="142"/>
      <c r="V13" s="134"/>
      <c r="W13" s="134"/>
      <c r="X13" s="134"/>
      <c r="Y13" s="134"/>
      <c r="Z13" s="134"/>
      <c r="AA13" s="134"/>
      <c r="AB13" s="134"/>
      <c r="AC13" s="134" t="s">
        <v>118</v>
      </c>
      <c r="AD13" s="134">
        <v>0</v>
      </c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</row>
    <row r="14" spans="1:58" outlineLevel="1" x14ac:dyDescent="0.3">
      <c r="A14" s="135"/>
      <c r="B14" s="135"/>
      <c r="C14" s="182" t="s">
        <v>122</v>
      </c>
      <c r="D14" s="145"/>
      <c r="E14" s="153">
        <v>0.81499999999999995</v>
      </c>
      <c r="F14" s="158"/>
      <c r="G14" s="158"/>
      <c r="H14" s="158"/>
      <c r="I14" s="158"/>
      <c r="J14" s="158"/>
      <c r="K14" s="158"/>
      <c r="L14" s="158"/>
      <c r="M14" s="158"/>
      <c r="N14" s="142"/>
      <c r="O14" s="142"/>
      <c r="P14" s="142"/>
      <c r="Q14" s="142"/>
      <c r="R14" s="142"/>
      <c r="S14" s="142"/>
      <c r="T14" s="143"/>
      <c r="U14" s="142"/>
      <c r="V14" s="134"/>
      <c r="W14" s="134"/>
      <c r="X14" s="134"/>
      <c r="Y14" s="134"/>
      <c r="Z14" s="134"/>
      <c r="AA14" s="134"/>
      <c r="AB14" s="134"/>
      <c r="AC14" s="134" t="s">
        <v>118</v>
      </c>
      <c r="AD14" s="134">
        <v>0</v>
      </c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</row>
    <row r="15" spans="1:58" outlineLevel="1" x14ac:dyDescent="0.3">
      <c r="A15" s="135">
        <v>2</v>
      </c>
      <c r="B15" s="135" t="s">
        <v>123</v>
      </c>
      <c r="C15" s="179" t="s">
        <v>124</v>
      </c>
      <c r="D15" s="141" t="s">
        <v>125</v>
      </c>
      <c r="E15" s="151">
        <v>122.283</v>
      </c>
      <c r="F15" s="157"/>
      <c r="G15" s="158">
        <f>ROUND(E15*F15,2)</f>
        <v>0</v>
      </c>
      <c r="H15" s="157"/>
      <c r="I15" s="158">
        <f>ROUND(E15*H15,2)</f>
        <v>0</v>
      </c>
      <c r="J15" s="157"/>
      <c r="K15" s="158">
        <f>ROUND(E15*J15,2)</f>
        <v>0</v>
      </c>
      <c r="L15" s="158">
        <v>21</v>
      </c>
      <c r="M15" s="158">
        <f>G15*(1+L15/100)</f>
        <v>0</v>
      </c>
      <c r="N15" s="142">
        <v>0</v>
      </c>
      <c r="O15" s="142">
        <f>ROUND(E15*N15,5)</f>
        <v>0</v>
      </c>
      <c r="P15" s="142">
        <v>0</v>
      </c>
      <c r="Q15" s="142">
        <f>ROUND(E15*P15,5)</f>
        <v>0</v>
      </c>
      <c r="R15" s="142"/>
      <c r="S15" s="142" t="s">
        <v>458</v>
      </c>
      <c r="T15" s="143">
        <v>9.5200000000000007E-2</v>
      </c>
      <c r="U15" s="142">
        <f>ROUND(E15*T15,2)</f>
        <v>11.64</v>
      </c>
      <c r="V15" s="134"/>
      <c r="W15" s="134"/>
      <c r="X15" s="134"/>
      <c r="Y15" s="134"/>
      <c r="Z15" s="134"/>
      <c r="AA15" s="134"/>
      <c r="AB15" s="134"/>
      <c r="AC15" s="134" t="s">
        <v>116</v>
      </c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</row>
    <row r="16" spans="1:58" outlineLevel="1" x14ac:dyDescent="0.3">
      <c r="A16" s="135"/>
      <c r="B16" s="135"/>
      <c r="C16" s="180" t="s">
        <v>117</v>
      </c>
      <c r="D16" s="144"/>
      <c r="E16" s="152"/>
      <c r="F16" s="158"/>
      <c r="G16" s="158"/>
      <c r="H16" s="158"/>
      <c r="I16" s="158"/>
      <c r="J16" s="158"/>
      <c r="K16" s="158"/>
      <c r="L16" s="158"/>
      <c r="M16" s="158"/>
      <c r="N16" s="142"/>
      <c r="O16" s="142"/>
      <c r="P16" s="142"/>
      <c r="Q16" s="142"/>
      <c r="R16" s="142"/>
      <c r="S16" s="142"/>
      <c r="T16" s="143"/>
      <c r="U16" s="142"/>
      <c r="V16" s="134"/>
      <c r="W16" s="134"/>
      <c r="X16" s="134"/>
      <c r="Y16" s="134"/>
      <c r="Z16" s="134"/>
      <c r="AA16" s="134"/>
      <c r="AB16" s="134"/>
      <c r="AC16" s="134" t="s">
        <v>118</v>
      </c>
      <c r="AD16" s="134">
        <v>2</v>
      </c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</row>
    <row r="17" spans="1:58" outlineLevel="1" x14ac:dyDescent="0.3">
      <c r="A17" s="135"/>
      <c r="B17" s="135"/>
      <c r="C17" s="181" t="s">
        <v>119</v>
      </c>
      <c r="D17" s="144"/>
      <c r="E17" s="152">
        <v>762.00959999999998</v>
      </c>
      <c r="F17" s="158"/>
      <c r="G17" s="158"/>
      <c r="H17" s="158"/>
      <c r="I17" s="158"/>
      <c r="J17" s="158"/>
      <c r="K17" s="158"/>
      <c r="L17" s="158"/>
      <c r="M17" s="158"/>
      <c r="N17" s="142"/>
      <c r="O17" s="142"/>
      <c r="P17" s="142"/>
      <c r="Q17" s="142"/>
      <c r="R17" s="142"/>
      <c r="S17" s="142"/>
      <c r="T17" s="143"/>
      <c r="U17" s="142"/>
      <c r="V17" s="134"/>
      <c r="W17" s="134"/>
      <c r="X17" s="134"/>
      <c r="Y17" s="134"/>
      <c r="Z17" s="134"/>
      <c r="AA17" s="134"/>
      <c r="AB17" s="134"/>
      <c r="AC17" s="134" t="s">
        <v>118</v>
      </c>
      <c r="AD17" s="134">
        <v>2</v>
      </c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</row>
    <row r="18" spans="1:58" outlineLevel="1" x14ac:dyDescent="0.3">
      <c r="A18" s="135"/>
      <c r="B18" s="135"/>
      <c r="C18" s="181" t="s">
        <v>120</v>
      </c>
      <c r="D18" s="144"/>
      <c r="E18" s="152">
        <v>53.22</v>
      </c>
      <c r="F18" s="158"/>
      <c r="G18" s="158"/>
      <c r="H18" s="158"/>
      <c r="I18" s="158"/>
      <c r="J18" s="158"/>
      <c r="K18" s="158"/>
      <c r="L18" s="158"/>
      <c r="M18" s="158"/>
      <c r="N18" s="142"/>
      <c r="O18" s="142"/>
      <c r="P18" s="142"/>
      <c r="Q18" s="142"/>
      <c r="R18" s="142"/>
      <c r="S18" s="142"/>
      <c r="T18" s="143"/>
      <c r="U18" s="142"/>
      <c r="V18" s="134"/>
      <c r="W18" s="134"/>
      <c r="X18" s="134"/>
      <c r="Y18" s="134"/>
      <c r="Z18" s="134"/>
      <c r="AA18" s="134"/>
      <c r="AB18" s="134"/>
      <c r="AC18" s="134" t="s">
        <v>118</v>
      </c>
      <c r="AD18" s="134">
        <v>2</v>
      </c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</row>
    <row r="19" spans="1:58" outlineLevel="1" x14ac:dyDescent="0.3">
      <c r="A19" s="135"/>
      <c r="B19" s="135"/>
      <c r="C19" s="180" t="s">
        <v>121</v>
      </c>
      <c r="D19" s="144"/>
      <c r="E19" s="152"/>
      <c r="F19" s="158"/>
      <c r="G19" s="158"/>
      <c r="H19" s="158"/>
      <c r="I19" s="158"/>
      <c r="J19" s="158"/>
      <c r="K19" s="158"/>
      <c r="L19" s="158"/>
      <c r="M19" s="158"/>
      <c r="N19" s="142"/>
      <c r="O19" s="142"/>
      <c r="P19" s="142"/>
      <c r="Q19" s="142"/>
      <c r="R19" s="142"/>
      <c r="S19" s="142"/>
      <c r="T19" s="143"/>
      <c r="U19" s="142"/>
      <c r="V19" s="134"/>
      <c r="W19" s="134"/>
      <c r="X19" s="134"/>
      <c r="Y19" s="134"/>
      <c r="Z19" s="134"/>
      <c r="AA19" s="134"/>
      <c r="AB19" s="134"/>
      <c r="AC19" s="134" t="s">
        <v>118</v>
      </c>
      <c r="AD19" s="134">
        <v>0</v>
      </c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</row>
    <row r="20" spans="1:58" outlineLevel="1" x14ac:dyDescent="0.3">
      <c r="A20" s="135"/>
      <c r="B20" s="135"/>
      <c r="C20" s="182" t="s">
        <v>126</v>
      </c>
      <c r="D20" s="145"/>
      <c r="E20" s="153">
        <v>122.283</v>
      </c>
      <c r="F20" s="158"/>
      <c r="G20" s="158"/>
      <c r="H20" s="158"/>
      <c r="I20" s="158"/>
      <c r="J20" s="158"/>
      <c r="K20" s="158"/>
      <c r="L20" s="158"/>
      <c r="M20" s="158"/>
      <c r="N20" s="142"/>
      <c r="O20" s="142"/>
      <c r="P20" s="142"/>
      <c r="Q20" s="142"/>
      <c r="R20" s="142"/>
      <c r="S20" s="142"/>
      <c r="T20" s="143"/>
      <c r="U20" s="142"/>
      <c r="V20" s="134"/>
      <c r="W20" s="134"/>
      <c r="X20" s="134"/>
      <c r="Y20" s="134"/>
      <c r="Z20" s="134"/>
      <c r="AA20" s="134"/>
      <c r="AB20" s="134"/>
      <c r="AC20" s="134" t="s">
        <v>118</v>
      </c>
      <c r="AD20" s="134">
        <v>0</v>
      </c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</row>
    <row r="21" spans="1:58" outlineLevel="1" x14ac:dyDescent="0.3">
      <c r="A21" s="135">
        <v>3</v>
      </c>
      <c r="B21" s="135" t="s">
        <v>127</v>
      </c>
      <c r="C21" s="179" t="s">
        <v>128</v>
      </c>
      <c r="D21" s="141" t="s">
        <v>125</v>
      </c>
      <c r="E21" s="151">
        <v>245.8279296</v>
      </c>
      <c r="F21" s="157"/>
      <c r="G21" s="158">
        <f>ROUND(E21*F21,2)</f>
        <v>0</v>
      </c>
      <c r="H21" s="157"/>
      <c r="I21" s="158">
        <f>ROUND(E21*H21,2)</f>
        <v>0</v>
      </c>
      <c r="J21" s="157"/>
      <c r="K21" s="158">
        <f>ROUND(E21*J21,2)</f>
        <v>0</v>
      </c>
      <c r="L21" s="158">
        <v>21</v>
      </c>
      <c r="M21" s="158">
        <f>G21*(1+L21/100)</f>
        <v>0</v>
      </c>
      <c r="N21" s="142">
        <v>0</v>
      </c>
      <c r="O21" s="142">
        <f>ROUND(E21*N21,5)</f>
        <v>0</v>
      </c>
      <c r="P21" s="142">
        <v>0</v>
      </c>
      <c r="Q21" s="142">
        <f>ROUND(E21*P21,5)</f>
        <v>0</v>
      </c>
      <c r="R21" s="142"/>
      <c r="S21" s="142" t="s">
        <v>458</v>
      </c>
      <c r="T21" s="143">
        <v>0.16</v>
      </c>
      <c r="U21" s="142">
        <f>ROUND(E21*T21,2)</f>
        <v>39.33</v>
      </c>
      <c r="V21" s="134"/>
      <c r="W21" s="134"/>
      <c r="X21" s="134"/>
      <c r="Y21" s="134"/>
      <c r="Z21" s="134"/>
      <c r="AA21" s="134"/>
      <c r="AB21" s="134"/>
      <c r="AC21" s="134" t="s">
        <v>116</v>
      </c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</row>
    <row r="22" spans="1:58" ht="20.6" outlineLevel="1" x14ac:dyDescent="0.3">
      <c r="A22" s="135"/>
      <c r="B22" s="135"/>
      <c r="C22" s="182" t="s">
        <v>129</v>
      </c>
      <c r="D22" s="145"/>
      <c r="E22" s="153">
        <v>153.16392959999999</v>
      </c>
      <c r="F22" s="158"/>
      <c r="G22" s="158"/>
      <c r="H22" s="158"/>
      <c r="I22" s="158"/>
      <c r="J22" s="158"/>
      <c r="K22" s="158"/>
      <c r="L22" s="158"/>
      <c r="M22" s="158"/>
      <c r="N22" s="142"/>
      <c r="O22" s="142"/>
      <c r="P22" s="142"/>
      <c r="Q22" s="142"/>
      <c r="R22" s="142"/>
      <c r="S22" s="142"/>
      <c r="T22" s="143"/>
      <c r="U22" s="142"/>
      <c r="V22" s="134"/>
      <c r="W22" s="134"/>
      <c r="X22" s="134"/>
      <c r="Y22" s="134"/>
      <c r="Z22" s="134"/>
      <c r="AA22" s="134"/>
      <c r="AB22" s="134"/>
      <c r="AC22" s="134" t="s">
        <v>118</v>
      </c>
      <c r="AD22" s="134">
        <v>0</v>
      </c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</row>
    <row r="23" spans="1:58" outlineLevel="1" x14ac:dyDescent="0.3">
      <c r="A23" s="135"/>
      <c r="B23" s="135"/>
      <c r="C23" s="182" t="s">
        <v>130</v>
      </c>
      <c r="D23" s="145"/>
      <c r="E23" s="153">
        <v>92.664000000000001</v>
      </c>
      <c r="F23" s="158"/>
      <c r="G23" s="158"/>
      <c r="H23" s="158"/>
      <c r="I23" s="158"/>
      <c r="J23" s="158"/>
      <c r="K23" s="158"/>
      <c r="L23" s="158"/>
      <c r="M23" s="158"/>
      <c r="N23" s="142"/>
      <c r="O23" s="142"/>
      <c r="P23" s="142"/>
      <c r="Q23" s="142"/>
      <c r="R23" s="142"/>
      <c r="S23" s="142"/>
      <c r="T23" s="143"/>
      <c r="U23" s="142"/>
      <c r="V23" s="134"/>
      <c r="W23" s="134"/>
      <c r="X23" s="134"/>
      <c r="Y23" s="134"/>
      <c r="Z23" s="134"/>
      <c r="AA23" s="134"/>
      <c r="AB23" s="134"/>
      <c r="AC23" s="134" t="s">
        <v>118</v>
      </c>
      <c r="AD23" s="134">
        <v>0</v>
      </c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</row>
    <row r="24" spans="1:58" outlineLevel="1" x14ac:dyDescent="0.3">
      <c r="A24" s="135">
        <v>4</v>
      </c>
      <c r="B24" s="135" t="s">
        <v>131</v>
      </c>
      <c r="C24" s="179" t="s">
        <v>132</v>
      </c>
      <c r="D24" s="141" t="s">
        <v>125</v>
      </c>
      <c r="E24" s="151">
        <v>24.847149999999999</v>
      </c>
      <c r="F24" s="157"/>
      <c r="G24" s="158">
        <f>ROUND(E24*F24,2)</f>
        <v>0</v>
      </c>
      <c r="H24" s="157"/>
      <c r="I24" s="158">
        <f>ROUND(E24*H24,2)</f>
        <v>0</v>
      </c>
      <c r="J24" s="157"/>
      <c r="K24" s="158">
        <f>ROUND(E24*J24,2)</f>
        <v>0</v>
      </c>
      <c r="L24" s="158">
        <v>21</v>
      </c>
      <c r="M24" s="158">
        <f>G24*(1+L24/100)</f>
        <v>0</v>
      </c>
      <c r="N24" s="142">
        <v>0</v>
      </c>
      <c r="O24" s="142">
        <f>ROUND(E24*N24,5)</f>
        <v>0</v>
      </c>
      <c r="P24" s="142">
        <v>0</v>
      </c>
      <c r="Q24" s="142">
        <f>ROUND(E24*P24,5)</f>
        <v>0</v>
      </c>
      <c r="R24" s="142"/>
      <c r="S24" s="142" t="s">
        <v>458</v>
      </c>
      <c r="T24" s="143">
        <v>0.495</v>
      </c>
      <c r="U24" s="142">
        <f>ROUND(E24*T24,2)</f>
        <v>12.3</v>
      </c>
      <c r="V24" s="134"/>
      <c r="W24" s="134"/>
      <c r="X24" s="134"/>
      <c r="Y24" s="134"/>
      <c r="Z24" s="134"/>
      <c r="AA24" s="134"/>
      <c r="AB24" s="134"/>
      <c r="AC24" s="134" t="s">
        <v>116</v>
      </c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</row>
    <row r="25" spans="1:58" outlineLevel="1" x14ac:dyDescent="0.3">
      <c r="A25" s="135"/>
      <c r="B25" s="135"/>
      <c r="C25" s="182" t="s">
        <v>133</v>
      </c>
      <c r="D25" s="145"/>
      <c r="E25" s="153">
        <v>12.398400000000001</v>
      </c>
      <c r="F25" s="158"/>
      <c r="G25" s="158"/>
      <c r="H25" s="158"/>
      <c r="I25" s="158"/>
      <c r="J25" s="158"/>
      <c r="K25" s="158"/>
      <c r="L25" s="158"/>
      <c r="M25" s="158"/>
      <c r="N25" s="142"/>
      <c r="O25" s="142"/>
      <c r="P25" s="142"/>
      <c r="Q25" s="142"/>
      <c r="R25" s="142"/>
      <c r="S25" s="142"/>
      <c r="T25" s="143"/>
      <c r="U25" s="142"/>
      <c r="V25" s="134"/>
      <c r="W25" s="134"/>
      <c r="X25" s="134"/>
      <c r="Y25" s="134"/>
      <c r="Z25" s="134"/>
      <c r="AA25" s="134"/>
      <c r="AB25" s="134"/>
      <c r="AC25" s="134" t="s">
        <v>118</v>
      </c>
      <c r="AD25" s="134">
        <v>0</v>
      </c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</row>
    <row r="26" spans="1:58" outlineLevel="1" x14ac:dyDescent="0.3">
      <c r="A26" s="135"/>
      <c r="B26" s="135"/>
      <c r="C26" s="182" t="s">
        <v>134</v>
      </c>
      <c r="D26" s="145"/>
      <c r="E26" s="153">
        <v>11.65</v>
      </c>
      <c r="F26" s="158"/>
      <c r="G26" s="158"/>
      <c r="H26" s="158"/>
      <c r="I26" s="158"/>
      <c r="J26" s="158"/>
      <c r="K26" s="158"/>
      <c r="L26" s="158"/>
      <c r="M26" s="158"/>
      <c r="N26" s="142"/>
      <c r="O26" s="142"/>
      <c r="P26" s="142"/>
      <c r="Q26" s="142"/>
      <c r="R26" s="142"/>
      <c r="S26" s="142"/>
      <c r="T26" s="143"/>
      <c r="U26" s="142"/>
      <c r="V26" s="134"/>
      <c r="W26" s="134"/>
      <c r="X26" s="134"/>
      <c r="Y26" s="134"/>
      <c r="Z26" s="134"/>
      <c r="AA26" s="134"/>
      <c r="AB26" s="134"/>
      <c r="AC26" s="134" t="s">
        <v>118</v>
      </c>
      <c r="AD26" s="134">
        <v>0</v>
      </c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</row>
    <row r="27" spans="1:58" outlineLevel="1" x14ac:dyDescent="0.3">
      <c r="A27" s="135"/>
      <c r="B27" s="135"/>
      <c r="C27" s="182" t="s">
        <v>135</v>
      </c>
      <c r="D27" s="145"/>
      <c r="E27" s="153">
        <v>0.79874999999999996</v>
      </c>
      <c r="F27" s="158"/>
      <c r="G27" s="158"/>
      <c r="H27" s="158"/>
      <c r="I27" s="158"/>
      <c r="J27" s="158"/>
      <c r="K27" s="158"/>
      <c r="L27" s="158"/>
      <c r="M27" s="158"/>
      <c r="N27" s="142"/>
      <c r="O27" s="142"/>
      <c r="P27" s="142"/>
      <c r="Q27" s="142"/>
      <c r="R27" s="142"/>
      <c r="S27" s="142"/>
      <c r="T27" s="143"/>
      <c r="U27" s="142"/>
      <c r="V27" s="134"/>
      <c r="W27" s="134"/>
      <c r="X27" s="134"/>
      <c r="Y27" s="134"/>
      <c r="Z27" s="134"/>
      <c r="AA27" s="134"/>
      <c r="AB27" s="134"/>
      <c r="AC27" s="134" t="s">
        <v>118</v>
      </c>
      <c r="AD27" s="134">
        <v>0</v>
      </c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</row>
    <row r="28" spans="1:58" outlineLevel="1" x14ac:dyDescent="0.3">
      <c r="A28" s="135">
        <v>5</v>
      </c>
      <c r="B28" s="135" t="s">
        <v>136</v>
      </c>
      <c r="C28" s="179" t="s">
        <v>137</v>
      </c>
      <c r="D28" s="141" t="s">
        <v>125</v>
      </c>
      <c r="E28" s="151">
        <v>1</v>
      </c>
      <c r="F28" s="157"/>
      <c r="G28" s="158">
        <f>ROUND(E28*F28,2)</f>
        <v>0</v>
      </c>
      <c r="H28" s="157"/>
      <c r="I28" s="158">
        <f>ROUND(E28*H28,2)</f>
        <v>0</v>
      </c>
      <c r="J28" s="157"/>
      <c r="K28" s="158">
        <f>ROUND(E28*J28,2)</f>
        <v>0</v>
      </c>
      <c r="L28" s="158">
        <v>21</v>
      </c>
      <c r="M28" s="158">
        <f>G28*(1+L28/100)</f>
        <v>0</v>
      </c>
      <c r="N28" s="142">
        <v>0</v>
      </c>
      <c r="O28" s="142">
        <f>ROUND(E28*N28,5)</f>
        <v>0</v>
      </c>
      <c r="P28" s="142">
        <v>0</v>
      </c>
      <c r="Q28" s="142">
        <f>ROUND(E28*P28,5)</f>
        <v>0</v>
      </c>
      <c r="R28" s="142"/>
      <c r="S28" s="142" t="s">
        <v>458</v>
      </c>
      <c r="T28" s="143">
        <v>4.6550000000000002</v>
      </c>
      <c r="U28" s="142">
        <f>ROUND(E28*T28,2)</f>
        <v>4.66</v>
      </c>
      <c r="V28" s="134"/>
      <c r="W28" s="134"/>
      <c r="X28" s="134"/>
      <c r="Y28" s="134"/>
      <c r="Z28" s="134"/>
      <c r="AA28" s="134"/>
      <c r="AB28" s="134"/>
      <c r="AC28" s="134" t="s">
        <v>116</v>
      </c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</row>
    <row r="29" spans="1:58" outlineLevel="1" x14ac:dyDescent="0.3">
      <c r="A29" s="135"/>
      <c r="B29" s="135"/>
      <c r="C29" s="182" t="s">
        <v>138</v>
      </c>
      <c r="D29" s="145"/>
      <c r="E29" s="153">
        <v>1</v>
      </c>
      <c r="F29" s="158"/>
      <c r="G29" s="158"/>
      <c r="H29" s="158"/>
      <c r="I29" s="158"/>
      <c r="J29" s="158"/>
      <c r="K29" s="158"/>
      <c r="L29" s="158"/>
      <c r="M29" s="158"/>
      <c r="N29" s="142"/>
      <c r="O29" s="142"/>
      <c r="P29" s="142"/>
      <c r="Q29" s="142"/>
      <c r="R29" s="142"/>
      <c r="S29" s="142"/>
      <c r="T29" s="143"/>
      <c r="U29" s="142"/>
      <c r="V29" s="134"/>
      <c r="W29" s="134"/>
      <c r="X29" s="134"/>
      <c r="Y29" s="134"/>
      <c r="Z29" s="134"/>
      <c r="AA29" s="134"/>
      <c r="AB29" s="134"/>
      <c r="AC29" s="134" t="s">
        <v>118</v>
      </c>
      <c r="AD29" s="134">
        <v>0</v>
      </c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</row>
    <row r="30" spans="1:58" outlineLevel="1" x14ac:dyDescent="0.3">
      <c r="A30" s="135">
        <v>6</v>
      </c>
      <c r="B30" s="135" t="s">
        <v>139</v>
      </c>
      <c r="C30" s="179" t="s">
        <v>140</v>
      </c>
      <c r="D30" s="141" t="s">
        <v>141</v>
      </c>
      <c r="E30" s="151">
        <v>61</v>
      </c>
      <c r="F30" s="157"/>
      <c r="G30" s="158">
        <f>ROUND(E30*F30,2)</f>
        <v>0</v>
      </c>
      <c r="H30" s="157"/>
      <c r="I30" s="158">
        <f>ROUND(E30*H30,2)</f>
        <v>0</v>
      </c>
      <c r="J30" s="157"/>
      <c r="K30" s="158">
        <f>ROUND(E30*J30,2)</f>
        <v>0</v>
      </c>
      <c r="L30" s="158">
        <v>21</v>
      </c>
      <c r="M30" s="158">
        <f>G30*(1+L30/100)</f>
        <v>0</v>
      </c>
      <c r="N30" s="142">
        <v>0</v>
      </c>
      <c r="O30" s="142">
        <f>ROUND(E30*N30,5)</f>
        <v>0</v>
      </c>
      <c r="P30" s="142">
        <v>0</v>
      </c>
      <c r="Q30" s="142">
        <f>ROUND(E30*P30,5)</f>
        <v>0</v>
      </c>
      <c r="R30" s="142"/>
      <c r="S30" s="142" t="s">
        <v>139</v>
      </c>
      <c r="T30" s="143">
        <v>0.6</v>
      </c>
      <c r="U30" s="142">
        <f>ROUND(E30*T30,2)</f>
        <v>36.6</v>
      </c>
      <c r="V30" s="134"/>
      <c r="W30" s="134"/>
      <c r="X30" s="134"/>
      <c r="Y30" s="134"/>
      <c r="Z30" s="134"/>
      <c r="AA30" s="134"/>
      <c r="AB30" s="134"/>
      <c r="AC30" s="134" t="s">
        <v>116</v>
      </c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</row>
    <row r="31" spans="1:58" outlineLevel="1" x14ac:dyDescent="0.3">
      <c r="A31" s="135"/>
      <c r="B31" s="135"/>
      <c r="C31" s="182" t="s">
        <v>142</v>
      </c>
      <c r="D31" s="145"/>
      <c r="E31" s="153"/>
      <c r="F31" s="158"/>
      <c r="G31" s="158"/>
      <c r="H31" s="158"/>
      <c r="I31" s="158"/>
      <c r="J31" s="158"/>
      <c r="K31" s="158"/>
      <c r="L31" s="158"/>
      <c r="M31" s="158"/>
      <c r="N31" s="142"/>
      <c r="O31" s="142"/>
      <c r="P31" s="142"/>
      <c r="Q31" s="142"/>
      <c r="R31" s="142"/>
      <c r="S31" s="142"/>
      <c r="T31" s="143"/>
      <c r="U31" s="142"/>
      <c r="V31" s="134"/>
      <c r="W31" s="134"/>
      <c r="X31" s="134"/>
      <c r="Y31" s="134"/>
      <c r="Z31" s="134"/>
      <c r="AA31" s="134"/>
      <c r="AB31" s="134"/>
      <c r="AC31" s="134" t="s">
        <v>118</v>
      </c>
      <c r="AD31" s="134">
        <v>0</v>
      </c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</row>
    <row r="32" spans="1:58" outlineLevel="1" x14ac:dyDescent="0.3">
      <c r="A32" s="135"/>
      <c r="B32" s="135"/>
      <c r="C32" s="182" t="s">
        <v>143</v>
      </c>
      <c r="D32" s="145"/>
      <c r="E32" s="153">
        <v>47</v>
      </c>
      <c r="F32" s="158"/>
      <c r="G32" s="158"/>
      <c r="H32" s="158"/>
      <c r="I32" s="158"/>
      <c r="J32" s="158"/>
      <c r="K32" s="158"/>
      <c r="L32" s="158"/>
      <c r="M32" s="158"/>
      <c r="N32" s="142"/>
      <c r="O32" s="142"/>
      <c r="P32" s="142"/>
      <c r="Q32" s="142"/>
      <c r="R32" s="142"/>
      <c r="S32" s="142"/>
      <c r="T32" s="143"/>
      <c r="U32" s="142"/>
      <c r="V32" s="134"/>
      <c r="W32" s="134"/>
      <c r="X32" s="134"/>
      <c r="Y32" s="134"/>
      <c r="Z32" s="134"/>
      <c r="AA32" s="134"/>
      <c r="AB32" s="134"/>
      <c r="AC32" s="134" t="s">
        <v>118</v>
      </c>
      <c r="AD32" s="134">
        <v>0</v>
      </c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</row>
    <row r="33" spans="1:58" outlineLevel="1" x14ac:dyDescent="0.3">
      <c r="A33" s="135"/>
      <c r="B33" s="135"/>
      <c r="C33" s="182" t="s">
        <v>144</v>
      </c>
      <c r="D33" s="145"/>
      <c r="E33" s="153">
        <v>8</v>
      </c>
      <c r="F33" s="158"/>
      <c r="G33" s="158"/>
      <c r="H33" s="158"/>
      <c r="I33" s="158"/>
      <c r="J33" s="158"/>
      <c r="K33" s="158"/>
      <c r="L33" s="158"/>
      <c r="M33" s="158"/>
      <c r="N33" s="142"/>
      <c r="O33" s="142"/>
      <c r="P33" s="142"/>
      <c r="Q33" s="142"/>
      <c r="R33" s="142"/>
      <c r="S33" s="142"/>
      <c r="T33" s="143"/>
      <c r="U33" s="142"/>
      <c r="V33" s="134"/>
      <c r="W33" s="134"/>
      <c r="X33" s="134"/>
      <c r="Y33" s="134"/>
      <c r="Z33" s="134"/>
      <c r="AA33" s="134"/>
      <c r="AB33" s="134"/>
      <c r="AC33" s="134" t="s">
        <v>118</v>
      </c>
      <c r="AD33" s="134">
        <v>0</v>
      </c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</row>
    <row r="34" spans="1:58" outlineLevel="1" x14ac:dyDescent="0.3">
      <c r="A34" s="135"/>
      <c r="B34" s="135"/>
      <c r="C34" s="182" t="s">
        <v>145</v>
      </c>
      <c r="D34" s="145"/>
      <c r="E34" s="153">
        <v>2</v>
      </c>
      <c r="F34" s="158"/>
      <c r="G34" s="158"/>
      <c r="H34" s="158"/>
      <c r="I34" s="158"/>
      <c r="J34" s="158"/>
      <c r="K34" s="158"/>
      <c r="L34" s="158"/>
      <c r="M34" s="158"/>
      <c r="N34" s="142"/>
      <c r="O34" s="142"/>
      <c r="P34" s="142"/>
      <c r="Q34" s="142"/>
      <c r="R34" s="142"/>
      <c r="S34" s="142"/>
      <c r="T34" s="143"/>
      <c r="U34" s="142"/>
      <c r="V34" s="134"/>
      <c r="W34" s="134"/>
      <c r="X34" s="134"/>
      <c r="Y34" s="134"/>
      <c r="Z34" s="134"/>
      <c r="AA34" s="134"/>
      <c r="AB34" s="134"/>
      <c r="AC34" s="134" t="s">
        <v>118</v>
      </c>
      <c r="AD34" s="134">
        <v>0</v>
      </c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</row>
    <row r="35" spans="1:58" outlineLevel="1" x14ac:dyDescent="0.3">
      <c r="A35" s="135"/>
      <c r="B35" s="135"/>
      <c r="C35" s="182" t="s">
        <v>146</v>
      </c>
      <c r="D35" s="145"/>
      <c r="E35" s="153">
        <v>4</v>
      </c>
      <c r="F35" s="158"/>
      <c r="G35" s="158"/>
      <c r="H35" s="158"/>
      <c r="I35" s="158"/>
      <c r="J35" s="158"/>
      <c r="K35" s="158"/>
      <c r="L35" s="158"/>
      <c r="M35" s="158"/>
      <c r="N35" s="142"/>
      <c r="O35" s="142"/>
      <c r="P35" s="142"/>
      <c r="Q35" s="142"/>
      <c r="R35" s="142"/>
      <c r="S35" s="142"/>
      <c r="T35" s="143"/>
      <c r="U35" s="142"/>
      <c r="V35" s="134"/>
      <c r="W35" s="134"/>
      <c r="X35" s="134"/>
      <c r="Y35" s="134"/>
      <c r="Z35" s="134"/>
      <c r="AA35" s="134"/>
      <c r="AB35" s="134"/>
      <c r="AC35" s="134" t="s">
        <v>118</v>
      </c>
      <c r="AD35" s="134">
        <v>0</v>
      </c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</row>
    <row r="36" spans="1:58" outlineLevel="1" x14ac:dyDescent="0.3">
      <c r="A36" s="135">
        <v>7</v>
      </c>
      <c r="B36" s="135" t="s">
        <v>147</v>
      </c>
      <c r="C36" s="179" t="s">
        <v>148</v>
      </c>
      <c r="D36" s="141" t="s">
        <v>125</v>
      </c>
      <c r="E36" s="151">
        <v>2.5830000000000002</v>
      </c>
      <c r="F36" s="157"/>
      <c r="G36" s="158">
        <f>ROUND(E36*F36,2)</f>
        <v>0</v>
      </c>
      <c r="H36" s="157"/>
      <c r="I36" s="158">
        <f>ROUND(E36*H36,2)</f>
        <v>0</v>
      </c>
      <c r="J36" s="157"/>
      <c r="K36" s="158">
        <f>ROUND(E36*J36,2)</f>
        <v>0</v>
      </c>
      <c r="L36" s="158">
        <v>21</v>
      </c>
      <c r="M36" s="158">
        <f>G36*(1+L36/100)</f>
        <v>0</v>
      </c>
      <c r="N36" s="142">
        <v>0</v>
      </c>
      <c r="O36" s="142">
        <f>ROUND(E36*N36,5)</f>
        <v>0</v>
      </c>
      <c r="P36" s="142">
        <v>0</v>
      </c>
      <c r="Q36" s="142">
        <f>ROUND(E36*P36,5)</f>
        <v>0</v>
      </c>
      <c r="R36" s="142"/>
      <c r="S36" s="142" t="s">
        <v>458</v>
      </c>
      <c r="T36" s="143">
        <v>0.94</v>
      </c>
      <c r="U36" s="142">
        <f>ROUND(E36*T36,2)</f>
        <v>2.4300000000000002</v>
      </c>
      <c r="V36" s="134"/>
      <c r="W36" s="134"/>
      <c r="X36" s="134"/>
      <c r="Y36" s="134"/>
      <c r="Z36" s="134"/>
      <c r="AA36" s="134"/>
      <c r="AB36" s="134"/>
      <c r="AC36" s="134" t="s">
        <v>116</v>
      </c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</row>
    <row r="37" spans="1:58" outlineLevel="1" x14ac:dyDescent="0.3">
      <c r="A37" s="135"/>
      <c r="B37" s="135"/>
      <c r="C37" s="182" t="s">
        <v>149</v>
      </c>
      <c r="D37" s="145"/>
      <c r="E37" s="153">
        <v>2.5830000000000002</v>
      </c>
      <c r="F37" s="158"/>
      <c r="G37" s="158"/>
      <c r="H37" s="158"/>
      <c r="I37" s="158"/>
      <c r="J37" s="158"/>
      <c r="K37" s="158"/>
      <c r="L37" s="158"/>
      <c r="M37" s="158"/>
      <c r="N37" s="142"/>
      <c r="O37" s="142"/>
      <c r="P37" s="142"/>
      <c r="Q37" s="142"/>
      <c r="R37" s="142"/>
      <c r="S37" s="142"/>
      <c r="T37" s="143"/>
      <c r="U37" s="142"/>
      <c r="V37" s="134"/>
      <c r="W37" s="134"/>
      <c r="X37" s="134"/>
      <c r="Y37" s="134"/>
      <c r="Z37" s="134"/>
      <c r="AA37" s="134"/>
      <c r="AB37" s="134"/>
      <c r="AC37" s="134" t="s">
        <v>118</v>
      </c>
      <c r="AD37" s="134">
        <v>0</v>
      </c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</row>
    <row r="38" spans="1:58" outlineLevel="1" x14ac:dyDescent="0.3">
      <c r="A38" s="135">
        <v>8</v>
      </c>
      <c r="B38" s="135" t="s">
        <v>150</v>
      </c>
      <c r="C38" s="179" t="s">
        <v>151</v>
      </c>
      <c r="D38" s="141" t="s">
        <v>125</v>
      </c>
      <c r="E38" s="151">
        <v>2.5830000000000002</v>
      </c>
      <c r="F38" s="157"/>
      <c r="G38" s="158">
        <f>ROUND(E38*F38,2)</f>
        <v>0</v>
      </c>
      <c r="H38" s="157"/>
      <c r="I38" s="158">
        <f>ROUND(E38*H38,2)</f>
        <v>0</v>
      </c>
      <c r="J38" s="157"/>
      <c r="K38" s="158">
        <f>ROUND(E38*J38,2)</f>
        <v>0</v>
      </c>
      <c r="L38" s="158">
        <v>21</v>
      </c>
      <c r="M38" s="158">
        <f>G38*(1+L38/100)</f>
        <v>0</v>
      </c>
      <c r="N38" s="142">
        <v>0</v>
      </c>
      <c r="O38" s="142">
        <f>ROUND(E38*N38,5)</f>
        <v>0</v>
      </c>
      <c r="P38" s="142">
        <v>0</v>
      </c>
      <c r="Q38" s="142">
        <f>ROUND(E38*P38,5)</f>
        <v>0</v>
      </c>
      <c r="R38" s="142"/>
      <c r="S38" s="142" t="s">
        <v>458</v>
      </c>
      <c r="T38" s="143">
        <v>1.587</v>
      </c>
      <c r="U38" s="142">
        <f>ROUND(E38*T38,2)</f>
        <v>4.0999999999999996</v>
      </c>
      <c r="V38" s="134"/>
      <c r="W38" s="134"/>
      <c r="X38" s="134"/>
      <c r="Y38" s="134"/>
      <c r="Z38" s="134"/>
      <c r="AA38" s="134"/>
      <c r="AB38" s="134"/>
      <c r="AC38" s="134" t="s">
        <v>116</v>
      </c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</row>
    <row r="39" spans="1:58" outlineLevel="1" x14ac:dyDescent="0.3">
      <c r="A39" s="135"/>
      <c r="B39" s="135"/>
      <c r="C39" s="182" t="s">
        <v>152</v>
      </c>
      <c r="D39" s="145"/>
      <c r="E39" s="153">
        <v>2.5830000000000002</v>
      </c>
      <c r="F39" s="158"/>
      <c r="G39" s="158"/>
      <c r="H39" s="158"/>
      <c r="I39" s="158"/>
      <c r="J39" s="158"/>
      <c r="K39" s="158"/>
      <c r="L39" s="158"/>
      <c r="M39" s="158"/>
      <c r="N39" s="142"/>
      <c r="O39" s="142"/>
      <c r="P39" s="142"/>
      <c r="Q39" s="142"/>
      <c r="R39" s="142"/>
      <c r="S39" s="142"/>
      <c r="T39" s="143"/>
      <c r="U39" s="142"/>
      <c r="V39" s="134"/>
      <c r="W39" s="134"/>
      <c r="X39" s="134"/>
      <c r="Y39" s="134"/>
      <c r="Z39" s="134"/>
      <c r="AA39" s="134"/>
      <c r="AB39" s="134"/>
      <c r="AC39" s="134" t="s">
        <v>118</v>
      </c>
      <c r="AD39" s="134">
        <v>0</v>
      </c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</row>
    <row r="40" spans="1:58" outlineLevel="1" x14ac:dyDescent="0.3">
      <c r="A40" s="135">
        <v>9</v>
      </c>
      <c r="B40" s="135" t="s">
        <v>153</v>
      </c>
      <c r="C40" s="179" t="s">
        <v>154</v>
      </c>
      <c r="D40" s="141" t="s">
        <v>125</v>
      </c>
      <c r="E40" s="151">
        <v>137.05000000000001</v>
      </c>
      <c r="F40" s="157"/>
      <c r="G40" s="158">
        <f>ROUND(E40*F40,2)</f>
        <v>0</v>
      </c>
      <c r="H40" s="157"/>
      <c r="I40" s="158">
        <f>ROUND(E40*H40,2)</f>
        <v>0</v>
      </c>
      <c r="J40" s="157"/>
      <c r="K40" s="158">
        <f>ROUND(E40*J40,2)</f>
        <v>0</v>
      </c>
      <c r="L40" s="158">
        <v>21</v>
      </c>
      <c r="M40" s="158">
        <f>G40*(1+L40/100)</f>
        <v>0</v>
      </c>
      <c r="N40" s="142">
        <v>0</v>
      </c>
      <c r="O40" s="142">
        <f>ROUND(E40*N40,5)</f>
        <v>0</v>
      </c>
      <c r="P40" s="142">
        <v>0</v>
      </c>
      <c r="Q40" s="142">
        <f>ROUND(E40*P40,5)</f>
        <v>0</v>
      </c>
      <c r="R40" s="142"/>
      <c r="S40" s="142" t="s">
        <v>458</v>
      </c>
      <c r="T40" s="143">
        <v>0.48399999999999999</v>
      </c>
      <c r="U40" s="142">
        <f>ROUND(E40*T40,2)</f>
        <v>66.33</v>
      </c>
      <c r="V40" s="134"/>
      <c r="W40" s="134"/>
      <c r="X40" s="134"/>
      <c r="Y40" s="134"/>
      <c r="Z40" s="134"/>
      <c r="AA40" s="134"/>
      <c r="AB40" s="134"/>
      <c r="AC40" s="134" t="s">
        <v>116</v>
      </c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</row>
    <row r="41" spans="1:58" outlineLevel="1" x14ac:dyDescent="0.3">
      <c r="A41" s="135"/>
      <c r="B41" s="135"/>
      <c r="C41" s="182" t="s">
        <v>155</v>
      </c>
      <c r="D41" s="145"/>
      <c r="E41" s="153">
        <v>79</v>
      </c>
      <c r="F41" s="158"/>
      <c r="G41" s="158"/>
      <c r="H41" s="158"/>
      <c r="I41" s="158"/>
      <c r="J41" s="158"/>
      <c r="K41" s="158"/>
      <c r="L41" s="158"/>
      <c r="M41" s="158"/>
      <c r="N41" s="142"/>
      <c r="O41" s="142"/>
      <c r="P41" s="142"/>
      <c r="Q41" s="142"/>
      <c r="R41" s="142"/>
      <c r="S41" s="142"/>
      <c r="T41" s="143"/>
      <c r="U41" s="142"/>
      <c r="V41" s="134"/>
      <c r="W41" s="134"/>
      <c r="X41" s="134"/>
      <c r="Y41" s="134"/>
      <c r="Z41" s="134"/>
      <c r="AA41" s="134"/>
      <c r="AB41" s="134"/>
      <c r="AC41" s="134" t="s">
        <v>118</v>
      </c>
      <c r="AD41" s="134">
        <v>0</v>
      </c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</row>
    <row r="42" spans="1:58" outlineLevel="1" x14ac:dyDescent="0.3">
      <c r="A42" s="135"/>
      <c r="B42" s="135"/>
      <c r="C42" s="182" t="s">
        <v>156</v>
      </c>
      <c r="D42" s="145"/>
      <c r="E42" s="153">
        <v>58.05</v>
      </c>
      <c r="F42" s="158"/>
      <c r="G42" s="158"/>
      <c r="H42" s="158"/>
      <c r="I42" s="158"/>
      <c r="J42" s="158"/>
      <c r="K42" s="158"/>
      <c r="L42" s="158"/>
      <c r="M42" s="158"/>
      <c r="N42" s="142"/>
      <c r="O42" s="142"/>
      <c r="P42" s="142"/>
      <c r="Q42" s="142"/>
      <c r="R42" s="142"/>
      <c r="S42" s="142"/>
      <c r="T42" s="143"/>
      <c r="U42" s="142"/>
      <c r="V42" s="134"/>
      <c r="W42" s="134"/>
      <c r="X42" s="134"/>
      <c r="Y42" s="134"/>
      <c r="Z42" s="134"/>
      <c r="AA42" s="134"/>
      <c r="AB42" s="134"/>
      <c r="AC42" s="134" t="s">
        <v>118</v>
      </c>
      <c r="AD42" s="134">
        <v>0</v>
      </c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</row>
    <row r="43" spans="1:58" outlineLevel="1" x14ac:dyDescent="0.3">
      <c r="A43" s="135">
        <v>10</v>
      </c>
      <c r="B43" s="135" t="s">
        <v>157</v>
      </c>
      <c r="C43" s="179" t="s">
        <v>158</v>
      </c>
      <c r="D43" s="141" t="s">
        <v>125</v>
      </c>
      <c r="E43" s="151">
        <v>137.05000000000001</v>
      </c>
      <c r="F43" s="157"/>
      <c r="G43" s="158">
        <f>ROUND(E43*F43,2)</f>
        <v>0</v>
      </c>
      <c r="H43" s="157"/>
      <c r="I43" s="158">
        <f>ROUND(E43*H43,2)</f>
        <v>0</v>
      </c>
      <c r="J43" s="157"/>
      <c r="K43" s="158">
        <f>ROUND(E43*J43,2)</f>
        <v>0</v>
      </c>
      <c r="L43" s="158">
        <v>21</v>
      </c>
      <c r="M43" s="158">
        <f>G43*(1+L43/100)</f>
        <v>0</v>
      </c>
      <c r="N43" s="142">
        <v>0</v>
      </c>
      <c r="O43" s="142">
        <f>ROUND(E43*N43,5)</f>
        <v>0</v>
      </c>
      <c r="P43" s="142">
        <v>0</v>
      </c>
      <c r="Q43" s="142">
        <f>ROUND(E43*P43,5)</f>
        <v>0</v>
      </c>
      <c r="R43" s="142"/>
      <c r="S43" s="142" t="s">
        <v>458</v>
      </c>
      <c r="T43" s="143">
        <v>7.3999999999999996E-2</v>
      </c>
      <c r="U43" s="142">
        <f>ROUND(E43*T43,2)</f>
        <v>10.14</v>
      </c>
      <c r="V43" s="134"/>
      <c r="W43" s="134"/>
      <c r="X43" s="134"/>
      <c r="Y43" s="134"/>
      <c r="Z43" s="134"/>
      <c r="AA43" s="134"/>
      <c r="AB43" s="134"/>
      <c r="AC43" s="134" t="s">
        <v>116</v>
      </c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</row>
    <row r="44" spans="1:58" outlineLevel="1" x14ac:dyDescent="0.3">
      <c r="A44" s="135">
        <v>11</v>
      </c>
      <c r="B44" s="135" t="s">
        <v>159</v>
      </c>
      <c r="C44" s="179" t="s">
        <v>160</v>
      </c>
      <c r="D44" s="141" t="s">
        <v>125</v>
      </c>
      <c r="E44" s="151">
        <v>69.696399999999997</v>
      </c>
      <c r="F44" s="157"/>
      <c r="G44" s="158">
        <f>ROUND(E44*F44,2)</f>
        <v>0</v>
      </c>
      <c r="H44" s="157"/>
      <c r="I44" s="158">
        <f>ROUND(E44*H44,2)</f>
        <v>0</v>
      </c>
      <c r="J44" s="157"/>
      <c r="K44" s="158">
        <f>ROUND(E44*J44,2)</f>
        <v>0</v>
      </c>
      <c r="L44" s="158">
        <v>21</v>
      </c>
      <c r="M44" s="158">
        <f>G44*(1+L44/100)</f>
        <v>0</v>
      </c>
      <c r="N44" s="142">
        <v>0</v>
      </c>
      <c r="O44" s="142">
        <f>ROUND(E44*N44,5)</f>
        <v>0</v>
      </c>
      <c r="P44" s="142">
        <v>0</v>
      </c>
      <c r="Q44" s="142">
        <f>ROUND(E44*P44,5)</f>
        <v>0</v>
      </c>
      <c r="R44" s="142"/>
      <c r="S44" s="142" t="s">
        <v>458</v>
      </c>
      <c r="T44" s="143">
        <v>1.1499999999999999</v>
      </c>
      <c r="U44" s="142">
        <f>ROUND(E44*T44,2)</f>
        <v>80.150000000000006</v>
      </c>
      <c r="V44" s="134"/>
      <c r="W44" s="134"/>
      <c r="X44" s="134"/>
      <c r="Y44" s="134"/>
      <c r="Z44" s="134"/>
      <c r="AA44" s="134"/>
      <c r="AB44" s="134"/>
      <c r="AC44" s="134" t="s">
        <v>116</v>
      </c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</row>
    <row r="45" spans="1:58" outlineLevel="1" x14ac:dyDescent="0.3">
      <c r="A45" s="135"/>
      <c r="B45" s="135"/>
      <c r="C45" s="182" t="s">
        <v>130</v>
      </c>
      <c r="D45" s="145"/>
      <c r="E45" s="153">
        <v>92.664000000000001</v>
      </c>
      <c r="F45" s="158"/>
      <c r="G45" s="158"/>
      <c r="H45" s="158"/>
      <c r="I45" s="158"/>
      <c r="J45" s="158"/>
      <c r="K45" s="158"/>
      <c r="L45" s="158"/>
      <c r="M45" s="158"/>
      <c r="N45" s="142"/>
      <c r="O45" s="142"/>
      <c r="P45" s="142"/>
      <c r="Q45" s="142"/>
      <c r="R45" s="142"/>
      <c r="S45" s="142"/>
      <c r="T45" s="143"/>
      <c r="U45" s="142"/>
      <c r="V45" s="134"/>
      <c r="W45" s="134"/>
      <c r="X45" s="134"/>
      <c r="Y45" s="134"/>
      <c r="Z45" s="134"/>
      <c r="AA45" s="134"/>
      <c r="AB45" s="134"/>
      <c r="AC45" s="134" t="s">
        <v>118</v>
      </c>
      <c r="AD45" s="134">
        <v>0</v>
      </c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</row>
    <row r="46" spans="1:58" outlineLevel="1" x14ac:dyDescent="0.3">
      <c r="A46" s="135"/>
      <c r="B46" s="135"/>
      <c r="C46" s="182" t="s">
        <v>161</v>
      </c>
      <c r="D46" s="145"/>
      <c r="E46" s="153">
        <v>-36</v>
      </c>
      <c r="F46" s="158"/>
      <c r="G46" s="158"/>
      <c r="H46" s="158"/>
      <c r="I46" s="158"/>
      <c r="J46" s="158"/>
      <c r="K46" s="158"/>
      <c r="L46" s="158"/>
      <c r="M46" s="158"/>
      <c r="N46" s="142"/>
      <c r="O46" s="142"/>
      <c r="P46" s="142"/>
      <c r="Q46" s="142"/>
      <c r="R46" s="142"/>
      <c r="S46" s="142"/>
      <c r="T46" s="143"/>
      <c r="U46" s="142"/>
      <c r="V46" s="134"/>
      <c r="W46" s="134"/>
      <c r="X46" s="134"/>
      <c r="Y46" s="134"/>
      <c r="Z46" s="134"/>
      <c r="AA46" s="134"/>
      <c r="AB46" s="134"/>
      <c r="AC46" s="134" t="s">
        <v>118</v>
      </c>
      <c r="AD46" s="134">
        <v>0</v>
      </c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</row>
    <row r="47" spans="1:58" outlineLevel="1" x14ac:dyDescent="0.3">
      <c r="A47" s="135"/>
      <c r="B47" s="135"/>
      <c r="C47" s="182" t="s">
        <v>162</v>
      </c>
      <c r="D47" s="145"/>
      <c r="E47" s="153">
        <v>5.8</v>
      </c>
      <c r="F47" s="158"/>
      <c r="G47" s="158"/>
      <c r="H47" s="158"/>
      <c r="I47" s="158"/>
      <c r="J47" s="158"/>
      <c r="K47" s="158"/>
      <c r="L47" s="158"/>
      <c r="M47" s="158"/>
      <c r="N47" s="142"/>
      <c r="O47" s="142"/>
      <c r="P47" s="142"/>
      <c r="Q47" s="142"/>
      <c r="R47" s="142"/>
      <c r="S47" s="142"/>
      <c r="T47" s="143"/>
      <c r="U47" s="142"/>
      <c r="V47" s="134"/>
      <c r="W47" s="134"/>
      <c r="X47" s="134"/>
      <c r="Y47" s="134"/>
      <c r="Z47" s="134"/>
      <c r="AA47" s="134"/>
      <c r="AB47" s="134"/>
      <c r="AC47" s="134" t="s">
        <v>118</v>
      </c>
      <c r="AD47" s="134">
        <v>0</v>
      </c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</row>
    <row r="48" spans="1:58" outlineLevel="1" x14ac:dyDescent="0.3">
      <c r="A48" s="135"/>
      <c r="B48" s="135"/>
      <c r="C48" s="182" t="s">
        <v>163</v>
      </c>
      <c r="D48" s="145"/>
      <c r="E48" s="153">
        <v>7.2324000000000002</v>
      </c>
      <c r="F48" s="158"/>
      <c r="G48" s="158"/>
      <c r="H48" s="158"/>
      <c r="I48" s="158"/>
      <c r="J48" s="158"/>
      <c r="K48" s="158"/>
      <c r="L48" s="158"/>
      <c r="M48" s="158"/>
      <c r="N48" s="142"/>
      <c r="O48" s="142"/>
      <c r="P48" s="142"/>
      <c r="Q48" s="142"/>
      <c r="R48" s="142"/>
      <c r="S48" s="142"/>
      <c r="T48" s="143"/>
      <c r="U48" s="142"/>
      <c r="V48" s="134"/>
      <c r="W48" s="134"/>
      <c r="X48" s="134"/>
      <c r="Y48" s="134"/>
      <c r="Z48" s="134"/>
      <c r="AA48" s="134"/>
      <c r="AB48" s="134"/>
      <c r="AC48" s="134" t="s">
        <v>118</v>
      </c>
      <c r="AD48" s="134">
        <v>0</v>
      </c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</row>
    <row r="49" spans="1:58" outlineLevel="1" x14ac:dyDescent="0.3">
      <c r="A49" s="135">
        <v>12</v>
      </c>
      <c r="B49" s="135" t="s">
        <v>164</v>
      </c>
      <c r="C49" s="179" t="s">
        <v>165</v>
      </c>
      <c r="D49" s="141" t="s">
        <v>166</v>
      </c>
      <c r="E49" s="151">
        <v>397.51200000000006</v>
      </c>
      <c r="F49" s="157"/>
      <c r="G49" s="158">
        <f>ROUND(E49*F49,2)</f>
        <v>0</v>
      </c>
      <c r="H49" s="157"/>
      <c r="I49" s="158">
        <f>ROUND(E49*H49,2)</f>
        <v>0</v>
      </c>
      <c r="J49" s="157"/>
      <c r="K49" s="158">
        <f>ROUND(E49*J49,2)</f>
        <v>0</v>
      </c>
      <c r="L49" s="158">
        <v>21</v>
      </c>
      <c r="M49" s="158">
        <f>G49*(1+L49/100)</f>
        <v>0</v>
      </c>
      <c r="N49" s="142">
        <v>0</v>
      </c>
      <c r="O49" s="142">
        <f>ROUND(E49*N49,5)</f>
        <v>0</v>
      </c>
      <c r="P49" s="142">
        <v>0</v>
      </c>
      <c r="Q49" s="142">
        <f>ROUND(E49*P49,5)</f>
        <v>0</v>
      </c>
      <c r="R49" s="142"/>
      <c r="S49" s="142" t="s">
        <v>458</v>
      </c>
      <c r="T49" s="143">
        <v>0.254</v>
      </c>
      <c r="U49" s="142">
        <f>ROUND(E49*T49,2)</f>
        <v>100.97</v>
      </c>
      <c r="V49" s="134"/>
      <c r="W49" s="134"/>
      <c r="X49" s="134"/>
      <c r="Y49" s="134"/>
      <c r="Z49" s="134"/>
      <c r="AA49" s="134"/>
      <c r="AB49" s="134"/>
      <c r="AC49" s="134" t="s">
        <v>116</v>
      </c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</row>
    <row r="50" spans="1:58" outlineLevel="1" x14ac:dyDescent="0.3">
      <c r="A50" s="135"/>
      <c r="B50" s="135"/>
      <c r="C50" s="182" t="s">
        <v>167</v>
      </c>
      <c r="D50" s="145"/>
      <c r="E50" s="153">
        <v>334.8</v>
      </c>
      <c r="F50" s="158"/>
      <c r="G50" s="158"/>
      <c r="H50" s="158"/>
      <c r="I50" s="158"/>
      <c r="J50" s="158"/>
      <c r="K50" s="158"/>
      <c r="L50" s="158"/>
      <c r="M50" s="158"/>
      <c r="N50" s="142"/>
      <c r="O50" s="142"/>
      <c r="P50" s="142"/>
      <c r="Q50" s="142"/>
      <c r="R50" s="142"/>
      <c r="S50" s="142"/>
      <c r="T50" s="143"/>
      <c r="U50" s="142"/>
      <c r="V50" s="134"/>
      <c r="W50" s="134"/>
      <c r="X50" s="134"/>
      <c r="Y50" s="134"/>
      <c r="Z50" s="134"/>
      <c r="AA50" s="134"/>
      <c r="AB50" s="134"/>
      <c r="AC50" s="134" t="s">
        <v>118</v>
      </c>
      <c r="AD50" s="134">
        <v>0</v>
      </c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</row>
    <row r="51" spans="1:58" outlineLevel="1" x14ac:dyDescent="0.3">
      <c r="A51" s="135"/>
      <c r="B51" s="135"/>
      <c r="C51" s="182" t="s">
        <v>168</v>
      </c>
      <c r="D51" s="145"/>
      <c r="E51" s="153">
        <v>52.38</v>
      </c>
      <c r="F51" s="158"/>
      <c r="G51" s="158"/>
      <c r="H51" s="158"/>
      <c r="I51" s="158"/>
      <c r="J51" s="158"/>
      <c r="K51" s="158"/>
      <c r="L51" s="158"/>
      <c r="M51" s="158"/>
      <c r="N51" s="142"/>
      <c r="O51" s="142"/>
      <c r="P51" s="142"/>
      <c r="Q51" s="142"/>
      <c r="R51" s="142"/>
      <c r="S51" s="142"/>
      <c r="T51" s="143"/>
      <c r="U51" s="142"/>
      <c r="V51" s="134"/>
      <c r="W51" s="134"/>
      <c r="X51" s="134"/>
      <c r="Y51" s="134"/>
      <c r="Z51" s="134"/>
      <c r="AA51" s="134"/>
      <c r="AB51" s="134"/>
      <c r="AC51" s="134" t="s">
        <v>118</v>
      </c>
      <c r="AD51" s="134">
        <v>0</v>
      </c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</row>
    <row r="52" spans="1:58" outlineLevel="1" x14ac:dyDescent="0.3">
      <c r="A52" s="135"/>
      <c r="B52" s="135"/>
      <c r="C52" s="182" t="s">
        <v>169</v>
      </c>
      <c r="D52" s="145"/>
      <c r="E52" s="153">
        <v>10.332000000000001</v>
      </c>
      <c r="F52" s="158"/>
      <c r="G52" s="158"/>
      <c r="H52" s="158"/>
      <c r="I52" s="158"/>
      <c r="J52" s="158"/>
      <c r="K52" s="158"/>
      <c r="L52" s="158"/>
      <c r="M52" s="158"/>
      <c r="N52" s="142"/>
      <c r="O52" s="142"/>
      <c r="P52" s="142"/>
      <c r="Q52" s="142"/>
      <c r="R52" s="142"/>
      <c r="S52" s="142"/>
      <c r="T52" s="143"/>
      <c r="U52" s="142"/>
      <c r="V52" s="134"/>
      <c r="W52" s="134"/>
      <c r="X52" s="134"/>
      <c r="Y52" s="134"/>
      <c r="Z52" s="134"/>
      <c r="AA52" s="134"/>
      <c r="AB52" s="134"/>
      <c r="AC52" s="134" t="s">
        <v>118</v>
      </c>
      <c r="AD52" s="134">
        <v>0</v>
      </c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</row>
    <row r="53" spans="1:58" ht="20.6" outlineLevel="1" x14ac:dyDescent="0.3">
      <c r="A53" s="135">
        <v>13</v>
      </c>
      <c r="B53" s="199" t="s">
        <v>461</v>
      </c>
      <c r="C53" s="197" t="s">
        <v>462</v>
      </c>
      <c r="D53" s="141" t="s">
        <v>125</v>
      </c>
      <c r="E53" s="151">
        <v>325.51018313279997</v>
      </c>
      <c r="F53" s="157"/>
      <c r="G53" s="158">
        <f>ROUND(E53*F53,2)</f>
        <v>0</v>
      </c>
      <c r="H53" s="157"/>
      <c r="I53" s="158">
        <f>ROUND(E53*H53,2)</f>
        <v>0</v>
      </c>
      <c r="J53" s="157"/>
      <c r="K53" s="158">
        <f>ROUND(E53*J53,2)</f>
        <v>0</v>
      </c>
      <c r="L53" s="158">
        <v>21</v>
      </c>
      <c r="M53" s="158">
        <f>G53*(1+L53/100)</f>
        <v>0</v>
      </c>
      <c r="N53" s="142">
        <v>0</v>
      </c>
      <c r="O53" s="142">
        <f>ROUND(E53*N53,5)</f>
        <v>0</v>
      </c>
      <c r="P53" s="142">
        <v>0</v>
      </c>
      <c r="Q53" s="142">
        <f>ROUND(E53*P53,5)</f>
        <v>0</v>
      </c>
      <c r="R53" s="142"/>
      <c r="S53" s="142" t="s">
        <v>458</v>
      </c>
      <c r="T53" s="143">
        <v>1.0999999999999999E-2</v>
      </c>
      <c r="U53" s="142">
        <f>ROUND(E53*T53,2)</f>
        <v>3.58</v>
      </c>
      <c r="V53" s="134"/>
      <c r="W53" s="134"/>
      <c r="X53" s="134"/>
      <c r="Y53" s="134"/>
      <c r="Z53" s="134"/>
      <c r="AA53" s="134"/>
      <c r="AB53" s="134"/>
      <c r="AC53" s="134" t="s">
        <v>116</v>
      </c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</row>
    <row r="54" spans="1:58" outlineLevel="1" x14ac:dyDescent="0.3">
      <c r="A54" s="135"/>
      <c r="B54" s="135"/>
      <c r="C54" s="182" t="s">
        <v>170</v>
      </c>
      <c r="D54" s="145"/>
      <c r="E54" s="153">
        <v>271.66000000000003</v>
      </c>
      <c r="F54" s="158"/>
      <c r="G54" s="158"/>
      <c r="H54" s="158"/>
      <c r="I54" s="158"/>
      <c r="J54" s="158"/>
      <c r="K54" s="158"/>
      <c r="L54" s="158"/>
      <c r="M54" s="158"/>
      <c r="N54" s="142"/>
      <c r="O54" s="142"/>
      <c r="P54" s="142"/>
      <c r="Q54" s="142"/>
      <c r="R54" s="142"/>
      <c r="S54" s="142"/>
      <c r="T54" s="143"/>
      <c r="U54" s="142"/>
      <c r="V54" s="134"/>
      <c r="W54" s="134"/>
      <c r="X54" s="134"/>
      <c r="Y54" s="134"/>
      <c r="Z54" s="134"/>
      <c r="AA54" s="134"/>
      <c r="AB54" s="134"/>
      <c r="AC54" s="134" t="s">
        <v>118</v>
      </c>
      <c r="AD54" s="134">
        <v>0</v>
      </c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</row>
    <row r="55" spans="1:58" outlineLevel="1" x14ac:dyDescent="0.3">
      <c r="A55" s="135"/>
      <c r="B55" s="135"/>
      <c r="C55" s="182" t="s">
        <v>171</v>
      </c>
      <c r="D55" s="145"/>
      <c r="E55" s="153">
        <v>122.28</v>
      </c>
      <c r="F55" s="158"/>
      <c r="G55" s="158"/>
      <c r="H55" s="158"/>
      <c r="I55" s="158"/>
      <c r="J55" s="158"/>
      <c r="K55" s="158"/>
      <c r="L55" s="158"/>
      <c r="M55" s="158"/>
      <c r="N55" s="142"/>
      <c r="O55" s="142"/>
      <c r="P55" s="142"/>
      <c r="Q55" s="142"/>
      <c r="R55" s="142"/>
      <c r="S55" s="142"/>
      <c r="T55" s="143"/>
      <c r="U55" s="142"/>
      <c r="V55" s="134"/>
      <c r="W55" s="134"/>
      <c r="X55" s="134"/>
      <c r="Y55" s="134"/>
      <c r="Z55" s="134"/>
      <c r="AA55" s="134"/>
      <c r="AB55" s="134"/>
      <c r="AC55" s="134" t="s">
        <v>118</v>
      </c>
      <c r="AD55" s="134">
        <v>0</v>
      </c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</row>
    <row r="56" spans="1:58" outlineLevel="1" x14ac:dyDescent="0.3">
      <c r="A56" s="135"/>
      <c r="B56" s="135"/>
      <c r="C56" s="182" t="s">
        <v>172</v>
      </c>
      <c r="D56" s="145"/>
      <c r="E56" s="153"/>
      <c r="F56" s="158"/>
      <c r="G56" s="158"/>
      <c r="H56" s="158"/>
      <c r="I56" s="158"/>
      <c r="J56" s="158"/>
      <c r="K56" s="158"/>
      <c r="L56" s="158"/>
      <c r="M56" s="158"/>
      <c r="N56" s="142"/>
      <c r="O56" s="142"/>
      <c r="P56" s="142"/>
      <c r="Q56" s="142"/>
      <c r="R56" s="142"/>
      <c r="S56" s="142"/>
      <c r="T56" s="143"/>
      <c r="U56" s="142"/>
      <c r="V56" s="134"/>
      <c r="W56" s="134"/>
      <c r="X56" s="134"/>
      <c r="Y56" s="134"/>
      <c r="Z56" s="134"/>
      <c r="AA56" s="134"/>
      <c r="AB56" s="134"/>
      <c r="AC56" s="134" t="s">
        <v>118</v>
      </c>
      <c r="AD56" s="134">
        <v>0</v>
      </c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</row>
    <row r="57" spans="1:58" outlineLevel="1" x14ac:dyDescent="0.3">
      <c r="A57" s="135"/>
      <c r="B57" s="135"/>
      <c r="C57" s="182" t="s">
        <v>173</v>
      </c>
      <c r="D57" s="145"/>
      <c r="E57" s="153">
        <v>5.9061940880000003</v>
      </c>
      <c r="F57" s="158"/>
      <c r="G57" s="158"/>
      <c r="H57" s="158"/>
      <c r="I57" s="158"/>
      <c r="J57" s="158"/>
      <c r="K57" s="158"/>
      <c r="L57" s="158"/>
      <c r="M57" s="158"/>
      <c r="N57" s="142"/>
      <c r="O57" s="142"/>
      <c r="P57" s="142"/>
      <c r="Q57" s="142"/>
      <c r="R57" s="142"/>
      <c r="S57" s="142"/>
      <c r="T57" s="143"/>
      <c r="U57" s="142"/>
      <c r="V57" s="134"/>
      <c r="W57" s="134"/>
      <c r="X57" s="134"/>
      <c r="Y57" s="134"/>
      <c r="Z57" s="134"/>
      <c r="AA57" s="134"/>
      <c r="AB57" s="134"/>
      <c r="AC57" s="134" t="s">
        <v>118</v>
      </c>
      <c r="AD57" s="134">
        <v>0</v>
      </c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</row>
    <row r="58" spans="1:58" outlineLevel="1" x14ac:dyDescent="0.3">
      <c r="A58" s="135"/>
      <c r="B58" s="135"/>
      <c r="C58" s="182" t="s">
        <v>174</v>
      </c>
      <c r="D58" s="145"/>
      <c r="E58" s="153">
        <v>1.0053096319999999</v>
      </c>
      <c r="F58" s="158"/>
      <c r="G58" s="158"/>
      <c r="H58" s="158"/>
      <c r="I58" s="158"/>
      <c r="J58" s="158"/>
      <c r="K58" s="158"/>
      <c r="L58" s="158"/>
      <c r="M58" s="158"/>
      <c r="N58" s="142"/>
      <c r="O58" s="142"/>
      <c r="P58" s="142"/>
      <c r="Q58" s="142"/>
      <c r="R58" s="142"/>
      <c r="S58" s="142"/>
      <c r="T58" s="143"/>
      <c r="U58" s="142"/>
      <c r="V58" s="134"/>
      <c r="W58" s="134"/>
      <c r="X58" s="134"/>
      <c r="Y58" s="134"/>
      <c r="Z58" s="134"/>
      <c r="AA58" s="134"/>
      <c r="AB58" s="134"/>
      <c r="AC58" s="134" t="s">
        <v>118</v>
      </c>
      <c r="AD58" s="134">
        <v>0</v>
      </c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</row>
    <row r="59" spans="1:58" outlineLevel="1" x14ac:dyDescent="0.3">
      <c r="A59" s="135"/>
      <c r="B59" s="135"/>
      <c r="C59" s="182" t="s">
        <v>175</v>
      </c>
      <c r="D59" s="145"/>
      <c r="E59" s="153">
        <v>0.25132740799999997</v>
      </c>
      <c r="F59" s="158"/>
      <c r="G59" s="158"/>
      <c r="H59" s="158"/>
      <c r="I59" s="158"/>
      <c r="J59" s="158"/>
      <c r="K59" s="158"/>
      <c r="L59" s="158"/>
      <c r="M59" s="158"/>
      <c r="N59" s="142"/>
      <c r="O59" s="142"/>
      <c r="P59" s="142"/>
      <c r="Q59" s="142"/>
      <c r="R59" s="142"/>
      <c r="S59" s="142"/>
      <c r="T59" s="143"/>
      <c r="U59" s="142"/>
      <c r="V59" s="134"/>
      <c r="W59" s="134"/>
      <c r="X59" s="134"/>
      <c r="Y59" s="134"/>
      <c r="Z59" s="134"/>
      <c r="AA59" s="134"/>
      <c r="AB59" s="134"/>
      <c r="AC59" s="134" t="s">
        <v>118</v>
      </c>
      <c r="AD59" s="134">
        <v>0</v>
      </c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</row>
    <row r="60" spans="1:58" outlineLevel="1" x14ac:dyDescent="0.3">
      <c r="A60" s="135"/>
      <c r="B60" s="135"/>
      <c r="C60" s="182" t="s">
        <v>176</v>
      </c>
      <c r="D60" s="145"/>
      <c r="E60" s="153">
        <v>0.50265481599999995</v>
      </c>
      <c r="F60" s="158"/>
      <c r="G60" s="158"/>
      <c r="H60" s="158"/>
      <c r="I60" s="158"/>
      <c r="J60" s="158"/>
      <c r="K60" s="158"/>
      <c r="L60" s="158"/>
      <c r="M60" s="158"/>
      <c r="N60" s="142"/>
      <c r="O60" s="142"/>
      <c r="P60" s="142"/>
      <c r="Q60" s="142"/>
      <c r="R60" s="142"/>
      <c r="S60" s="142"/>
      <c r="T60" s="143"/>
      <c r="U60" s="142"/>
      <c r="V60" s="134"/>
      <c r="W60" s="134"/>
      <c r="X60" s="134"/>
      <c r="Y60" s="134"/>
      <c r="Z60" s="134"/>
      <c r="AA60" s="134"/>
      <c r="AB60" s="134"/>
      <c r="AC60" s="134" t="s">
        <v>118</v>
      </c>
      <c r="AD60" s="134">
        <v>0</v>
      </c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</row>
    <row r="61" spans="1:58" outlineLevel="1" x14ac:dyDescent="0.3">
      <c r="A61" s="135"/>
      <c r="B61" s="135"/>
      <c r="C61" s="182" t="s">
        <v>177</v>
      </c>
      <c r="D61" s="145"/>
      <c r="E61" s="153">
        <v>-72.27</v>
      </c>
      <c r="F61" s="158"/>
      <c r="G61" s="158"/>
      <c r="H61" s="158"/>
      <c r="I61" s="158"/>
      <c r="J61" s="158"/>
      <c r="K61" s="158"/>
      <c r="L61" s="158"/>
      <c r="M61" s="158"/>
      <c r="N61" s="142"/>
      <c r="O61" s="142"/>
      <c r="P61" s="142"/>
      <c r="Q61" s="142"/>
      <c r="R61" s="142"/>
      <c r="S61" s="142"/>
      <c r="T61" s="143"/>
      <c r="U61" s="142"/>
      <c r="V61" s="134"/>
      <c r="W61" s="134"/>
      <c r="X61" s="134"/>
      <c r="Y61" s="134"/>
      <c r="Z61" s="134"/>
      <c r="AA61" s="134"/>
      <c r="AB61" s="134"/>
      <c r="AC61" s="134" t="s">
        <v>118</v>
      </c>
      <c r="AD61" s="134">
        <v>0</v>
      </c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</row>
    <row r="62" spans="1:58" outlineLevel="1" x14ac:dyDescent="0.3">
      <c r="A62" s="135"/>
      <c r="B62" s="135"/>
      <c r="C62" s="182" t="s">
        <v>178</v>
      </c>
      <c r="D62" s="145"/>
      <c r="E62" s="153">
        <v>-58.076999999999998</v>
      </c>
      <c r="F62" s="158"/>
      <c r="G62" s="158"/>
      <c r="H62" s="158"/>
      <c r="I62" s="158"/>
      <c r="J62" s="158"/>
      <c r="K62" s="158"/>
      <c r="L62" s="158"/>
      <c r="M62" s="158"/>
      <c r="N62" s="142"/>
      <c r="O62" s="142"/>
      <c r="P62" s="142"/>
      <c r="Q62" s="142"/>
      <c r="R62" s="142"/>
      <c r="S62" s="142"/>
      <c r="T62" s="143"/>
      <c r="U62" s="142"/>
      <c r="V62" s="134"/>
      <c r="W62" s="134"/>
      <c r="X62" s="134"/>
      <c r="Y62" s="134"/>
      <c r="Z62" s="134"/>
      <c r="AA62" s="134"/>
      <c r="AB62" s="134"/>
      <c r="AC62" s="134" t="s">
        <v>118</v>
      </c>
      <c r="AD62" s="134">
        <v>0</v>
      </c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</row>
    <row r="63" spans="1:58" outlineLevel="1" x14ac:dyDescent="0.3">
      <c r="A63" s="135"/>
      <c r="B63" s="135"/>
      <c r="C63" s="183" t="s">
        <v>179</v>
      </c>
      <c r="D63" s="146"/>
      <c r="E63" s="154">
        <v>54.251697188800001</v>
      </c>
      <c r="F63" s="158"/>
      <c r="G63" s="158"/>
      <c r="H63" s="158"/>
      <c r="I63" s="158"/>
      <c r="J63" s="158"/>
      <c r="K63" s="158"/>
      <c r="L63" s="158"/>
      <c r="M63" s="158"/>
      <c r="N63" s="142"/>
      <c r="O63" s="142"/>
      <c r="P63" s="142"/>
      <c r="Q63" s="142"/>
      <c r="R63" s="142"/>
      <c r="S63" s="142"/>
      <c r="T63" s="143"/>
      <c r="U63" s="142"/>
      <c r="V63" s="134"/>
      <c r="W63" s="134"/>
      <c r="X63" s="134"/>
      <c r="Y63" s="134"/>
      <c r="Z63" s="134"/>
      <c r="AA63" s="134"/>
      <c r="AB63" s="134"/>
      <c r="AC63" s="134" t="s">
        <v>118</v>
      </c>
      <c r="AD63" s="134">
        <v>4</v>
      </c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</row>
    <row r="64" spans="1:58" outlineLevel="1" x14ac:dyDescent="0.3">
      <c r="A64" s="135">
        <v>14</v>
      </c>
      <c r="B64" s="135" t="s">
        <v>459</v>
      </c>
      <c r="C64" s="179"/>
      <c r="D64" s="141"/>
      <c r="E64" s="151"/>
      <c r="F64" s="157"/>
      <c r="G64" s="158"/>
      <c r="H64" s="157"/>
      <c r="I64" s="158"/>
      <c r="J64" s="157"/>
      <c r="K64" s="158"/>
      <c r="L64" s="158"/>
      <c r="M64" s="158"/>
      <c r="N64" s="142"/>
      <c r="O64" s="142"/>
      <c r="P64" s="142"/>
      <c r="Q64" s="142"/>
      <c r="R64" s="142"/>
      <c r="S64" s="142"/>
      <c r="T64" s="143">
        <v>0</v>
      </c>
      <c r="U64" s="142">
        <f>ROUND(E64*T64,2)</f>
        <v>0</v>
      </c>
      <c r="V64" s="134"/>
      <c r="W64" s="134"/>
      <c r="X64" s="134"/>
      <c r="Y64" s="134"/>
      <c r="Z64" s="134"/>
      <c r="AA64" s="134"/>
      <c r="AB64" s="134"/>
      <c r="AC64" s="134" t="s">
        <v>116</v>
      </c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</row>
    <row r="65" spans="1:58" outlineLevel="1" x14ac:dyDescent="0.3">
      <c r="A65" s="135"/>
      <c r="B65" s="135"/>
      <c r="C65" s="182"/>
      <c r="D65" s="145"/>
      <c r="E65" s="153"/>
      <c r="F65" s="158"/>
      <c r="G65" s="158"/>
      <c r="H65" s="158"/>
      <c r="I65" s="158"/>
      <c r="J65" s="158"/>
      <c r="K65" s="158"/>
      <c r="L65" s="158"/>
      <c r="M65" s="158"/>
      <c r="N65" s="142"/>
      <c r="O65" s="142"/>
      <c r="P65" s="142"/>
      <c r="Q65" s="142"/>
      <c r="R65" s="142"/>
      <c r="S65" s="142"/>
      <c r="T65" s="143"/>
      <c r="U65" s="142"/>
      <c r="V65" s="134"/>
      <c r="W65" s="134"/>
      <c r="X65" s="134"/>
      <c r="Y65" s="134"/>
      <c r="Z65" s="134"/>
      <c r="AA65" s="134"/>
      <c r="AB65" s="134"/>
      <c r="AC65" s="134" t="s">
        <v>118</v>
      </c>
      <c r="AD65" s="134">
        <v>0</v>
      </c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</row>
    <row r="66" spans="1:58" outlineLevel="1" x14ac:dyDescent="0.3">
      <c r="A66" s="135">
        <v>15</v>
      </c>
      <c r="B66" s="135" t="s">
        <v>459</v>
      </c>
      <c r="C66" s="198" t="s">
        <v>460</v>
      </c>
      <c r="D66" s="141" t="s">
        <v>125</v>
      </c>
      <c r="E66" s="151"/>
      <c r="F66" s="157"/>
      <c r="G66" s="158"/>
      <c r="H66" s="157"/>
      <c r="I66" s="158">
        <f>ROUND(E66*H66,2)</f>
        <v>0</v>
      </c>
      <c r="J66" s="157"/>
      <c r="K66" s="158">
        <f>ROUND(E66*J66,2)</f>
        <v>0</v>
      </c>
      <c r="L66" s="158">
        <v>21</v>
      </c>
      <c r="M66" s="158">
        <f>G66*(1+L66/100)</f>
        <v>0</v>
      </c>
      <c r="N66" s="142">
        <v>0</v>
      </c>
      <c r="O66" s="142">
        <f>ROUND(E66*N66,5)</f>
        <v>0</v>
      </c>
      <c r="P66" s="142">
        <v>0</v>
      </c>
      <c r="Q66" s="142">
        <f>ROUND(E66*P66,5)</f>
        <v>0</v>
      </c>
      <c r="R66" s="142"/>
      <c r="S66" s="142"/>
      <c r="T66" s="143">
        <v>0</v>
      </c>
      <c r="U66" s="142">
        <f>ROUND(E66*T66,2)</f>
        <v>0</v>
      </c>
      <c r="V66" s="134"/>
      <c r="W66" s="134"/>
      <c r="X66" s="134"/>
      <c r="Y66" s="134"/>
      <c r="Z66" s="134"/>
      <c r="AA66" s="134"/>
      <c r="AB66" s="134"/>
      <c r="AC66" s="134" t="s">
        <v>116</v>
      </c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</row>
    <row r="67" spans="1:58" outlineLevel="1" x14ac:dyDescent="0.3">
      <c r="A67" s="135">
        <v>16</v>
      </c>
      <c r="B67" s="135" t="s">
        <v>180</v>
      </c>
      <c r="C67" s="179" t="s">
        <v>181</v>
      </c>
      <c r="D67" s="141" t="s">
        <v>166</v>
      </c>
      <c r="E67" s="151">
        <v>400</v>
      </c>
      <c r="F67" s="157"/>
      <c r="G67" s="158">
        <f>ROUND(E67*F67,2)</f>
        <v>0</v>
      </c>
      <c r="H67" s="157"/>
      <c r="I67" s="158">
        <f>ROUND(E67*H67,2)</f>
        <v>0</v>
      </c>
      <c r="J67" s="157"/>
      <c r="K67" s="158">
        <f>ROUND(E67*J67,2)</f>
        <v>0</v>
      </c>
      <c r="L67" s="158">
        <v>21</v>
      </c>
      <c r="M67" s="158">
        <f>G67*(1+L67/100)</f>
        <v>0</v>
      </c>
      <c r="N67" s="142">
        <v>0</v>
      </c>
      <c r="O67" s="142">
        <f>ROUND(E67*N67,5)</f>
        <v>0</v>
      </c>
      <c r="P67" s="142">
        <v>0</v>
      </c>
      <c r="Q67" s="142">
        <f>ROUND(E67*P67,5)</f>
        <v>0</v>
      </c>
      <c r="R67" s="142"/>
      <c r="S67" s="142" t="s">
        <v>458</v>
      </c>
      <c r="T67" s="143">
        <v>9.1999999999999998E-2</v>
      </c>
      <c r="U67" s="142">
        <f>ROUND(E67*T67,2)</f>
        <v>36.799999999999997</v>
      </c>
      <c r="V67" s="134"/>
      <c r="W67" s="134"/>
      <c r="X67" s="134"/>
      <c r="Y67" s="134"/>
      <c r="Z67" s="134"/>
      <c r="AA67" s="134"/>
      <c r="AB67" s="134"/>
      <c r="AC67" s="134" t="s">
        <v>116</v>
      </c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</row>
    <row r="68" spans="1:58" outlineLevel="1" x14ac:dyDescent="0.3">
      <c r="A68" s="135">
        <v>17</v>
      </c>
      <c r="B68" s="135" t="s">
        <v>182</v>
      </c>
      <c r="C68" s="179" t="s">
        <v>183</v>
      </c>
      <c r="D68" s="141" t="s">
        <v>166</v>
      </c>
      <c r="E68" s="151">
        <v>400</v>
      </c>
      <c r="F68" s="157"/>
      <c r="G68" s="158">
        <f>ROUND(E68*F68,2)</f>
        <v>0</v>
      </c>
      <c r="H68" s="157"/>
      <c r="I68" s="158">
        <f>ROUND(E68*H68,2)</f>
        <v>0</v>
      </c>
      <c r="J68" s="157"/>
      <c r="K68" s="158">
        <f>ROUND(E68*J68,2)</f>
        <v>0</v>
      </c>
      <c r="L68" s="158">
        <v>21</v>
      </c>
      <c r="M68" s="158">
        <f>G68*(1+L68/100)</f>
        <v>0</v>
      </c>
      <c r="N68" s="142">
        <v>0</v>
      </c>
      <c r="O68" s="142">
        <f>ROUND(E68*N68,5)</f>
        <v>0</v>
      </c>
      <c r="P68" s="142">
        <v>0</v>
      </c>
      <c r="Q68" s="142">
        <f>ROUND(E68*P68,5)</f>
        <v>0</v>
      </c>
      <c r="R68" s="142"/>
      <c r="S68" s="142" t="s">
        <v>458</v>
      </c>
      <c r="T68" s="143">
        <v>1.0999999999999999E-2</v>
      </c>
      <c r="U68" s="142">
        <f>ROUND(E68*T68,2)</f>
        <v>4.4000000000000004</v>
      </c>
      <c r="V68" s="134"/>
      <c r="W68" s="134"/>
      <c r="X68" s="134"/>
      <c r="Y68" s="134"/>
      <c r="Z68" s="134"/>
      <c r="AA68" s="134"/>
      <c r="AB68" s="134"/>
      <c r="AC68" s="134" t="s">
        <v>116</v>
      </c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</row>
    <row r="69" spans="1:58" x14ac:dyDescent="0.3">
      <c r="A69" s="136" t="s">
        <v>111</v>
      </c>
      <c r="B69" s="136" t="s">
        <v>60</v>
      </c>
      <c r="C69" s="184" t="s">
        <v>61</v>
      </c>
      <c r="D69" s="147"/>
      <c r="E69" s="155"/>
      <c r="F69" s="159"/>
      <c r="G69" s="159">
        <f>SUMIF(AC70:AC122,"&lt;&gt;NOR",G70:G122)</f>
        <v>0</v>
      </c>
      <c r="H69" s="159"/>
      <c r="I69" s="159">
        <f>SUM(I70:I122)</f>
        <v>0</v>
      </c>
      <c r="J69" s="159"/>
      <c r="K69" s="159">
        <f>SUM(K70:K122)</f>
        <v>0</v>
      </c>
      <c r="L69" s="159"/>
      <c r="M69" s="159">
        <f>SUM(M70:M122)</f>
        <v>0</v>
      </c>
      <c r="N69" s="148"/>
      <c r="O69" s="148">
        <f>SUM(O70:O122)</f>
        <v>24.296309999999998</v>
      </c>
      <c r="P69" s="148"/>
      <c r="Q69" s="148">
        <f>SUM(Q70:Q122)</f>
        <v>0</v>
      </c>
      <c r="R69" s="148"/>
      <c r="S69" s="148"/>
      <c r="T69" s="149"/>
      <c r="U69" s="148">
        <f>SUM(U70:U122)</f>
        <v>66.27000000000001</v>
      </c>
      <c r="AC69" t="s">
        <v>112</v>
      </c>
    </row>
    <row r="70" spans="1:58" outlineLevel="1" x14ac:dyDescent="0.3">
      <c r="A70" s="135">
        <v>18</v>
      </c>
      <c r="B70" s="135" t="s">
        <v>184</v>
      </c>
      <c r="C70" s="179" t="s">
        <v>185</v>
      </c>
      <c r="D70" s="141" t="s">
        <v>166</v>
      </c>
      <c r="E70" s="151">
        <v>49.795000000000002</v>
      </c>
      <c r="F70" s="157"/>
      <c r="G70" s="158">
        <f>ROUND(E70*F70,2)</f>
        <v>0</v>
      </c>
      <c r="H70" s="157"/>
      <c r="I70" s="158">
        <f>ROUND(E70*H70,2)</f>
        <v>0</v>
      </c>
      <c r="J70" s="157"/>
      <c r="K70" s="158">
        <f>ROUND(E70*J70,2)</f>
        <v>0</v>
      </c>
      <c r="L70" s="158">
        <v>21</v>
      </c>
      <c r="M70" s="158">
        <f>G70*(1+L70/100)</f>
        <v>0</v>
      </c>
      <c r="N70" s="142">
        <v>0</v>
      </c>
      <c r="O70" s="142">
        <f>ROUND(E70*N70,5)</f>
        <v>0</v>
      </c>
      <c r="P70" s="142">
        <v>0</v>
      </c>
      <c r="Q70" s="142">
        <f>ROUND(E70*P70,5)</f>
        <v>0</v>
      </c>
      <c r="R70" s="142"/>
      <c r="S70" s="142" t="s">
        <v>458</v>
      </c>
      <c r="T70" s="143">
        <v>0.15</v>
      </c>
      <c r="U70" s="142">
        <f>ROUND(E70*T70,2)</f>
        <v>7.47</v>
      </c>
      <c r="V70" s="134"/>
      <c r="W70" s="134"/>
      <c r="X70" s="134"/>
      <c r="Y70" s="134"/>
      <c r="Z70" s="134"/>
      <c r="AA70" s="134"/>
      <c r="AB70" s="134"/>
      <c r="AC70" s="134" t="s">
        <v>116</v>
      </c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</row>
    <row r="71" spans="1:58" outlineLevel="1" x14ac:dyDescent="0.3">
      <c r="A71" s="135"/>
      <c r="B71" s="135"/>
      <c r="C71" s="182" t="s">
        <v>186</v>
      </c>
      <c r="D71" s="145"/>
      <c r="E71" s="153"/>
      <c r="F71" s="158"/>
      <c r="G71" s="158"/>
      <c r="H71" s="158"/>
      <c r="I71" s="158"/>
      <c r="J71" s="158"/>
      <c r="K71" s="158"/>
      <c r="L71" s="158"/>
      <c r="M71" s="158"/>
      <c r="N71" s="142"/>
      <c r="O71" s="142"/>
      <c r="P71" s="142"/>
      <c r="Q71" s="142"/>
      <c r="R71" s="142"/>
      <c r="S71" s="142"/>
      <c r="T71" s="143"/>
      <c r="U71" s="142"/>
      <c r="V71" s="134"/>
      <c r="W71" s="134"/>
      <c r="X71" s="134"/>
      <c r="Y71" s="134"/>
      <c r="Z71" s="134"/>
      <c r="AA71" s="134"/>
      <c r="AB71" s="134"/>
      <c r="AC71" s="134" t="s">
        <v>118</v>
      </c>
      <c r="AD71" s="134">
        <v>0</v>
      </c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</row>
    <row r="72" spans="1:58" outlineLevel="1" x14ac:dyDescent="0.3">
      <c r="A72" s="135"/>
      <c r="B72" s="135"/>
      <c r="C72" s="182" t="s">
        <v>187</v>
      </c>
      <c r="D72" s="145"/>
      <c r="E72" s="153">
        <v>46.6</v>
      </c>
      <c r="F72" s="158"/>
      <c r="G72" s="158"/>
      <c r="H72" s="158"/>
      <c r="I72" s="158"/>
      <c r="J72" s="158"/>
      <c r="K72" s="158"/>
      <c r="L72" s="158"/>
      <c r="M72" s="158"/>
      <c r="N72" s="142"/>
      <c r="O72" s="142"/>
      <c r="P72" s="142"/>
      <c r="Q72" s="142"/>
      <c r="R72" s="142"/>
      <c r="S72" s="142"/>
      <c r="T72" s="143"/>
      <c r="U72" s="142"/>
      <c r="V72" s="134"/>
      <c r="W72" s="134"/>
      <c r="X72" s="134"/>
      <c r="Y72" s="134"/>
      <c r="Z72" s="134"/>
      <c r="AA72" s="134"/>
      <c r="AB72" s="134"/>
      <c r="AC72" s="134" t="s">
        <v>118</v>
      </c>
      <c r="AD72" s="134">
        <v>0</v>
      </c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</row>
    <row r="73" spans="1:58" outlineLevel="1" x14ac:dyDescent="0.3">
      <c r="A73" s="135"/>
      <c r="B73" s="135"/>
      <c r="C73" s="182" t="s">
        <v>188</v>
      </c>
      <c r="D73" s="145"/>
      <c r="E73" s="153">
        <v>2.82</v>
      </c>
      <c r="F73" s="158"/>
      <c r="G73" s="158"/>
      <c r="H73" s="158"/>
      <c r="I73" s="158"/>
      <c r="J73" s="158"/>
      <c r="K73" s="158"/>
      <c r="L73" s="158"/>
      <c r="M73" s="158"/>
      <c r="N73" s="142"/>
      <c r="O73" s="142"/>
      <c r="P73" s="142"/>
      <c r="Q73" s="142"/>
      <c r="R73" s="142"/>
      <c r="S73" s="142"/>
      <c r="T73" s="143"/>
      <c r="U73" s="142"/>
      <c r="V73" s="134"/>
      <c r="W73" s="134"/>
      <c r="X73" s="134"/>
      <c r="Y73" s="134"/>
      <c r="Z73" s="134"/>
      <c r="AA73" s="134"/>
      <c r="AB73" s="134"/>
      <c r="AC73" s="134" t="s">
        <v>118</v>
      </c>
      <c r="AD73" s="134">
        <v>0</v>
      </c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</row>
    <row r="74" spans="1:58" outlineLevel="1" x14ac:dyDescent="0.3">
      <c r="A74" s="135"/>
      <c r="B74" s="135"/>
      <c r="C74" s="182" t="s">
        <v>189</v>
      </c>
      <c r="D74" s="145"/>
      <c r="E74" s="153">
        <v>0.375</v>
      </c>
      <c r="F74" s="158"/>
      <c r="G74" s="158"/>
      <c r="H74" s="158"/>
      <c r="I74" s="158"/>
      <c r="J74" s="158"/>
      <c r="K74" s="158"/>
      <c r="L74" s="158"/>
      <c r="M74" s="158"/>
      <c r="N74" s="142"/>
      <c r="O74" s="142"/>
      <c r="P74" s="142"/>
      <c r="Q74" s="142"/>
      <c r="R74" s="142"/>
      <c r="S74" s="142"/>
      <c r="T74" s="143"/>
      <c r="U74" s="142"/>
      <c r="V74" s="134"/>
      <c r="W74" s="134"/>
      <c r="X74" s="134"/>
      <c r="Y74" s="134"/>
      <c r="Z74" s="134"/>
      <c r="AA74" s="134"/>
      <c r="AB74" s="134"/>
      <c r="AC74" s="134" t="s">
        <v>118</v>
      </c>
      <c r="AD74" s="134">
        <v>0</v>
      </c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</row>
    <row r="75" spans="1:58" outlineLevel="1" x14ac:dyDescent="0.3">
      <c r="A75" s="135">
        <v>19</v>
      </c>
      <c r="B75" s="135" t="s">
        <v>190</v>
      </c>
      <c r="C75" s="179" t="s">
        <v>191</v>
      </c>
      <c r="D75" s="141" t="s">
        <v>125</v>
      </c>
      <c r="E75" s="151">
        <v>2.4895</v>
      </c>
      <c r="F75" s="157"/>
      <c r="G75" s="158">
        <f>ROUND(E75*F75,2)</f>
        <v>0</v>
      </c>
      <c r="H75" s="157"/>
      <c r="I75" s="158">
        <f>ROUND(E75*H75,2)</f>
        <v>0</v>
      </c>
      <c r="J75" s="157"/>
      <c r="K75" s="158">
        <f>ROUND(E75*J75,2)</f>
        <v>0</v>
      </c>
      <c r="L75" s="158">
        <v>21</v>
      </c>
      <c r="M75" s="158">
        <f>G75*(1+L75/100)</f>
        <v>0</v>
      </c>
      <c r="N75" s="142">
        <v>1.9205000000000001</v>
      </c>
      <c r="O75" s="142">
        <f>ROUND(E75*N75,5)</f>
        <v>4.7810800000000002</v>
      </c>
      <c r="P75" s="142">
        <v>0</v>
      </c>
      <c r="Q75" s="142">
        <f>ROUND(E75*P75,5)</f>
        <v>0</v>
      </c>
      <c r="R75" s="142"/>
      <c r="S75" s="142" t="s">
        <v>458</v>
      </c>
      <c r="T75" s="143">
        <v>1.2310000000000001</v>
      </c>
      <c r="U75" s="142">
        <f>ROUND(E75*T75,2)</f>
        <v>3.06</v>
      </c>
      <c r="V75" s="134"/>
      <c r="W75" s="134"/>
      <c r="X75" s="134"/>
      <c r="Y75" s="134"/>
      <c r="Z75" s="134"/>
      <c r="AA75" s="134"/>
      <c r="AB75" s="134"/>
      <c r="AC75" s="134" t="s">
        <v>116</v>
      </c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</row>
    <row r="76" spans="1:58" outlineLevel="1" x14ac:dyDescent="0.3">
      <c r="A76" s="135"/>
      <c r="B76" s="135"/>
      <c r="C76" s="180" t="s">
        <v>117</v>
      </c>
      <c r="D76" s="144"/>
      <c r="E76" s="152"/>
      <c r="F76" s="158"/>
      <c r="G76" s="158"/>
      <c r="H76" s="158"/>
      <c r="I76" s="158"/>
      <c r="J76" s="158"/>
      <c r="K76" s="158"/>
      <c r="L76" s="158"/>
      <c r="M76" s="158"/>
      <c r="N76" s="142"/>
      <c r="O76" s="142"/>
      <c r="P76" s="142"/>
      <c r="Q76" s="142"/>
      <c r="R76" s="142"/>
      <c r="S76" s="142"/>
      <c r="T76" s="143"/>
      <c r="U76" s="142"/>
      <c r="V76" s="134"/>
      <c r="W76" s="134"/>
      <c r="X76" s="134"/>
      <c r="Y76" s="134"/>
      <c r="Z76" s="134"/>
      <c r="AA76" s="134"/>
      <c r="AB76" s="134"/>
      <c r="AC76" s="134" t="s">
        <v>118</v>
      </c>
      <c r="AD76" s="134">
        <v>2</v>
      </c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</row>
    <row r="77" spans="1:58" outlineLevel="1" x14ac:dyDescent="0.3">
      <c r="A77" s="135"/>
      <c r="B77" s="135"/>
      <c r="C77" s="181" t="s">
        <v>192</v>
      </c>
      <c r="D77" s="144"/>
      <c r="E77" s="152"/>
      <c r="F77" s="158"/>
      <c r="G77" s="158"/>
      <c r="H77" s="158"/>
      <c r="I77" s="158"/>
      <c r="J77" s="158"/>
      <c r="K77" s="158"/>
      <c r="L77" s="158"/>
      <c r="M77" s="158"/>
      <c r="N77" s="142"/>
      <c r="O77" s="142"/>
      <c r="P77" s="142"/>
      <c r="Q77" s="142"/>
      <c r="R77" s="142"/>
      <c r="S77" s="142"/>
      <c r="T77" s="143"/>
      <c r="U77" s="142"/>
      <c r="V77" s="134"/>
      <c r="W77" s="134"/>
      <c r="X77" s="134"/>
      <c r="Y77" s="134"/>
      <c r="Z77" s="134"/>
      <c r="AA77" s="134"/>
      <c r="AB77" s="134"/>
      <c r="AC77" s="134" t="s">
        <v>118</v>
      </c>
      <c r="AD77" s="134">
        <v>2</v>
      </c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</row>
    <row r="78" spans="1:58" outlineLevel="1" x14ac:dyDescent="0.3">
      <c r="A78" s="135"/>
      <c r="B78" s="135"/>
      <c r="C78" s="181" t="s">
        <v>193</v>
      </c>
      <c r="D78" s="144"/>
      <c r="E78" s="152">
        <v>46.6</v>
      </c>
      <c r="F78" s="158"/>
      <c r="G78" s="158"/>
      <c r="H78" s="158"/>
      <c r="I78" s="158"/>
      <c r="J78" s="158"/>
      <c r="K78" s="158"/>
      <c r="L78" s="158"/>
      <c r="M78" s="158"/>
      <c r="N78" s="142"/>
      <c r="O78" s="142"/>
      <c r="P78" s="142"/>
      <c r="Q78" s="142"/>
      <c r="R78" s="142"/>
      <c r="S78" s="142"/>
      <c r="T78" s="143"/>
      <c r="U78" s="142"/>
      <c r="V78" s="134"/>
      <c r="W78" s="134"/>
      <c r="X78" s="134"/>
      <c r="Y78" s="134"/>
      <c r="Z78" s="134"/>
      <c r="AA78" s="134"/>
      <c r="AB78" s="134"/>
      <c r="AC78" s="134" t="s">
        <v>118</v>
      </c>
      <c r="AD78" s="134">
        <v>2</v>
      </c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</row>
    <row r="79" spans="1:58" outlineLevel="1" x14ac:dyDescent="0.3">
      <c r="A79" s="135"/>
      <c r="B79" s="135"/>
      <c r="C79" s="181" t="s">
        <v>194</v>
      </c>
      <c r="D79" s="144"/>
      <c r="E79" s="152">
        <v>2.82</v>
      </c>
      <c r="F79" s="158"/>
      <c r="G79" s="158"/>
      <c r="H79" s="158"/>
      <c r="I79" s="158"/>
      <c r="J79" s="158"/>
      <c r="K79" s="158"/>
      <c r="L79" s="158"/>
      <c r="M79" s="158"/>
      <c r="N79" s="142"/>
      <c r="O79" s="142"/>
      <c r="P79" s="142"/>
      <c r="Q79" s="142"/>
      <c r="R79" s="142"/>
      <c r="S79" s="142"/>
      <c r="T79" s="143"/>
      <c r="U79" s="142"/>
      <c r="V79" s="134"/>
      <c r="W79" s="134"/>
      <c r="X79" s="134"/>
      <c r="Y79" s="134"/>
      <c r="Z79" s="134"/>
      <c r="AA79" s="134"/>
      <c r="AB79" s="134"/>
      <c r="AC79" s="134" t="s">
        <v>118</v>
      </c>
      <c r="AD79" s="134">
        <v>2</v>
      </c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</row>
    <row r="80" spans="1:58" outlineLevel="1" x14ac:dyDescent="0.3">
      <c r="A80" s="135"/>
      <c r="B80" s="135"/>
      <c r="C80" s="181" t="s">
        <v>195</v>
      </c>
      <c r="D80" s="144"/>
      <c r="E80" s="152">
        <v>0.375</v>
      </c>
      <c r="F80" s="158"/>
      <c r="G80" s="158"/>
      <c r="H80" s="158"/>
      <c r="I80" s="158"/>
      <c r="J80" s="158"/>
      <c r="K80" s="158"/>
      <c r="L80" s="158"/>
      <c r="M80" s="158"/>
      <c r="N80" s="142"/>
      <c r="O80" s="142"/>
      <c r="P80" s="142"/>
      <c r="Q80" s="142"/>
      <c r="R80" s="142"/>
      <c r="S80" s="142"/>
      <c r="T80" s="143"/>
      <c r="U80" s="142"/>
      <c r="V80" s="134"/>
      <c r="W80" s="134"/>
      <c r="X80" s="134"/>
      <c r="Y80" s="134"/>
      <c r="Z80" s="134"/>
      <c r="AA80" s="134"/>
      <c r="AB80" s="134"/>
      <c r="AC80" s="134" t="s">
        <v>118</v>
      </c>
      <c r="AD80" s="134">
        <v>2</v>
      </c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</row>
    <row r="81" spans="1:58" outlineLevel="1" x14ac:dyDescent="0.3">
      <c r="A81" s="135"/>
      <c r="B81" s="135"/>
      <c r="C81" s="185" t="s">
        <v>196</v>
      </c>
      <c r="D81" s="150"/>
      <c r="E81" s="156">
        <v>49.795000000000002</v>
      </c>
      <c r="F81" s="158"/>
      <c r="G81" s="158"/>
      <c r="H81" s="158"/>
      <c r="I81" s="158"/>
      <c r="J81" s="158"/>
      <c r="K81" s="158"/>
      <c r="L81" s="158"/>
      <c r="M81" s="158"/>
      <c r="N81" s="142"/>
      <c r="O81" s="142"/>
      <c r="P81" s="142"/>
      <c r="Q81" s="142"/>
      <c r="R81" s="142"/>
      <c r="S81" s="142"/>
      <c r="T81" s="143"/>
      <c r="U81" s="142"/>
      <c r="V81" s="134"/>
      <c r="W81" s="134"/>
      <c r="X81" s="134"/>
      <c r="Y81" s="134"/>
      <c r="Z81" s="134"/>
      <c r="AA81" s="134"/>
      <c r="AB81" s="134"/>
      <c r="AC81" s="134" t="s">
        <v>118</v>
      </c>
      <c r="AD81" s="134">
        <v>3</v>
      </c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</row>
    <row r="82" spans="1:58" outlineLevel="1" x14ac:dyDescent="0.3">
      <c r="A82" s="135"/>
      <c r="B82" s="135"/>
      <c r="C82" s="180" t="s">
        <v>121</v>
      </c>
      <c r="D82" s="144"/>
      <c r="E82" s="152"/>
      <c r="F82" s="158"/>
      <c r="G82" s="158"/>
      <c r="H82" s="158"/>
      <c r="I82" s="158"/>
      <c r="J82" s="158"/>
      <c r="K82" s="158"/>
      <c r="L82" s="158"/>
      <c r="M82" s="158"/>
      <c r="N82" s="142"/>
      <c r="O82" s="142"/>
      <c r="P82" s="142"/>
      <c r="Q82" s="142"/>
      <c r="R82" s="142"/>
      <c r="S82" s="142"/>
      <c r="T82" s="143"/>
      <c r="U82" s="142"/>
      <c r="V82" s="134"/>
      <c r="W82" s="134"/>
      <c r="X82" s="134"/>
      <c r="Y82" s="134"/>
      <c r="Z82" s="134"/>
      <c r="AA82" s="134"/>
      <c r="AB82" s="134"/>
      <c r="AC82" s="134" t="s">
        <v>118</v>
      </c>
      <c r="AD82" s="134">
        <v>0</v>
      </c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</row>
    <row r="83" spans="1:58" outlineLevel="1" x14ac:dyDescent="0.3">
      <c r="A83" s="135"/>
      <c r="B83" s="135"/>
      <c r="C83" s="182" t="s">
        <v>197</v>
      </c>
      <c r="D83" s="145"/>
      <c r="E83" s="153">
        <v>2.4895</v>
      </c>
      <c r="F83" s="158"/>
      <c r="G83" s="158"/>
      <c r="H83" s="158"/>
      <c r="I83" s="158"/>
      <c r="J83" s="158"/>
      <c r="K83" s="158"/>
      <c r="L83" s="158"/>
      <c r="M83" s="158"/>
      <c r="N83" s="142"/>
      <c r="O83" s="142"/>
      <c r="P83" s="142"/>
      <c r="Q83" s="142"/>
      <c r="R83" s="142"/>
      <c r="S83" s="142"/>
      <c r="T83" s="143"/>
      <c r="U83" s="142"/>
      <c r="V83" s="134"/>
      <c r="W83" s="134"/>
      <c r="X83" s="134"/>
      <c r="Y83" s="134"/>
      <c r="Z83" s="134"/>
      <c r="AA83" s="134"/>
      <c r="AB83" s="134"/>
      <c r="AC83" s="134" t="s">
        <v>118</v>
      </c>
      <c r="AD83" s="134">
        <v>0</v>
      </c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</row>
    <row r="84" spans="1:58" outlineLevel="1" x14ac:dyDescent="0.3">
      <c r="A84" s="135">
        <v>20</v>
      </c>
      <c r="B84" s="135" t="s">
        <v>198</v>
      </c>
      <c r="C84" s="179" t="s">
        <v>199</v>
      </c>
      <c r="D84" s="141" t="s">
        <v>200</v>
      </c>
      <c r="E84" s="151">
        <v>186.4</v>
      </c>
      <c r="F84" s="157"/>
      <c r="G84" s="158">
        <f>ROUND(E84*F84,2)</f>
        <v>0</v>
      </c>
      <c r="H84" s="157"/>
      <c r="I84" s="158">
        <f>ROUND(E84*H84,2)</f>
        <v>0</v>
      </c>
      <c r="J84" s="157"/>
      <c r="K84" s="158">
        <f>ROUND(E84*J84,2)</f>
        <v>0</v>
      </c>
      <c r="L84" s="158">
        <v>21</v>
      </c>
      <c r="M84" s="158">
        <f>G84*(1+L84/100)</f>
        <v>0</v>
      </c>
      <c r="N84" s="142">
        <v>0</v>
      </c>
      <c r="O84" s="142">
        <f>ROUND(E84*N84,5)</f>
        <v>0</v>
      </c>
      <c r="P84" s="142">
        <v>0</v>
      </c>
      <c r="Q84" s="142">
        <f>ROUND(E84*P84,5)</f>
        <v>0</v>
      </c>
      <c r="R84" s="142"/>
      <c r="S84" s="142" t="s">
        <v>458</v>
      </c>
      <c r="T84" s="143">
        <v>5.1999999999999998E-2</v>
      </c>
      <c r="U84" s="142">
        <f>ROUND(E84*T84,2)</f>
        <v>9.69</v>
      </c>
      <c r="V84" s="134"/>
      <c r="W84" s="134"/>
      <c r="X84" s="134"/>
      <c r="Y84" s="134"/>
      <c r="Z84" s="134"/>
      <c r="AA84" s="134"/>
      <c r="AB84" s="134"/>
      <c r="AC84" s="134" t="s">
        <v>116</v>
      </c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</row>
    <row r="85" spans="1:58" outlineLevel="1" x14ac:dyDescent="0.3">
      <c r="A85" s="135"/>
      <c r="B85" s="135"/>
      <c r="C85" s="182" t="s">
        <v>186</v>
      </c>
      <c r="D85" s="145"/>
      <c r="E85" s="153"/>
      <c r="F85" s="158"/>
      <c r="G85" s="158"/>
      <c r="H85" s="158"/>
      <c r="I85" s="158"/>
      <c r="J85" s="158"/>
      <c r="K85" s="158"/>
      <c r="L85" s="158"/>
      <c r="M85" s="158"/>
      <c r="N85" s="142"/>
      <c r="O85" s="142"/>
      <c r="P85" s="142"/>
      <c r="Q85" s="142"/>
      <c r="R85" s="142"/>
      <c r="S85" s="142"/>
      <c r="T85" s="143"/>
      <c r="U85" s="142"/>
      <c r="V85" s="134"/>
      <c r="W85" s="134"/>
      <c r="X85" s="134"/>
      <c r="Y85" s="134"/>
      <c r="Z85" s="134"/>
      <c r="AA85" s="134"/>
      <c r="AB85" s="134"/>
      <c r="AC85" s="134" t="s">
        <v>118</v>
      </c>
      <c r="AD85" s="134">
        <v>0</v>
      </c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</row>
    <row r="86" spans="1:58" outlineLevel="1" x14ac:dyDescent="0.3">
      <c r="A86" s="135"/>
      <c r="B86" s="135"/>
      <c r="C86" s="182" t="s">
        <v>201</v>
      </c>
      <c r="D86" s="145"/>
      <c r="E86" s="153">
        <v>186.4</v>
      </c>
      <c r="F86" s="158"/>
      <c r="G86" s="158"/>
      <c r="H86" s="158"/>
      <c r="I86" s="158"/>
      <c r="J86" s="158"/>
      <c r="K86" s="158"/>
      <c r="L86" s="158"/>
      <c r="M86" s="158"/>
      <c r="N86" s="142"/>
      <c r="O86" s="142"/>
      <c r="P86" s="142"/>
      <c r="Q86" s="142"/>
      <c r="R86" s="142"/>
      <c r="S86" s="142"/>
      <c r="T86" s="143"/>
      <c r="U86" s="142"/>
      <c r="V86" s="134"/>
      <c r="W86" s="134"/>
      <c r="X86" s="134"/>
      <c r="Y86" s="134"/>
      <c r="Z86" s="134"/>
      <c r="AA86" s="134"/>
      <c r="AB86" s="134"/>
      <c r="AC86" s="134" t="s">
        <v>118</v>
      </c>
      <c r="AD86" s="134">
        <v>0</v>
      </c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</row>
    <row r="87" spans="1:58" ht="20.6" outlineLevel="1" x14ac:dyDescent="0.3">
      <c r="A87" s="135">
        <v>21</v>
      </c>
      <c r="B87" s="135" t="s">
        <v>139</v>
      </c>
      <c r="C87" s="179" t="s">
        <v>202</v>
      </c>
      <c r="D87" s="141" t="s">
        <v>200</v>
      </c>
      <c r="E87" s="151">
        <v>195.72</v>
      </c>
      <c r="F87" s="157"/>
      <c r="G87" s="158">
        <f>ROUND(E87*F87,2)</f>
        <v>0</v>
      </c>
      <c r="H87" s="157"/>
      <c r="I87" s="158">
        <f>ROUND(E87*H87,2)</f>
        <v>0</v>
      </c>
      <c r="J87" s="157"/>
      <c r="K87" s="158">
        <f>ROUND(E87*J87,2)</f>
        <v>0</v>
      </c>
      <c r="L87" s="158">
        <v>21</v>
      </c>
      <c r="M87" s="158">
        <f>G87*(1+L87/100)</f>
        <v>0</v>
      </c>
      <c r="N87" s="142">
        <v>2.7E-4</v>
      </c>
      <c r="O87" s="142">
        <f>ROUND(E87*N87,5)</f>
        <v>5.2839999999999998E-2</v>
      </c>
      <c r="P87" s="142">
        <v>0</v>
      </c>
      <c r="Q87" s="142">
        <f>ROUND(E87*P87,5)</f>
        <v>0</v>
      </c>
      <c r="R87" s="142"/>
      <c r="S87" s="142" t="s">
        <v>139</v>
      </c>
      <c r="T87" s="143">
        <v>0</v>
      </c>
      <c r="U87" s="142">
        <f>ROUND(E87*T87,2)</f>
        <v>0</v>
      </c>
      <c r="V87" s="134"/>
      <c r="W87" s="134"/>
      <c r="X87" s="134"/>
      <c r="Y87" s="134"/>
      <c r="Z87" s="134"/>
      <c r="AA87" s="134"/>
      <c r="AB87" s="134"/>
      <c r="AC87" s="134" t="s">
        <v>203</v>
      </c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</row>
    <row r="88" spans="1:58" outlineLevel="1" x14ac:dyDescent="0.3">
      <c r="A88" s="135"/>
      <c r="B88" s="135"/>
      <c r="C88" s="182" t="s">
        <v>204</v>
      </c>
      <c r="D88" s="145"/>
      <c r="E88" s="153">
        <v>186.4</v>
      </c>
      <c r="F88" s="158"/>
      <c r="G88" s="158"/>
      <c r="H88" s="158"/>
      <c r="I88" s="158"/>
      <c r="J88" s="158"/>
      <c r="K88" s="158"/>
      <c r="L88" s="158"/>
      <c r="M88" s="158"/>
      <c r="N88" s="142"/>
      <c r="O88" s="142"/>
      <c r="P88" s="142"/>
      <c r="Q88" s="142"/>
      <c r="R88" s="142"/>
      <c r="S88" s="142"/>
      <c r="T88" s="143"/>
      <c r="U88" s="142"/>
      <c r="V88" s="134"/>
      <c r="W88" s="134"/>
      <c r="X88" s="134"/>
      <c r="Y88" s="134"/>
      <c r="Z88" s="134"/>
      <c r="AA88" s="134"/>
      <c r="AB88" s="134"/>
      <c r="AC88" s="134" t="s">
        <v>118</v>
      </c>
      <c r="AD88" s="134">
        <v>0</v>
      </c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</row>
    <row r="89" spans="1:58" outlineLevel="1" x14ac:dyDescent="0.3">
      <c r="A89" s="135"/>
      <c r="B89" s="135"/>
      <c r="C89" s="183" t="s">
        <v>205</v>
      </c>
      <c r="D89" s="146"/>
      <c r="E89" s="154">
        <v>9.32</v>
      </c>
      <c r="F89" s="158"/>
      <c r="G89" s="158"/>
      <c r="H89" s="158"/>
      <c r="I89" s="158"/>
      <c r="J89" s="158"/>
      <c r="K89" s="158"/>
      <c r="L89" s="158"/>
      <c r="M89" s="158"/>
      <c r="N89" s="142"/>
      <c r="O89" s="142"/>
      <c r="P89" s="142"/>
      <c r="Q89" s="142"/>
      <c r="R89" s="142"/>
      <c r="S89" s="142"/>
      <c r="T89" s="143"/>
      <c r="U89" s="142"/>
      <c r="V89" s="134"/>
      <c r="W89" s="134"/>
      <c r="X89" s="134"/>
      <c r="Y89" s="134"/>
      <c r="Z89" s="134"/>
      <c r="AA89" s="134"/>
      <c r="AB89" s="134"/>
      <c r="AC89" s="134" t="s">
        <v>118</v>
      </c>
      <c r="AD89" s="134">
        <v>4</v>
      </c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</row>
    <row r="90" spans="1:58" outlineLevel="1" x14ac:dyDescent="0.3">
      <c r="A90" s="135">
        <v>22</v>
      </c>
      <c r="B90" s="135" t="s">
        <v>206</v>
      </c>
      <c r="C90" s="179" t="s">
        <v>207</v>
      </c>
      <c r="D90" s="141" t="s">
        <v>200</v>
      </c>
      <c r="E90" s="151">
        <v>12.78</v>
      </c>
      <c r="F90" s="157"/>
      <c r="G90" s="158">
        <f>ROUND(E90*F90,2)</f>
        <v>0</v>
      </c>
      <c r="H90" s="157"/>
      <c r="I90" s="158">
        <f>ROUND(E90*H90,2)</f>
        <v>0</v>
      </c>
      <c r="J90" s="157"/>
      <c r="K90" s="158">
        <f>ROUND(E90*J90,2)</f>
        <v>0</v>
      </c>
      <c r="L90" s="158">
        <v>21</v>
      </c>
      <c r="M90" s="158">
        <f>G90*(1+L90/100)</f>
        <v>0</v>
      </c>
      <c r="N90" s="142">
        <v>0</v>
      </c>
      <c r="O90" s="142">
        <f>ROUND(E90*N90,5)</f>
        <v>0</v>
      </c>
      <c r="P90" s="142">
        <v>0</v>
      </c>
      <c r="Q90" s="142">
        <f>ROUND(E90*P90,5)</f>
        <v>0</v>
      </c>
      <c r="R90" s="142"/>
      <c r="S90" s="142" t="s">
        <v>458</v>
      </c>
      <c r="T90" s="143">
        <v>6.0999999999999999E-2</v>
      </c>
      <c r="U90" s="142">
        <f>ROUND(E90*T90,2)</f>
        <v>0.78</v>
      </c>
      <c r="V90" s="134"/>
      <c r="W90" s="134"/>
      <c r="X90" s="134"/>
      <c r="Y90" s="134"/>
      <c r="Z90" s="134"/>
      <c r="AA90" s="134"/>
      <c r="AB90" s="134"/>
      <c r="AC90" s="134" t="s">
        <v>116</v>
      </c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</row>
    <row r="91" spans="1:58" outlineLevel="1" x14ac:dyDescent="0.3">
      <c r="A91" s="135"/>
      <c r="B91" s="135"/>
      <c r="C91" s="182" t="s">
        <v>208</v>
      </c>
      <c r="D91" s="145"/>
      <c r="E91" s="153">
        <v>11.28</v>
      </c>
      <c r="F91" s="158"/>
      <c r="G91" s="158"/>
      <c r="H91" s="158"/>
      <c r="I91" s="158"/>
      <c r="J91" s="158"/>
      <c r="K91" s="158"/>
      <c r="L91" s="158"/>
      <c r="M91" s="158"/>
      <c r="N91" s="142"/>
      <c r="O91" s="142"/>
      <c r="P91" s="142"/>
      <c r="Q91" s="142"/>
      <c r="R91" s="142"/>
      <c r="S91" s="142"/>
      <c r="T91" s="143"/>
      <c r="U91" s="142"/>
      <c r="V91" s="134"/>
      <c r="W91" s="134"/>
      <c r="X91" s="134"/>
      <c r="Y91" s="134"/>
      <c r="Z91" s="134"/>
      <c r="AA91" s="134"/>
      <c r="AB91" s="134"/>
      <c r="AC91" s="134" t="s">
        <v>118</v>
      </c>
      <c r="AD91" s="134">
        <v>0</v>
      </c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</row>
    <row r="92" spans="1:58" outlineLevel="1" x14ac:dyDescent="0.3">
      <c r="A92" s="135"/>
      <c r="B92" s="135"/>
      <c r="C92" s="182" t="s">
        <v>209</v>
      </c>
      <c r="D92" s="145"/>
      <c r="E92" s="153">
        <v>1.5</v>
      </c>
      <c r="F92" s="158"/>
      <c r="G92" s="158"/>
      <c r="H92" s="158"/>
      <c r="I92" s="158"/>
      <c r="J92" s="158"/>
      <c r="K92" s="158"/>
      <c r="L92" s="158"/>
      <c r="M92" s="158"/>
      <c r="N92" s="142"/>
      <c r="O92" s="142"/>
      <c r="P92" s="142"/>
      <c r="Q92" s="142"/>
      <c r="R92" s="142"/>
      <c r="S92" s="142"/>
      <c r="T92" s="143"/>
      <c r="U92" s="142"/>
      <c r="V92" s="134"/>
      <c r="W92" s="134"/>
      <c r="X92" s="134"/>
      <c r="Y92" s="134"/>
      <c r="Z92" s="134"/>
      <c r="AA92" s="134"/>
      <c r="AB92" s="134"/>
      <c r="AC92" s="134" t="s">
        <v>118</v>
      </c>
      <c r="AD92" s="134">
        <v>0</v>
      </c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</row>
    <row r="93" spans="1:58" ht="20.6" outlineLevel="1" x14ac:dyDescent="0.3">
      <c r="A93" s="135">
        <v>23</v>
      </c>
      <c r="B93" s="135" t="s">
        <v>139</v>
      </c>
      <c r="C93" s="179" t="s">
        <v>210</v>
      </c>
      <c r="D93" s="141" t="s">
        <v>200</v>
      </c>
      <c r="E93" s="151">
        <v>13.513500000000001</v>
      </c>
      <c r="F93" s="157"/>
      <c r="G93" s="158">
        <f>ROUND(E93*F93,2)</f>
        <v>0</v>
      </c>
      <c r="H93" s="157"/>
      <c r="I93" s="158">
        <f>ROUND(E93*H93,2)</f>
        <v>0</v>
      </c>
      <c r="J93" s="157"/>
      <c r="K93" s="158">
        <f>ROUND(E93*J93,2)</f>
        <v>0</v>
      </c>
      <c r="L93" s="158">
        <v>21</v>
      </c>
      <c r="M93" s="158">
        <f>G93*(1+L93/100)</f>
        <v>0</v>
      </c>
      <c r="N93" s="142">
        <v>7.6999999999999996E-4</v>
      </c>
      <c r="O93" s="142">
        <f>ROUND(E93*N93,5)</f>
        <v>1.0410000000000001E-2</v>
      </c>
      <c r="P93" s="142">
        <v>0</v>
      </c>
      <c r="Q93" s="142">
        <f>ROUND(E93*P93,5)</f>
        <v>0</v>
      </c>
      <c r="R93" s="142"/>
      <c r="S93" s="142" t="s">
        <v>139</v>
      </c>
      <c r="T93" s="143">
        <v>0</v>
      </c>
      <c r="U93" s="142">
        <f>ROUND(E93*T93,2)</f>
        <v>0</v>
      </c>
      <c r="V93" s="134"/>
      <c r="W93" s="134"/>
      <c r="X93" s="134"/>
      <c r="Y93" s="134"/>
      <c r="Z93" s="134"/>
      <c r="AA93" s="134"/>
      <c r="AB93" s="134"/>
      <c r="AC93" s="134" t="s">
        <v>203</v>
      </c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</row>
    <row r="94" spans="1:58" outlineLevel="1" x14ac:dyDescent="0.3">
      <c r="A94" s="135"/>
      <c r="B94" s="135"/>
      <c r="C94" s="182" t="s">
        <v>211</v>
      </c>
      <c r="D94" s="145"/>
      <c r="E94" s="153">
        <v>12.87</v>
      </c>
      <c r="F94" s="158"/>
      <c r="G94" s="158"/>
      <c r="H94" s="158"/>
      <c r="I94" s="158"/>
      <c r="J94" s="158"/>
      <c r="K94" s="158"/>
      <c r="L94" s="158"/>
      <c r="M94" s="158"/>
      <c r="N94" s="142"/>
      <c r="O94" s="142"/>
      <c r="P94" s="142"/>
      <c r="Q94" s="142"/>
      <c r="R94" s="142"/>
      <c r="S94" s="142"/>
      <c r="T94" s="143"/>
      <c r="U94" s="142"/>
      <c r="V94" s="134"/>
      <c r="W94" s="134"/>
      <c r="X94" s="134"/>
      <c r="Y94" s="134"/>
      <c r="Z94" s="134"/>
      <c r="AA94" s="134"/>
      <c r="AB94" s="134"/>
      <c r="AC94" s="134" t="s">
        <v>118</v>
      </c>
      <c r="AD94" s="134">
        <v>0</v>
      </c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</row>
    <row r="95" spans="1:58" outlineLevel="1" x14ac:dyDescent="0.3">
      <c r="A95" s="135"/>
      <c r="B95" s="135"/>
      <c r="C95" s="183" t="s">
        <v>205</v>
      </c>
      <c r="D95" s="146"/>
      <c r="E95" s="154">
        <v>0.64349999999999996</v>
      </c>
      <c r="F95" s="158"/>
      <c r="G95" s="158"/>
      <c r="H95" s="158"/>
      <c r="I95" s="158"/>
      <c r="J95" s="158"/>
      <c r="K95" s="158"/>
      <c r="L95" s="158"/>
      <c r="M95" s="158"/>
      <c r="N95" s="142"/>
      <c r="O95" s="142"/>
      <c r="P95" s="142"/>
      <c r="Q95" s="142"/>
      <c r="R95" s="142"/>
      <c r="S95" s="142"/>
      <c r="T95" s="143"/>
      <c r="U95" s="142"/>
      <c r="V95" s="134"/>
      <c r="W95" s="134"/>
      <c r="X95" s="134"/>
      <c r="Y95" s="134"/>
      <c r="Z95" s="134"/>
      <c r="AA95" s="134"/>
      <c r="AB95" s="134"/>
      <c r="AC95" s="134" t="s">
        <v>118</v>
      </c>
      <c r="AD95" s="134">
        <v>4</v>
      </c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</row>
    <row r="96" spans="1:58" ht="20.6" outlineLevel="1" x14ac:dyDescent="0.3">
      <c r="A96" s="135">
        <v>24</v>
      </c>
      <c r="B96" s="135" t="s">
        <v>139</v>
      </c>
      <c r="C96" s="179" t="s">
        <v>212</v>
      </c>
      <c r="D96" s="141" t="s">
        <v>200</v>
      </c>
      <c r="E96" s="151">
        <v>186.4</v>
      </c>
      <c r="F96" s="157"/>
      <c r="G96" s="158">
        <f>ROUND(E96*F96,2)</f>
        <v>0</v>
      </c>
      <c r="H96" s="157"/>
      <c r="I96" s="158">
        <f>ROUND(E96*H96,2)</f>
        <v>0</v>
      </c>
      <c r="J96" s="157"/>
      <c r="K96" s="158">
        <f>ROUND(E96*J96,2)</f>
        <v>0</v>
      </c>
      <c r="L96" s="158">
        <v>21</v>
      </c>
      <c r="M96" s="158">
        <f>G96*(1+L96/100)</f>
        <v>0</v>
      </c>
      <c r="N96" s="142">
        <v>1.8000000000000001E-4</v>
      </c>
      <c r="O96" s="142">
        <f>ROUND(E96*N96,5)</f>
        <v>3.3550000000000003E-2</v>
      </c>
      <c r="P96" s="142">
        <v>0</v>
      </c>
      <c r="Q96" s="142">
        <f>ROUND(E96*P96,5)</f>
        <v>0</v>
      </c>
      <c r="R96" s="142"/>
      <c r="S96" s="142" t="s">
        <v>139</v>
      </c>
      <c r="T96" s="143">
        <v>7.4999999999999997E-2</v>
      </c>
      <c r="U96" s="142">
        <f>ROUND(E96*T96,2)</f>
        <v>13.98</v>
      </c>
      <c r="V96" s="134"/>
      <c r="W96" s="134"/>
      <c r="X96" s="134"/>
      <c r="Y96" s="134"/>
      <c r="Z96" s="134"/>
      <c r="AA96" s="134"/>
      <c r="AB96" s="134"/>
      <c r="AC96" s="134" t="s">
        <v>116</v>
      </c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</row>
    <row r="97" spans="1:58" outlineLevel="1" x14ac:dyDescent="0.3">
      <c r="A97" s="135"/>
      <c r="B97" s="135"/>
      <c r="C97" s="182" t="s">
        <v>201</v>
      </c>
      <c r="D97" s="145"/>
      <c r="E97" s="153">
        <v>186.4</v>
      </c>
      <c r="F97" s="158"/>
      <c r="G97" s="158"/>
      <c r="H97" s="158"/>
      <c r="I97" s="158"/>
      <c r="J97" s="158"/>
      <c r="K97" s="158"/>
      <c r="L97" s="158"/>
      <c r="M97" s="158"/>
      <c r="N97" s="142"/>
      <c r="O97" s="142"/>
      <c r="P97" s="142"/>
      <c r="Q97" s="142"/>
      <c r="R97" s="142"/>
      <c r="S97" s="142"/>
      <c r="T97" s="143"/>
      <c r="U97" s="142"/>
      <c r="V97" s="134"/>
      <c r="W97" s="134"/>
      <c r="X97" s="134"/>
      <c r="Y97" s="134"/>
      <c r="Z97" s="134"/>
      <c r="AA97" s="134"/>
      <c r="AB97" s="134"/>
      <c r="AC97" s="134" t="s">
        <v>118</v>
      </c>
      <c r="AD97" s="134">
        <v>0</v>
      </c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</row>
    <row r="98" spans="1:58" ht="20.6" outlineLevel="1" x14ac:dyDescent="0.3">
      <c r="A98" s="135">
        <v>25</v>
      </c>
      <c r="B98" s="135" t="s">
        <v>139</v>
      </c>
      <c r="C98" s="179" t="s">
        <v>213</v>
      </c>
      <c r="D98" s="141" t="s">
        <v>200</v>
      </c>
      <c r="E98" s="151">
        <v>12.78</v>
      </c>
      <c r="F98" s="157"/>
      <c r="G98" s="158">
        <f>ROUND(E98*F98,2)</f>
        <v>0</v>
      </c>
      <c r="H98" s="157"/>
      <c r="I98" s="158">
        <f>ROUND(E98*H98,2)</f>
        <v>0</v>
      </c>
      <c r="J98" s="157"/>
      <c r="K98" s="158">
        <f>ROUND(E98*J98,2)</f>
        <v>0</v>
      </c>
      <c r="L98" s="158">
        <v>21</v>
      </c>
      <c r="M98" s="158">
        <f>G98*(1+L98/100)</f>
        <v>0</v>
      </c>
      <c r="N98" s="142">
        <v>1.8000000000000001E-4</v>
      </c>
      <c r="O98" s="142">
        <f>ROUND(E98*N98,5)</f>
        <v>2.3E-3</v>
      </c>
      <c r="P98" s="142">
        <v>0</v>
      </c>
      <c r="Q98" s="142">
        <f>ROUND(E98*P98,5)</f>
        <v>0</v>
      </c>
      <c r="R98" s="142"/>
      <c r="S98" s="142" t="s">
        <v>139</v>
      </c>
      <c r="T98" s="143">
        <v>7.4999999999999997E-2</v>
      </c>
      <c r="U98" s="142">
        <f>ROUND(E98*T98,2)</f>
        <v>0.96</v>
      </c>
      <c r="V98" s="134"/>
      <c r="W98" s="134"/>
      <c r="X98" s="134"/>
      <c r="Y98" s="134"/>
      <c r="Z98" s="134"/>
      <c r="AA98" s="134"/>
      <c r="AB98" s="134"/>
      <c r="AC98" s="134" t="s">
        <v>116</v>
      </c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</row>
    <row r="99" spans="1:58" outlineLevel="1" x14ac:dyDescent="0.3">
      <c r="A99" s="135"/>
      <c r="B99" s="135"/>
      <c r="C99" s="182" t="s">
        <v>208</v>
      </c>
      <c r="D99" s="145"/>
      <c r="E99" s="153">
        <v>11.28</v>
      </c>
      <c r="F99" s="158"/>
      <c r="G99" s="158"/>
      <c r="H99" s="158"/>
      <c r="I99" s="158"/>
      <c r="J99" s="158"/>
      <c r="K99" s="158"/>
      <c r="L99" s="158"/>
      <c r="M99" s="158"/>
      <c r="N99" s="142"/>
      <c r="O99" s="142"/>
      <c r="P99" s="142"/>
      <c r="Q99" s="142"/>
      <c r="R99" s="142"/>
      <c r="S99" s="142"/>
      <c r="T99" s="143"/>
      <c r="U99" s="142"/>
      <c r="V99" s="134"/>
      <c r="W99" s="134"/>
      <c r="X99" s="134"/>
      <c r="Y99" s="134"/>
      <c r="Z99" s="134"/>
      <c r="AA99" s="134"/>
      <c r="AB99" s="134"/>
      <c r="AC99" s="134" t="s">
        <v>118</v>
      </c>
      <c r="AD99" s="134">
        <v>0</v>
      </c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</row>
    <row r="100" spans="1:58" outlineLevel="1" x14ac:dyDescent="0.3">
      <c r="A100" s="135"/>
      <c r="B100" s="135"/>
      <c r="C100" s="182" t="s">
        <v>209</v>
      </c>
      <c r="D100" s="145"/>
      <c r="E100" s="153">
        <v>1.5</v>
      </c>
      <c r="F100" s="158"/>
      <c r="G100" s="158"/>
      <c r="H100" s="158"/>
      <c r="I100" s="158"/>
      <c r="J100" s="158"/>
      <c r="K100" s="158"/>
      <c r="L100" s="158"/>
      <c r="M100" s="158"/>
      <c r="N100" s="142"/>
      <c r="O100" s="142"/>
      <c r="P100" s="142"/>
      <c r="Q100" s="142"/>
      <c r="R100" s="142"/>
      <c r="S100" s="142"/>
      <c r="T100" s="143"/>
      <c r="U100" s="142"/>
      <c r="V100" s="134"/>
      <c r="W100" s="134"/>
      <c r="X100" s="134"/>
      <c r="Y100" s="134"/>
      <c r="Z100" s="134"/>
      <c r="AA100" s="134"/>
      <c r="AB100" s="134"/>
      <c r="AC100" s="134" t="s">
        <v>118</v>
      </c>
      <c r="AD100" s="134">
        <v>0</v>
      </c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</row>
    <row r="101" spans="1:58" outlineLevel="1" x14ac:dyDescent="0.3">
      <c r="A101" s="135">
        <v>26</v>
      </c>
      <c r="B101" s="135" t="s">
        <v>214</v>
      </c>
      <c r="C101" s="179" t="s">
        <v>215</v>
      </c>
      <c r="D101" s="141" t="s">
        <v>141</v>
      </c>
      <c r="E101" s="151">
        <v>16</v>
      </c>
      <c r="F101" s="157"/>
      <c r="G101" s="158">
        <f>ROUND(E101*F101,2)</f>
        <v>0</v>
      </c>
      <c r="H101" s="157"/>
      <c r="I101" s="158">
        <f>ROUND(E101*H101,2)</f>
        <v>0</v>
      </c>
      <c r="J101" s="157"/>
      <c r="K101" s="158">
        <f>ROUND(E101*J101,2)</f>
        <v>0</v>
      </c>
      <c r="L101" s="158">
        <v>21</v>
      </c>
      <c r="M101" s="158">
        <f>G101*(1+L101/100)</f>
        <v>0</v>
      </c>
      <c r="N101" s="142">
        <v>0</v>
      </c>
      <c r="O101" s="142">
        <f>ROUND(E101*N101,5)</f>
        <v>0</v>
      </c>
      <c r="P101" s="142">
        <v>0</v>
      </c>
      <c r="Q101" s="142">
        <f>ROUND(E101*P101,5)</f>
        <v>0</v>
      </c>
      <c r="R101" s="142"/>
      <c r="S101" s="142" t="s">
        <v>458</v>
      </c>
      <c r="T101" s="143">
        <v>7.0000000000000007E-2</v>
      </c>
      <c r="U101" s="142">
        <f>ROUND(E101*T101,2)</f>
        <v>1.1200000000000001</v>
      </c>
      <c r="V101" s="134"/>
      <c r="W101" s="134"/>
      <c r="X101" s="134"/>
      <c r="Y101" s="134"/>
      <c r="Z101" s="134"/>
      <c r="AA101" s="134"/>
      <c r="AB101" s="134"/>
      <c r="AC101" s="134" t="s">
        <v>116</v>
      </c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</row>
    <row r="102" spans="1:58" outlineLevel="1" x14ac:dyDescent="0.3">
      <c r="A102" s="135"/>
      <c r="B102" s="135"/>
      <c r="C102" s="182" t="s">
        <v>216</v>
      </c>
      <c r="D102" s="145"/>
      <c r="E102" s="153">
        <v>10</v>
      </c>
      <c r="F102" s="158"/>
      <c r="G102" s="158"/>
      <c r="H102" s="158"/>
      <c r="I102" s="158"/>
      <c r="J102" s="158"/>
      <c r="K102" s="158"/>
      <c r="L102" s="158"/>
      <c r="M102" s="158"/>
      <c r="N102" s="142"/>
      <c r="O102" s="142"/>
      <c r="P102" s="142"/>
      <c r="Q102" s="142"/>
      <c r="R102" s="142"/>
      <c r="S102" s="142"/>
      <c r="T102" s="143"/>
      <c r="U102" s="142"/>
      <c r="V102" s="134"/>
      <c r="W102" s="134"/>
      <c r="X102" s="134"/>
      <c r="Y102" s="134"/>
      <c r="Z102" s="134"/>
      <c r="AA102" s="134"/>
      <c r="AB102" s="134"/>
      <c r="AC102" s="134" t="s">
        <v>118</v>
      </c>
      <c r="AD102" s="134">
        <v>0</v>
      </c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</row>
    <row r="103" spans="1:58" outlineLevel="1" x14ac:dyDescent="0.3">
      <c r="A103" s="135"/>
      <c r="B103" s="135"/>
      <c r="C103" s="182" t="s">
        <v>217</v>
      </c>
      <c r="D103" s="145"/>
      <c r="E103" s="153">
        <v>1</v>
      </c>
      <c r="F103" s="158"/>
      <c r="G103" s="158"/>
      <c r="H103" s="158"/>
      <c r="I103" s="158"/>
      <c r="J103" s="158"/>
      <c r="K103" s="158"/>
      <c r="L103" s="158"/>
      <c r="M103" s="158"/>
      <c r="N103" s="142"/>
      <c r="O103" s="142"/>
      <c r="P103" s="142"/>
      <c r="Q103" s="142"/>
      <c r="R103" s="142"/>
      <c r="S103" s="142"/>
      <c r="T103" s="143"/>
      <c r="U103" s="142"/>
      <c r="V103" s="134"/>
      <c r="W103" s="134"/>
      <c r="X103" s="134"/>
      <c r="Y103" s="134"/>
      <c r="Z103" s="134"/>
      <c r="AA103" s="134"/>
      <c r="AB103" s="134"/>
      <c r="AC103" s="134" t="s">
        <v>118</v>
      </c>
      <c r="AD103" s="134">
        <v>0</v>
      </c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</row>
    <row r="104" spans="1:58" outlineLevel="1" x14ac:dyDescent="0.3">
      <c r="A104" s="135"/>
      <c r="B104" s="135"/>
      <c r="C104" s="182" t="s">
        <v>218</v>
      </c>
      <c r="D104" s="145"/>
      <c r="E104" s="153">
        <v>5</v>
      </c>
      <c r="F104" s="158"/>
      <c r="G104" s="158"/>
      <c r="H104" s="158"/>
      <c r="I104" s="158"/>
      <c r="J104" s="158"/>
      <c r="K104" s="158"/>
      <c r="L104" s="158"/>
      <c r="M104" s="158"/>
      <c r="N104" s="142"/>
      <c r="O104" s="142"/>
      <c r="P104" s="142"/>
      <c r="Q104" s="142"/>
      <c r="R104" s="142"/>
      <c r="S104" s="142"/>
      <c r="T104" s="143"/>
      <c r="U104" s="142"/>
      <c r="V104" s="134"/>
      <c r="W104" s="134"/>
      <c r="X104" s="134"/>
      <c r="Y104" s="134"/>
      <c r="Z104" s="134"/>
      <c r="AA104" s="134"/>
      <c r="AB104" s="134"/>
      <c r="AC104" s="134" t="s">
        <v>118</v>
      </c>
      <c r="AD104" s="134">
        <v>0</v>
      </c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</row>
    <row r="105" spans="1:58" outlineLevel="1" x14ac:dyDescent="0.3">
      <c r="A105" s="135">
        <v>27</v>
      </c>
      <c r="B105" s="135" t="s">
        <v>219</v>
      </c>
      <c r="C105" s="179" t="s">
        <v>220</v>
      </c>
      <c r="D105" s="141" t="s">
        <v>141</v>
      </c>
      <c r="E105" s="151">
        <v>10</v>
      </c>
      <c r="F105" s="157"/>
      <c r="G105" s="158">
        <f>ROUND(E105*F105,2)</f>
        <v>0</v>
      </c>
      <c r="H105" s="157"/>
      <c r="I105" s="158">
        <f>ROUND(E105*H105,2)</f>
        <v>0</v>
      </c>
      <c r="J105" s="157"/>
      <c r="K105" s="158">
        <f>ROUND(E105*J105,2)</f>
        <v>0</v>
      </c>
      <c r="L105" s="158">
        <v>21</v>
      </c>
      <c r="M105" s="158">
        <f>G105*(1+L105/100)</f>
        <v>0</v>
      </c>
      <c r="N105" s="142">
        <v>1.2E-4</v>
      </c>
      <c r="O105" s="142">
        <f>ROUND(E105*N105,5)</f>
        <v>1.1999999999999999E-3</v>
      </c>
      <c r="P105" s="142">
        <v>0</v>
      </c>
      <c r="Q105" s="142">
        <f>ROUND(E105*P105,5)</f>
        <v>0</v>
      </c>
      <c r="R105" s="142"/>
      <c r="S105" s="142" t="s">
        <v>458</v>
      </c>
      <c r="T105" s="143">
        <v>0</v>
      </c>
      <c r="U105" s="142">
        <f>ROUND(E105*T105,2)</f>
        <v>0</v>
      </c>
      <c r="V105" s="134"/>
      <c r="W105" s="134"/>
      <c r="X105" s="134"/>
      <c r="Y105" s="134"/>
      <c r="Z105" s="134"/>
      <c r="AA105" s="134"/>
      <c r="AB105" s="134"/>
      <c r="AC105" s="134" t="s">
        <v>203</v>
      </c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</row>
    <row r="106" spans="1:58" outlineLevel="1" x14ac:dyDescent="0.3">
      <c r="A106" s="135">
        <v>28</v>
      </c>
      <c r="B106" s="135" t="s">
        <v>221</v>
      </c>
      <c r="C106" s="179" t="s">
        <v>222</v>
      </c>
      <c r="D106" s="141" t="s">
        <v>141</v>
      </c>
      <c r="E106" s="151">
        <v>1</v>
      </c>
      <c r="F106" s="157"/>
      <c r="G106" s="158">
        <f>ROUND(E106*F106,2)</f>
        <v>0</v>
      </c>
      <c r="H106" s="157"/>
      <c r="I106" s="158">
        <f>ROUND(E106*H106,2)</f>
        <v>0</v>
      </c>
      <c r="J106" s="157"/>
      <c r="K106" s="158">
        <f>ROUND(E106*J106,2)</f>
        <v>0</v>
      </c>
      <c r="L106" s="158">
        <v>21</v>
      </c>
      <c r="M106" s="158">
        <f>G106*(1+L106/100)</f>
        <v>0</v>
      </c>
      <c r="N106" s="142">
        <v>8.0000000000000004E-4</v>
      </c>
      <c r="O106" s="142">
        <f>ROUND(E106*N106,5)</f>
        <v>8.0000000000000004E-4</v>
      </c>
      <c r="P106" s="142">
        <v>0</v>
      </c>
      <c r="Q106" s="142">
        <f>ROUND(E106*P106,5)</f>
        <v>0</v>
      </c>
      <c r="R106" s="142"/>
      <c r="S106" s="142" t="s">
        <v>458</v>
      </c>
      <c r="T106" s="143">
        <v>0</v>
      </c>
      <c r="U106" s="142">
        <f>ROUND(E106*T106,2)</f>
        <v>0</v>
      </c>
      <c r="V106" s="134"/>
      <c r="W106" s="134"/>
      <c r="X106" s="134"/>
      <c r="Y106" s="134"/>
      <c r="Z106" s="134"/>
      <c r="AA106" s="134"/>
      <c r="AB106" s="134"/>
      <c r="AC106" s="134" t="s">
        <v>203</v>
      </c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</row>
    <row r="107" spans="1:58" outlineLevel="1" x14ac:dyDescent="0.3">
      <c r="A107" s="135">
        <v>29</v>
      </c>
      <c r="B107" s="135" t="s">
        <v>139</v>
      </c>
      <c r="C107" s="179" t="s">
        <v>223</v>
      </c>
      <c r="D107" s="141" t="s">
        <v>141</v>
      </c>
      <c r="E107" s="151">
        <v>5</v>
      </c>
      <c r="F107" s="157"/>
      <c r="G107" s="158">
        <f>ROUND(E107*F107,2)</f>
        <v>0</v>
      </c>
      <c r="H107" s="157"/>
      <c r="I107" s="158">
        <f>ROUND(E107*H107,2)</f>
        <v>0</v>
      </c>
      <c r="J107" s="157"/>
      <c r="K107" s="158">
        <f>ROUND(E107*J107,2)</f>
        <v>0</v>
      </c>
      <c r="L107" s="158">
        <v>21</v>
      </c>
      <c r="M107" s="158">
        <f>G107*(1+L107/100)</f>
        <v>0</v>
      </c>
      <c r="N107" s="142">
        <v>8.0000000000000004E-4</v>
      </c>
      <c r="O107" s="142">
        <f>ROUND(E107*N107,5)</f>
        <v>4.0000000000000001E-3</v>
      </c>
      <c r="P107" s="142">
        <v>0</v>
      </c>
      <c r="Q107" s="142">
        <f>ROUND(E107*P107,5)</f>
        <v>0</v>
      </c>
      <c r="R107" s="142"/>
      <c r="S107" s="142" t="s">
        <v>139</v>
      </c>
      <c r="T107" s="143">
        <v>0</v>
      </c>
      <c r="U107" s="142">
        <f>ROUND(E107*T107,2)</f>
        <v>0</v>
      </c>
      <c r="V107" s="134"/>
      <c r="W107" s="134"/>
      <c r="X107" s="134"/>
      <c r="Y107" s="134"/>
      <c r="Z107" s="134"/>
      <c r="AA107" s="134"/>
      <c r="AB107" s="134"/>
      <c r="AC107" s="134" t="s">
        <v>203</v>
      </c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</row>
    <row r="108" spans="1:58" outlineLevel="1" x14ac:dyDescent="0.3">
      <c r="A108" s="135">
        <v>30</v>
      </c>
      <c r="B108" s="135" t="s">
        <v>224</v>
      </c>
      <c r="C108" s="179" t="s">
        <v>225</v>
      </c>
      <c r="D108" s="141" t="s">
        <v>141</v>
      </c>
      <c r="E108" s="151">
        <v>4</v>
      </c>
      <c r="F108" s="157"/>
      <c r="G108" s="158">
        <f>ROUND(E108*F108,2)</f>
        <v>0</v>
      </c>
      <c r="H108" s="157"/>
      <c r="I108" s="158">
        <f>ROUND(E108*H108,2)</f>
        <v>0</v>
      </c>
      <c r="J108" s="157"/>
      <c r="K108" s="158">
        <f>ROUND(E108*J108,2)</f>
        <v>0</v>
      </c>
      <c r="L108" s="158">
        <v>21</v>
      </c>
      <c r="M108" s="158">
        <f>G108*(1+L108/100)</f>
        <v>0</v>
      </c>
      <c r="N108" s="142">
        <v>0</v>
      </c>
      <c r="O108" s="142">
        <f>ROUND(E108*N108,5)</f>
        <v>0</v>
      </c>
      <c r="P108" s="142">
        <v>0</v>
      </c>
      <c r="Q108" s="142">
        <f>ROUND(E108*P108,5)</f>
        <v>0</v>
      </c>
      <c r="R108" s="142"/>
      <c r="S108" s="142" t="s">
        <v>458</v>
      </c>
      <c r="T108" s="143">
        <v>9.5000000000000001E-2</v>
      </c>
      <c r="U108" s="142">
        <f>ROUND(E108*T108,2)</f>
        <v>0.38</v>
      </c>
      <c r="V108" s="134"/>
      <c r="W108" s="134"/>
      <c r="X108" s="134"/>
      <c r="Y108" s="134"/>
      <c r="Z108" s="134"/>
      <c r="AA108" s="134"/>
      <c r="AB108" s="134"/>
      <c r="AC108" s="134" t="s">
        <v>116</v>
      </c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</row>
    <row r="109" spans="1:58" outlineLevel="1" x14ac:dyDescent="0.3">
      <c r="A109" s="135"/>
      <c r="B109" s="135"/>
      <c r="C109" s="182" t="s">
        <v>226</v>
      </c>
      <c r="D109" s="145"/>
      <c r="E109" s="153">
        <v>4</v>
      </c>
      <c r="F109" s="158"/>
      <c r="G109" s="158"/>
      <c r="H109" s="158"/>
      <c r="I109" s="158"/>
      <c r="J109" s="158"/>
      <c r="K109" s="158"/>
      <c r="L109" s="158"/>
      <c r="M109" s="158"/>
      <c r="N109" s="142"/>
      <c r="O109" s="142"/>
      <c r="P109" s="142"/>
      <c r="Q109" s="142"/>
      <c r="R109" s="142"/>
      <c r="S109" s="142"/>
      <c r="T109" s="143"/>
      <c r="U109" s="142"/>
      <c r="V109" s="134"/>
      <c r="W109" s="134"/>
      <c r="X109" s="134"/>
      <c r="Y109" s="134"/>
      <c r="Z109" s="134"/>
      <c r="AA109" s="134"/>
      <c r="AB109" s="134"/>
      <c r="AC109" s="134" t="s">
        <v>118</v>
      </c>
      <c r="AD109" s="134">
        <v>0</v>
      </c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</row>
    <row r="110" spans="1:58" outlineLevel="1" x14ac:dyDescent="0.3">
      <c r="A110" s="135">
        <v>31</v>
      </c>
      <c r="B110" s="135" t="s">
        <v>227</v>
      </c>
      <c r="C110" s="179" t="s">
        <v>228</v>
      </c>
      <c r="D110" s="141" t="s">
        <v>141</v>
      </c>
      <c r="E110" s="151">
        <v>4</v>
      </c>
      <c r="F110" s="157"/>
      <c r="G110" s="158">
        <f>ROUND(E110*F110,2)</f>
        <v>0</v>
      </c>
      <c r="H110" s="157"/>
      <c r="I110" s="158">
        <f>ROUND(E110*H110,2)</f>
        <v>0</v>
      </c>
      <c r="J110" s="157"/>
      <c r="K110" s="158">
        <f>ROUND(E110*J110,2)</f>
        <v>0</v>
      </c>
      <c r="L110" s="158">
        <v>21</v>
      </c>
      <c r="M110" s="158">
        <f>G110*(1+L110/100)</f>
        <v>0</v>
      </c>
      <c r="N110" s="142">
        <v>9.7000000000000005E-4</v>
      </c>
      <c r="O110" s="142">
        <f>ROUND(E110*N110,5)</f>
        <v>3.8800000000000002E-3</v>
      </c>
      <c r="P110" s="142">
        <v>0</v>
      </c>
      <c r="Q110" s="142">
        <f>ROUND(E110*P110,5)</f>
        <v>0</v>
      </c>
      <c r="R110" s="142"/>
      <c r="S110" s="142" t="s">
        <v>458</v>
      </c>
      <c r="T110" s="143">
        <v>0</v>
      </c>
      <c r="U110" s="142">
        <f>ROUND(E110*T110,2)</f>
        <v>0</v>
      </c>
      <c r="V110" s="134"/>
      <c r="W110" s="134"/>
      <c r="X110" s="134"/>
      <c r="Y110" s="134"/>
      <c r="Z110" s="134"/>
      <c r="AA110" s="134"/>
      <c r="AB110" s="134"/>
      <c r="AC110" s="134" t="s">
        <v>203</v>
      </c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</row>
    <row r="111" spans="1:58" outlineLevel="1" x14ac:dyDescent="0.3">
      <c r="A111" s="135">
        <v>32</v>
      </c>
      <c r="B111" s="135" t="s">
        <v>150</v>
      </c>
      <c r="C111" s="179" t="s">
        <v>151</v>
      </c>
      <c r="D111" s="141" t="s">
        <v>125</v>
      </c>
      <c r="E111" s="151">
        <v>11.254844281036801</v>
      </c>
      <c r="F111" s="157"/>
      <c r="G111" s="158">
        <f>ROUND(E111*F111,2)</f>
        <v>0</v>
      </c>
      <c r="H111" s="157"/>
      <c r="I111" s="158">
        <f>ROUND(E111*H111,2)</f>
        <v>0</v>
      </c>
      <c r="J111" s="157"/>
      <c r="K111" s="158">
        <f>ROUND(E111*J111,2)</f>
        <v>0</v>
      </c>
      <c r="L111" s="158">
        <v>21</v>
      </c>
      <c r="M111" s="158">
        <f>G111*(1+L111/100)</f>
        <v>0</v>
      </c>
      <c r="N111" s="142">
        <v>0</v>
      </c>
      <c r="O111" s="142">
        <f>ROUND(E111*N111,5)</f>
        <v>0</v>
      </c>
      <c r="P111" s="142">
        <v>0</v>
      </c>
      <c r="Q111" s="142">
        <f>ROUND(E111*P111,5)</f>
        <v>0</v>
      </c>
      <c r="R111" s="142"/>
      <c r="S111" s="142" t="s">
        <v>458</v>
      </c>
      <c r="T111" s="143">
        <v>1.587</v>
      </c>
      <c r="U111" s="142">
        <f>ROUND(E111*T111,2)</f>
        <v>17.86</v>
      </c>
      <c r="V111" s="134"/>
      <c r="W111" s="134"/>
      <c r="X111" s="134"/>
      <c r="Y111" s="134"/>
      <c r="Z111" s="134"/>
      <c r="AA111" s="134"/>
      <c r="AB111" s="134"/>
      <c r="AC111" s="134" t="s">
        <v>116</v>
      </c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</row>
    <row r="112" spans="1:58" outlineLevel="1" x14ac:dyDescent="0.3">
      <c r="A112" s="135"/>
      <c r="B112" s="135"/>
      <c r="C112" s="182" t="s">
        <v>186</v>
      </c>
      <c r="D112" s="145"/>
      <c r="E112" s="153"/>
      <c r="F112" s="158"/>
      <c r="G112" s="158"/>
      <c r="H112" s="158"/>
      <c r="I112" s="158"/>
      <c r="J112" s="158"/>
      <c r="K112" s="158"/>
      <c r="L112" s="158"/>
      <c r="M112" s="158"/>
      <c r="N112" s="142"/>
      <c r="O112" s="142"/>
      <c r="P112" s="142"/>
      <c r="Q112" s="142"/>
      <c r="R112" s="142"/>
      <c r="S112" s="142"/>
      <c r="T112" s="143"/>
      <c r="U112" s="142"/>
      <c r="V112" s="134"/>
      <c r="W112" s="134"/>
      <c r="X112" s="134"/>
      <c r="Y112" s="134"/>
      <c r="Z112" s="134"/>
      <c r="AA112" s="134"/>
      <c r="AB112" s="134"/>
      <c r="AC112" s="134" t="s">
        <v>118</v>
      </c>
      <c r="AD112" s="134">
        <v>0</v>
      </c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</row>
    <row r="113" spans="1:58" outlineLevel="1" x14ac:dyDescent="0.3">
      <c r="A113" s="135"/>
      <c r="B113" s="135"/>
      <c r="C113" s="182" t="s">
        <v>134</v>
      </c>
      <c r="D113" s="145"/>
      <c r="E113" s="153">
        <v>11.65</v>
      </c>
      <c r="F113" s="158"/>
      <c r="G113" s="158"/>
      <c r="H113" s="158"/>
      <c r="I113" s="158"/>
      <c r="J113" s="158"/>
      <c r="K113" s="158"/>
      <c r="L113" s="158"/>
      <c r="M113" s="158"/>
      <c r="N113" s="142"/>
      <c r="O113" s="142"/>
      <c r="P113" s="142"/>
      <c r="Q113" s="142"/>
      <c r="R113" s="142"/>
      <c r="S113" s="142"/>
      <c r="T113" s="143"/>
      <c r="U113" s="142"/>
      <c r="V113" s="134"/>
      <c r="W113" s="134"/>
      <c r="X113" s="134"/>
      <c r="Y113" s="134"/>
      <c r="Z113" s="134"/>
      <c r="AA113" s="134"/>
      <c r="AB113" s="134"/>
      <c r="AC113" s="134" t="s">
        <v>118</v>
      </c>
      <c r="AD113" s="134">
        <v>0</v>
      </c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</row>
    <row r="114" spans="1:58" outlineLevel="1" x14ac:dyDescent="0.3">
      <c r="A114" s="135"/>
      <c r="B114" s="135"/>
      <c r="C114" s="182" t="s">
        <v>229</v>
      </c>
      <c r="D114" s="145"/>
      <c r="E114" s="153">
        <v>0.70499999999999996</v>
      </c>
      <c r="F114" s="158"/>
      <c r="G114" s="158"/>
      <c r="H114" s="158"/>
      <c r="I114" s="158"/>
      <c r="J114" s="158"/>
      <c r="K114" s="158"/>
      <c r="L114" s="158"/>
      <c r="M114" s="158"/>
      <c r="N114" s="142"/>
      <c r="O114" s="142"/>
      <c r="P114" s="142"/>
      <c r="Q114" s="142"/>
      <c r="R114" s="142"/>
      <c r="S114" s="142"/>
      <c r="T114" s="143"/>
      <c r="U114" s="142"/>
      <c r="V114" s="134"/>
      <c r="W114" s="134"/>
      <c r="X114" s="134"/>
      <c r="Y114" s="134"/>
      <c r="Z114" s="134"/>
      <c r="AA114" s="134"/>
      <c r="AB114" s="134"/>
      <c r="AC114" s="134" t="s">
        <v>118</v>
      </c>
      <c r="AD114" s="134">
        <v>0</v>
      </c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</row>
    <row r="115" spans="1:58" outlineLevel="1" x14ac:dyDescent="0.3">
      <c r="A115" s="135"/>
      <c r="B115" s="135"/>
      <c r="C115" s="182" t="s">
        <v>230</v>
      </c>
      <c r="D115" s="145"/>
      <c r="E115" s="153">
        <v>9.375E-2</v>
      </c>
      <c r="F115" s="158"/>
      <c r="G115" s="158"/>
      <c r="H115" s="158"/>
      <c r="I115" s="158"/>
      <c r="J115" s="158"/>
      <c r="K115" s="158"/>
      <c r="L115" s="158"/>
      <c r="M115" s="158"/>
      <c r="N115" s="142"/>
      <c r="O115" s="142"/>
      <c r="P115" s="142"/>
      <c r="Q115" s="142"/>
      <c r="R115" s="142"/>
      <c r="S115" s="142"/>
      <c r="T115" s="143"/>
      <c r="U115" s="142"/>
      <c r="V115" s="134"/>
      <c r="W115" s="134"/>
      <c r="X115" s="134"/>
      <c r="Y115" s="134"/>
      <c r="Z115" s="134"/>
      <c r="AA115" s="134"/>
      <c r="AB115" s="134"/>
      <c r="AC115" s="134" t="s">
        <v>118</v>
      </c>
      <c r="AD115" s="134">
        <v>0</v>
      </c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</row>
    <row r="116" spans="1:58" outlineLevel="1" x14ac:dyDescent="0.3">
      <c r="A116" s="135"/>
      <c r="B116" s="135"/>
      <c r="C116" s="182" t="s">
        <v>231</v>
      </c>
      <c r="D116" s="145"/>
      <c r="E116" s="153">
        <v>-0.93694857702400003</v>
      </c>
      <c r="F116" s="158"/>
      <c r="G116" s="158"/>
      <c r="H116" s="158"/>
      <c r="I116" s="158"/>
      <c r="J116" s="158"/>
      <c r="K116" s="158"/>
      <c r="L116" s="158"/>
      <c r="M116" s="158"/>
      <c r="N116" s="142"/>
      <c r="O116" s="142"/>
      <c r="P116" s="142"/>
      <c r="Q116" s="142"/>
      <c r="R116" s="142"/>
      <c r="S116" s="142"/>
      <c r="T116" s="143"/>
      <c r="U116" s="142"/>
      <c r="V116" s="134"/>
      <c r="W116" s="134"/>
      <c r="X116" s="134"/>
      <c r="Y116" s="134"/>
      <c r="Z116" s="134"/>
      <c r="AA116" s="134"/>
      <c r="AB116" s="134"/>
      <c r="AC116" s="134" t="s">
        <v>118</v>
      </c>
      <c r="AD116" s="134">
        <v>0</v>
      </c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</row>
    <row r="117" spans="1:58" outlineLevel="1" x14ac:dyDescent="0.3">
      <c r="A117" s="135"/>
      <c r="B117" s="135"/>
      <c r="C117" s="182" t="s">
        <v>232</v>
      </c>
      <c r="D117" s="145"/>
      <c r="E117" s="153">
        <v>-0.2569571419392</v>
      </c>
      <c r="F117" s="158"/>
      <c r="G117" s="158"/>
      <c r="H117" s="158"/>
      <c r="I117" s="158"/>
      <c r="J117" s="158"/>
      <c r="K117" s="158"/>
      <c r="L117" s="158"/>
      <c r="M117" s="158"/>
      <c r="N117" s="142"/>
      <c r="O117" s="142"/>
      <c r="P117" s="142"/>
      <c r="Q117" s="142"/>
      <c r="R117" s="142"/>
      <c r="S117" s="142"/>
      <c r="T117" s="143"/>
      <c r="U117" s="142"/>
      <c r="V117" s="134"/>
      <c r="W117" s="134"/>
      <c r="X117" s="134"/>
      <c r="Y117" s="134"/>
      <c r="Z117" s="134"/>
      <c r="AA117" s="134"/>
      <c r="AB117" s="134"/>
      <c r="AC117" s="134" t="s">
        <v>118</v>
      </c>
      <c r="AD117" s="134">
        <v>0</v>
      </c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</row>
    <row r="118" spans="1:58" outlineLevel="1" x14ac:dyDescent="0.3">
      <c r="A118" s="135">
        <v>33</v>
      </c>
      <c r="B118" s="135" t="s">
        <v>147</v>
      </c>
      <c r="C118" s="179" t="s">
        <v>148</v>
      </c>
      <c r="D118" s="141" t="s">
        <v>125</v>
      </c>
      <c r="E118" s="151">
        <v>11.25</v>
      </c>
      <c r="F118" s="157"/>
      <c r="G118" s="158">
        <f>ROUND(E118*F118,2)</f>
        <v>0</v>
      </c>
      <c r="H118" s="157"/>
      <c r="I118" s="158">
        <f>ROUND(E118*H118,2)</f>
        <v>0</v>
      </c>
      <c r="J118" s="157"/>
      <c r="K118" s="158">
        <f>ROUND(E118*J118,2)</f>
        <v>0</v>
      </c>
      <c r="L118" s="158">
        <v>21</v>
      </c>
      <c r="M118" s="158">
        <f>G118*(1+L118/100)</f>
        <v>0</v>
      </c>
      <c r="N118" s="142">
        <v>0</v>
      </c>
      <c r="O118" s="142">
        <f>ROUND(E118*N118,5)</f>
        <v>0</v>
      </c>
      <c r="P118" s="142">
        <v>0</v>
      </c>
      <c r="Q118" s="142">
        <f>ROUND(E118*P118,5)</f>
        <v>0</v>
      </c>
      <c r="R118" s="142"/>
      <c r="S118" s="142" t="s">
        <v>458</v>
      </c>
      <c r="T118" s="143">
        <v>0.94</v>
      </c>
      <c r="U118" s="142">
        <f>ROUND(E118*T118,2)</f>
        <v>10.58</v>
      </c>
      <c r="V118" s="134"/>
      <c r="W118" s="134"/>
      <c r="X118" s="134"/>
      <c r="Y118" s="134"/>
      <c r="Z118" s="134"/>
      <c r="AA118" s="134"/>
      <c r="AB118" s="134"/>
      <c r="AC118" s="134" t="s">
        <v>116</v>
      </c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</row>
    <row r="119" spans="1:58" outlineLevel="1" x14ac:dyDescent="0.3">
      <c r="A119" s="135">
        <v>34</v>
      </c>
      <c r="B119" s="135" t="s">
        <v>233</v>
      </c>
      <c r="C119" s="179" t="s">
        <v>234</v>
      </c>
      <c r="D119" s="141" t="s">
        <v>235</v>
      </c>
      <c r="E119" s="151">
        <v>19.40625</v>
      </c>
      <c r="F119" s="157"/>
      <c r="G119" s="158">
        <f>ROUND(E119*F119,2)</f>
        <v>0</v>
      </c>
      <c r="H119" s="157"/>
      <c r="I119" s="158">
        <f>ROUND(E119*H119,2)</f>
        <v>0</v>
      </c>
      <c r="J119" s="157"/>
      <c r="K119" s="158">
        <f>ROUND(E119*J119,2)</f>
        <v>0</v>
      </c>
      <c r="L119" s="158">
        <v>21</v>
      </c>
      <c r="M119" s="158">
        <f>G119*(1+L119/100)</f>
        <v>0</v>
      </c>
      <c r="N119" s="142">
        <v>1</v>
      </c>
      <c r="O119" s="142">
        <f>ROUND(E119*N119,5)</f>
        <v>19.40625</v>
      </c>
      <c r="P119" s="142">
        <v>0</v>
      </c>
      <c r="Q119" s="142">
        <f>ROUND(E119*P119,5)</f>
        <v>0</v>
      </c>
      <c r="R119" s="142"/>
      <c r="S119" s="142" t="s">
        <v>458</v>
      </c>
      <c r="T119" s="143">
        <v>0</v>
      </c>
      <c r="U119" s="142">
        <f>ROUND(E119*T119,2)</f>
        <v>0</v>
      </c>
      <c r="V119" s="134"/>
      <c r="W119" s="134"/>
      <c r="X119" s="134"/>
      <c r="Y119" s="134"/>
      <c r="Z119" s="134"/>
      <c r="AA119" s="134"/>
      <c r="AB119" s="134"/>
      <c r="AC119" s="134" t="s">
        <v>203</v>
      </c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</row>
    <row r="120" spans="1:58" outlineLevel="1" x14ac:dyDescent="0.3">
      <c r="A120" s="135"/>
      <c r="B120" s="135"/>
      <c r="C120" s="182" t="s">
        <v>236</v>
      </c>
      <c r="D120" s="145"/>
      <c r="E120" s="153">
        <v>16.875</v>
      </c>
      <c r="F120" s="158"/>
      <c r="G120" s="158"/>
      <c r="H120" s="158"/>
      <c r="I120" s="158"/>
      <c r="J120" s="158"/>
      <c r="K120" s="158"/>
      <c r="L120" s="158"/>
      <c r="M120" s="158"/>
      <c r="N120" s="142"/>
      <c r="O120" s="142"/>
      <c r="P120" s="142"/>
      <c r="Q120" s="142"/>
      <c r="R120" s="142"/>
      <c r="S120" s="142"/>
      <c r="T120" s="143"/>
      <c r="U120" s="142"/>
      <c r="V120" s="134"/>
      <c r="W120" s="134"/>
      <c r="X120" s="134"/>
      <c r="Y120" s="134"/>
      <c r="Z120" s="134"/>
      <c r="AA120" s="134"/>
      <c r="AB120" s="134"/>
      <c r="AC120" s="134" t="s">
        <v>118</v>
      </c>
      <c r="AD120" s="134">
        <v>0</v>
      </c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</row>
    <row r="121" spans="1:58" outlineLevel="1" x14ac:dyDescent="0.3">
      <c r="A121" s="135"/>
      <c r="B121" s="135"/>
      <c r="C121" s="183" t="s">
        <v>237</v>
      </c>
      <c r="D121" s="146"/>
      <c r="E121" s="154">
        <v>2.53125</v>
      </c>
      <c r="F121" s="158"/>
      <c r="G121" s="158"/>
      <c r="H121" s="158"/>
      <c r="I121" s="158"/>
      <c r="J121" s="158"/>
      <c r="K121" s="158"/>
      <c r="L121" s="158"/>
      <c r="M121" s="158"/>
      <c r="N121" s="142"/>
      <c r="O121" s="142"/>
      <c r="P121" s="142"/>
      <c r="Q121" s="142"/>
      <c r="R121" s="142"/>
      <c r="S121" s="142"/>
      <c r="T121" s="143"/>
      <c r="U121" s="142"/>
      <c r="V121" s="134"/>
      <c r="W121" s="134"/>
      <c r="X121" s="134"/>
      <c r="Y121" s="134"/>
      <c r="Z121" s="134"/>
      <c r="AA121" s="134"/>
      <c r="AB121" s="134"/>
      <c r="AC121" s="134" t="s">
        <v>118</v>
      </c>
      <c r="AD121" s="134">
        <v>4</v>
      </c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</row>
    <row r="122" spans="1:58" outlineLevel="1" x14ac:dyDescent="0.3">
      <c r="A122" s="135">
        <v>35</v>
      </c>
      <c r="B122" s="135" t="s">
        <v>238</v>
      </c>
      <c r="C122" s="179" t="s">
        <v>239</v>
      </c>
      <c r="D122" s="141" t="s">
        <v>235</v>
      </c>
      <c r="E122" s="151">
        <v>24.29</v>
      </c>
      <c r="F122" s="157"/>
      <c r="G122" s="158">
        <f>ROUND(E122*F122,2)</f>
        <v>0</v>
      </c>
      <c r="H122" s="157"/>
      <c r="I122" s="158">
        <f>ROUND(E122*H122,2)</f>
        <v>0</v>
      </c>
      <c r="J122" s="157"/>
      <c r="K122" s="158">
        <f>ROUND(E122*J122,2)</f>
        <v>0</v>
      </c>
      <c r="L122" s="158">
        <v>21</v>
      </c>
      <c r="M122" s="158">
        <f>G122*(1+L122/100)</f>
        <v>0</v>
      </c>
      <c r="N122" s="142">
        <v>0</v>
      </c>
      <c r="O122" s="142">
        <f>ROUND(E122*N122,5)</f>
        <v>0</v>
      </c>
      <c r="P122" s="142">
        <v>0</v>
      </c>
      <c r="Q122" s="142">
        <f>ROUND(E122*P122,5)</f>
        <v>0</v>
      </c>
      <c r="R122" s="142"/>
      <c r="S122" s="142" t="s">
        <v>139</v>
      </c>
      <c r="T122" s="143">
        <v>1.6E-2</v>
      </c>
      <c r="U122" s="142">
        <f>ROUND(E122*T122,2)</f>
        <v>0.39</v>
      </c>
      <c r="V122" s="134"/>
      <c r="W122" s="134"/>
      <c r="X122" s="134"/>
      <c r="Y122" s="134"/>
      <c r="Z122" s="134"/>
      <c r="AA122" s="134"/>
      <c r="AB122" s="134"/>
      <c r="AC122" s="134" t="s">
        <v>116</v>
      </c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</row>
    <row r="123" spans="1:58" x14ac:dyDescent="0.3">
      <c r="A123" s="136" t="s">
        <v>111</v>
      </c>
      <c r="B123" s="136" t="s">
        <v>62</v>
      </c>
      <c r="C123" s="184" t="s">
        <v>63</v>
      </c>
      <c r="D123" s="147"/>
      <c r="E123" s="155"/>
      <c r="F123" s="159"/>
      <c r="G123" s="159">
        <f>SUMIF(AC124:AC143,"&lt;&gt;NOR",G124:G143)</f>
        <v>0</v>
      </c>
      <c r="H123" s="159"/>
      <c r="I123" s="159">
        <f>SUM(I124:I143)</f>
        <v>0</v>
      </c>
      <c r="J123" s="159"/>
      <c r="K123" s="159">
        <f>SUM(K124:K143)</f>
        <v>0</v>
      </c>
      <c r="L123" s="159"/>
      <c r="M123" s="159">
        <f>SUM(M124:M143)</f>
        <v>0</v>
      </c>
      <c r="N123" s="148"/>
      <c r="O123" s="148">
        <f>SUM(O124:O143)</f>
        <v>77.806960000000004</v>
      </c>
      <c r="P123" s="148"/>
      <c r="Q123" s="148">
        <f>SUM(Q124:Q143)</f>
        <v>0</v>
      </c>
      <c r="R123" s="148"/>
      <c r="S123" s="148"/>
      <c r="T123" s="149"/>
      <c r="U123" s="148">
        <f>SUM(U124:U143)</f>
        <v>46.45000000000001</v>
      </c>
      <c r="AC123" t="s">
        <v>112</v>
      </c>
    </row>
    <row r="124" spans="1:58" outlineLevel="1" x14ac:dyDescent="0.3">
      <c r="A124" s="135">
        <v>36</v>
      </c>
      <c r="B124" s="135" t="s">
        <v>198</v>
      </c>
      <c r="C124" s="179" t="s">
        <v>199</v>
      </c>
      <c r="D124" s="141" t="s">
        <v>200</v>
      </c>
      <c r="E124" s="151">
        <v>29</v>
      </c>
      <c r="F124" s="157"/>
      <c r="G124" s="158">
        <f>ROUND(E124*F124,2)</f>
        <v>0</v>
      </c>
      <c r="H124" s="157"/>
      <c r="I124" s="158">
        <f>ROUND(E124*H124,2)</f>
        <v>0</v>
      </c>
      <c r="J124" s="157"/>
      <c r="K124" s="158">
        <f>ROUND(E124*J124,2)</f>
        <v>0</v>
      </c>
      <c r="L124" s="158">
        <v>21</v>
      </c>
      <c r="M124" s="158">
        <f>G124*(1+L124/100)</f>
        <v>0</v>
      </c>
      <c r="N124" s="142">
        <v>0</v>
      </c>
      <c r="O124" s="142">
        <f>ROUND(E124*N124,5)</f>
        <v>0</v>
      </c>
      <c r="P124" s="142">
        <v>0</v>
      </c>
      <c r="Q124" s="142">
        <f>ROUND(E124*P124,5)</f>
        <v>0</v>
      </c>
      <c r="R124" s="142"/>
      <c r="S124" s="142" t="s">
        <v>458</v>
      </c>
      <c r="T124" s="143">
        <v>5.1999999999999998E-2</v>
      </c>
      <c r="U124" s="142">
        <f>ROUND(E124*T124,2)</f>
        <v>1.51</v>
      </c>
      <c r="V124" s="134"/>
      <c r="W124" s="134"/>
      <c r="X124" s="134"/>
      <c r="Y124" s="134"/>
      <c r="Z124" s="134"/>
      <c r="AA124" s="134"/>
      <c r="AB124" s="134"/>
      <c r="AC124" s="134" t="s">
        <v>116</v>
      </c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</row>
    <row r="125" spans="1:58" outlineLevel="1" x14ac:dyDescent="0.3">
      <c r="A125" s="135"/>
      <c r="B125" s="135"/>
      <c r="C125" s="182" t="s">
        <v>240</v>
      </c>
      <c r="D125" s="145"/>
      <c r="E125" s="153">
        <v>29</v>
      </c>
      <c r="F125" s="158"/>
      <c r="G125" s="158"/>
      <c r="H125" s="158"/>
      <c r="I125" s="158"/>
      <c r="J125" s="158"/>
      <c r="K125" s="158"/>
      <c r="L125" s="158"/>
      <c r="M125" s="158"/>
      <c r="N125" s="142"/>
      <c r="O125" s="142"/>
      <c r="P125" s="142"/>
      <c r="Q125" s="142"/>
      <c r="R125" s="142"/>
      <c r="S125" s="142"/>
      <c r="T125" s="143"/>
      <c r="U125" s="142"/>
      <c r="V125" s="134"/>
      <c r="W125" s="134"/>
      <c r="X125" s="134"/>
      <c r="Y125" s="134"/>
      <c r="Z125" s="134"/>
      <c r="AA125" s="134"/>
      <c r="AB125" s="134"/>
      <c r="AC125" s="134" t="s">
        <v>118</v>
      </c>
      <c r="AD125" s="134">
        <v>0</v>
      </c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</row>
    <row r="126" spans="1:58" ht="20.6" outlineLevel="1" x14ac:dyDescent="0.3">
      <c r="A126" s="135">
        <v>37</v>
      </c>
      <c r="B126" s="135" t="s">
        <v>139</v>
      </c>
      <c r="C126" s="179" t="s">
        <v>202</v>
      </c>
      <c r="D126" s="141" t="s">
        <v>200</v>
      </c>
      <c r="E126" s="151">
        <v>31.9</v>
      </c>
      <c r="F126" s="157"/>
      <c r="G126" s="158">
        <f>ROUND(E126*F126,2)</f>
        <v>0</v>
      </c>
      <c r="H126" s="157"/>
      <c r="I126" s="158">
        <f>ROUND(E126*H126,2)</f>
        <v>0</v>
      </c>
      <c r="J126" s="157"/>
      <c r="K126" s="158">
        <f>ROUND(E126*J126,2)</f>
        <v>0</v>
      </c>
      <c r="L126" s="158">
        <v>21</v>
      </c>
      <c r="M126" s="158">
        <f>G126*(1+L126/100)</f>
        <v>0</v>
      </c>
      <c r="N126" s="142">
        <v>2.7E-4</v>
      </c>
      <c r="O126" s="142">
        <f>ROUND(E126*N126,5)</f>
        <v>8.6099999999999996E-3</v>
      </c>
      <c r="P126" s="142">
        <v>0</v>
      </c>
      <c r="Q126" s="142">
        <f>ROUND(E126*P126,5)</f>
        <v>0</v>
      </c>
      <c r="R126" s="142"/>
      <c r="S126" s="142" t="s">
        <v>139</v>
      </c>
      <c r="T126" s="143">
        <v>0</v>
      </c>
      <c r="U126" s="142">
        <f>ROUND(E126*T126,2)</f>
        <v>0</v>
      </c>
      <c r="V126" s="134"/>
      <c r="W126" s="134"/>
      <c r="X126" s="134"/>
      <c r="Y126" s="134"/>
      <c r="Z126" s="134"/>
      <c r="AA126" s="134"/>
      <c r="AB126" s="134"/>
      <c r="AC126" s="134" t="s">
        <v>203</v>
      </c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</row>
    <row r="127" spans="1:58" outlineLevel="1" x14ac:dyDescent="0.3">
      <c r="A127" s="135"/>
      <c r="B127" s="135"/>
      <c r="C127" s="182" t="s">
        <v>241</v>
      </c>
      <c r="D127" s="145"/>
      <c r="E127" s="153">
        <v>29</v>
      </c>
      <c r="F127" s="158"/>
      <c r="G127" s="158"/>
      <c r="H127" s="158"/>
      <c r="I127" s="158"/>
      <c r="J127" s="158"/>
      <c r="K127" s="158"/>
      <c r="L127" s="158"/>
      <c r="M127" s="158"/>
      <c r="N127" s="142"/>
      <c r="O127" s="142"/>
      <c r="P127" s="142"/>
      <c r="Q127" s="142"/>
      <c r="R127" s="142"/>
      <c r="S127" s="142"/>
      <c r="T127" s="143"/>
      <c r="U127" s="142"/>
      <c r="V127" s="134"/>
      <c r="W127" s="134"/>
      <c r="X127" s="134"/>
      <c r="Y127" s="134"/>
      <c r="Z127" s="134"/>
      <c r="AA127" s="134"/>
      <c r="AB127" s="134"/>
      <c r="AC127" s="134" t="s">
        <v>118</v>
      </c>
      <c r="AD127" s="134">
        <v>0</v>
      </c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</row>
    <row r="128" spans="1:58" outlineLevel="1" x14ac:dyDescent="0.3">
      <c r="A128" s="135"/>
      <c r="B128" s="135"/>
      <c r="C128" s="183" t="s">
        <v>242</v>
      </c>
      <c r="D128" s="146"/>
      <c r="E128" s="154">
        <v>2.9</v>
      </c>
      <c r="F128" s="158"/>
      <c r="G128" s="158"/>
      <c r="H128" s="158"/>
      <c r="I128" s="158"/>
      <c r="J128" s="158"/>
      <c r="K128" s="158"/>
      <c r="L128" s="158"/>
      <c r="M128" s="158"/>
      <c r="N128" s="142"/>
      <c r="O128" s="142"/>
      <c r="P128" s="142"/>
      <c r="Q128" s="142"/>
      <c r="R128" s="142"/>
      <c r="S128" s="142"/>
      <c r="T128" s="143"/>
      <c r="U128" s="142"/>
      <c r="V128" s="134"/>
      <c r="W128" s="134"/>
      <c r="X128" s="134"/>
      <c r="Y128" s="134"/>
      <c r="Z128" s="134"/>
      <c r="AA128" s="134"/>
      <c r="AB128" s="134"/>
      <c r="AC128" s="134" t="s">
        <v>118</v>
      </c>
      <c r="AD128" s="134">
        <v>4</v>
      </c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</row>
    <row r="129" spans="1:58" outlineLevel="1" x14ac:dyDescent="0.3">
      <c r="A129" s="135">
        <v>38</v>
      </c>
      <c r="B129" s="135" t="s">
        <v>214</v>
      </c>
      <c r="C129" s="179" t="s">
        <v>215</v>
      </c>
      <c r="D129" s="141" t="s">
        <v>141</v>
      </c>
      <c r="E129" s="151">
        <v>2</v>
      </c>
      <c r="F129" s="157"/>
      <c r="G129" s="158">
        <f>ROUND(E129*F129,2)</f>
        <v>0</v>
      </c>
      <c r="H129" s="157"/>
      <c r="I129" s="158">
        <f>ROUND(E129*H129,2)</f>
        <v>0</v>
      </c>
      <c r="J129" s="157"/>
      <c r="K129" s="158">
        <f>ROUND(E129*J129,2)</f>
        <v>0</v>
      </c>
      <c r="L129" s="158">
        <v>21</v>
      </c>
      <c r="M129" s="158">
        <f>G129*(1+L129/100)</f>
        <v>0</v>
      </c>
      <c r="N129" s="142">
        <v>0</v>
      </c>
      <c r="O129" s="142">
        <f>ROUND(E129*N129,5)</f>
        <v>0</v>
      </c>
      <c r="P129" s="142">
        <v>0</v>
      </c>
      <c r="Q129" s="142">
        <f>ROUND(E129*P129,5)</f>
        <v>0</v>
      </c>
      <c r="R129" s="142"/>
      <c r="S129" s="142" t="s">
        <v>458</v>
      </c>
      <c r="T129" s="143">
        <v>7.0000000000000007E-2</v>
      </c>
      <c r="U129" s="142">
        <f>ROUND(E129*T129,2)</f>
        <v>0.14000000000000001</v>
      </c>
      <c r="V129" s="134"/>
      <c r="W129" s="134"/>
      <c r="X129" s="134"/>
      <c r="Y129" s="134"/>
      <c r="Z129" s="134"/>
      <c r="AA129" s="134"/>
      <c r="AB129" s="134"/>
      <c r="AC129" s="134" t="s">
        <v>116</v>
      </c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</row>
    <row r="130" spans="1:58" outlineLevel="1" x14ac:dyDescent="0.3">
      <c r="A130" s="135"/>
      <c r="B130" s="135"/>
      <c r="C130" s="182" t="s">
        <v>243</v>
      </c>
      <c r="D130" s="145"/>
      <c r="E130" s="153">
        <v>2</v>
      </c>
      <c r="F130" s="158"/>
      <c r="G130" s="158"/>
      <c r="H130" s="158"/>
      <c r="I130" s="158"/>
      <c r="J130" s="158"/>
      <c r="K130" s="158"/>
      <c r="L130" s="158"/>
      <c r="M130" s="158"/>
      <c r="N130" s="142"/>
      <c r="O130" s="142"/>
      <c r="P130" s="142"/>
      <c r="Q130" s="142"/>
      <c r="R130" s="142"/>
      <c r="S130" s="142"/>
      <c r="T130" s="143"/>
      <c r="U130" s="142"/>
      <c r="V130" s="134"/>
      <c r="W130" s="134"/>
      <c r="X130" s="134"/>
      <c r="Y130" s="134"/>
      <c r="Z130" s="134"/>
      <c r="AA130" s="134"/>
      <c r="AB130" s="134"/>
      <c r="AC130" s="134" t="s">
        <v>118</v>
      </c>
      <c r="AD130" s="134">
        <v>0</v>
      </c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</row>
    <row r="131" spans="1:58" outlineLevel="1" x14ac:dyDescent="0.3">
      <c r="A131" s="135">
        <v>39</v>
      </c>
      <c r="B131" s="135" t="s">
        <v>219</v>
      </c>
      <c r="C131" s="179" t="s">
        <v>220</v>
      </c>
      <c r="D131" s="141" t="s">
        <v>141</v>
      </c>
      <c r="E131" s="151">
        <v>10</v>
      </c>
      <c r="F131" s="157"/>
      <c r="G131" s="158">
        <f>ROUND(E131*F131,2)</f>
        <v>0</v>
      </c>
      <c r="H131" s="157"/>
      <c r="I131" s="158">
        <f>ROUND(E131*H131,2)</f>
        <v>0</v>
      </c>
      <c r="J131" s="157"/>
      <c r="K131" s="158">
        <f>ROUND(E131*J131,2)</f>
        <v>0</v>
      </c>
      <c r="L131" s="158">
        <v>21</v>
      </c>
      <c r="M131" s="158">
        <f>G131*(1+L131/100)</f>
        <v>0</v>
      </c>
      <c r="N131" s="142">
        <v>1.2E-4</v>
      </c>
      <c r="O131" s="142">
        <f>ROUND(E131*N131,5)</f>
        <v>1.1999999999999999E-3</v>
      </c>
      <c r="P131" s="142">
        <v>0</v>
      </c>
      <c r="Q131" s="142">
        <f>ROUND(E131*P131,5)</f>
        <v>0</v>
      </c>
      <c r="R131" s="142"/>
      <c r="S131" s="142" t="s">
        <v>458</v>
      </c>
      <c r="T131" s="143">
        <v>0</v>
      </c>
      <c r="U131" s="142">
        <f>ROUND(E131*T131,2)</f>
        <v>0</v>
      </c>
      <c r="V131" s="134"/>
      <c r="W131" s="134"/>
      <c r="X131" s="134"/>
      <c r="Y131" s="134"/>
      <c r="Z131" s="134"/>
      <c r="AA131" s="134"/>
      <c r="AB131" s="134"/>
      <c r="AC131" s="134" t="s">
        <v>203</v>
      </c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</row>
    <row r="132" spans="1:58" outlineLevel="1" x14ac:dyDescent="0.3">
      <c r="A132" s="135">
        <v>40</v>
      </c>
      <c r="B132" s="135" t="s">
        <v>224</v>
      </c>
      <c r="C132" s="179" t="s">
        <v>225</v>
      </c>
      <c r="D132" s="141" t="s">
        <v>141</v>
      </c>
      <c r="E132" s="151">
        <v>2</v>
      </c>
      <c r="F132" s="157"/>
      <c r="G132" s="158">
        <f>ROUND(E132*F132,2)</f>
        <v>0</v>
      </c>
      <c r="H132" s="157"/>
      <c r="I132" s="158">
        <f>ROUND(E132*H132,2)</f>
        <v>0</v>
      </c>
      <c r="J132" s="157"/>
      <c r="K132" s="158">
        <f>ROUND(E132*J132,2)</f>
        <v>0</v>
      </c>
      <c r="L132" s="158">
        <v>21</v>
      </c>
      <c r="M132" s="158">
        <f>G132*(1+L132/100)</f>
        <v>0</v>
      </c>
      <c r="N132" s="142">
        <v>0</v>
      </c>
      <c r="O132" s="142">
        <f>ROUND(E132*N132,5)</f>
        <v>0</v>
      </c>
      <c r="P132" s="142">
        <v>0</v>
      </c>
      <c r="Q132" s="142">
        <f>ROUND(E132*P132,5)</f>
        <v>0</v>
      </c>
      <c r="R132" s="142"/>
      <c r="S132" s="142" t="s">
        <v>458</v>
      </c>
      <c r="T132" s="143">
        <v>9.5000000000000001E-2</v>
      </c>
      <c r="U132" s="142">
        <f>ROUND(E132*T132,2)</f>
        <v>0.19</v>
      </c>
      <c r="V132" s="134"/>
      <c r="W132" s="134"/>
      <c r="X132" s="134"/>
      <c r="Y132" s="134"/>
      <c r="Z132" s="134"/>
      <c r="AA132" s="134"/>
      <c r="AB132" s="134"/>
      <c r="AC132" s="134" t="s">
        <v>116</v>
      </c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</row>
    <row r="133" spans="1:58" outlineLevel="1" x14ac:dyDescent="0.3">
      <c r="A133" s="135"/>
      <c r="B133" s="135"/>
      <c r="C133" s="182" t="s">
        <v>244</v>
      </c>
      <c r="D133" s="145"/>
      <c r="E133" s="153">
        <v>2</v>
      </c>
      <c r="F133" s="158"/>
      <c r="G133" s="158"/>
      <c r="H133" s="158"/>
      <c r="I133" s="158"/>
      <c r="J133" s="158"/>
      <c r="K133" s="158"/>
      <c r="L133" s="158"/>
      <c r="M133" s="158"/>
      <c r="N133" s="142"/>
      <c r="O133" s="142"/>
      <c r="P133" s="142"/>
      <c r="Q133" s="142"/>
      <c r="R133" s="142"/>
      <c r="S133" s="142"/>
      <c r="T133" s="143"/>
      <c r="U133" s="142"/>
      <c r="V133" s="134"/>
      <c r="W133" s="134"/>
      <c r="X133" s="134"/>
      <c r="Y133" s="134"/>
      <c r="Z133" s="134"/>
      <c r="AA133" s="134"/>
      <c r="AB133" s="134"/>
      <c r="AC133" s="134" t="s">
        <v>118</v>
      </c>
      <c r="AD133" s="134">
        <v>0</v>
      </c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</row>
    <row r="134" spans="1:58" outlineLevel="1" x14ac:dyDescent="0.3">
      <c r="A134" s="135">
        <v>41</v>
      </c>
      <c r="B134" s="135" t="s">
        <v>245</v>
      </c>
      <c r="C134" s="179" t="s">
        <v>246</v>
      </c>
      <c r="D134" s="141" t="s">
        <v>141</v>
      </c>
      <c r="E134" s="151">
        <v>2</v>
      </c>
      <c r="F134" s="157"/>
      <c r="G134" s="158">
        <f>ROUND(E134*F134,2)</f>
        <v>0</v>
      </c>
      <c r="H134" s="157"/>
      <c r="I134" s="158">
        <f>ROUND(E134*H134,2)</f>
        <v>0</v>
      </c>
      <c r="J134" s="157"/>
      <c r="K134" s="158">
        <f>ROUND(E134*J134,2)</f>
        <v>0</v>
      </c>
      <c r="L134" s="158">
        <v>21</v>
      </c>
      <c r="M134" s="158">
        <f>G134*(1+L134/100)</f>
        <v>0</v>
      </c>
      <c r="N134" s="142">
        <v>2.0000000000000001E-4</v>
      </c>
      <c r="O134" s="142">
        <f>ROUND(E134*N134,5)</f>
        <v>4.0000000000000002E-4</v>
      </c>
      <c r="P134" s="142">
        <v>0</v>
      </c>
      <c r="Q134" s="142">
        <f>ROUND(E134*P134,5)</f>
        <v>0</v>
      </c>
      <c r="R134" s="142"/>
      <c r="S134" s="142" t="s">
        <v>458</v>
      </c>
      <c r="T134" s="143">
        <v>0</v>
      </c>
      <c r="U134" s="142">
        <f>ROUND(E134*T134,2)</f>
        <v>0</v>
      </c>
      <c r="V134" s="134"/>
      <c r="W134" s="134"/>
      <c r="X134" s="134"/>
      <c r="Y134" s="134"/>
      <c r="Z134" s="134"/>
      <c r="AA134" s="134"/>
      <c r="AB134" s="134"/>
      <c r="AC134" s="134" t="s">
        <v>203</v>
      </c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</row>
    <row r="135" spans="1:58" outlineLevel="1" x14ac:dyDescent="0.3">
      <c r="A135" s="135">
        <v>42</v>
      </c>
      <c r="B135" s="135" t="s">
        <v>247</v>
      </c>
      <c r="C135" s="179" t="s">
        <v>248</v>
      </c>
      <c r="D135" s="141" t="s">
        <v>125</v>
      </c>
      <c r="E135" s="151">
        <v>36</v>
      </c>
      <c r="F135" s="157"/>
      <c r="G135" s="158">
        <f>ROUND(E135*F135,2)</f>
        <v>0</v>
      </c>
      <c r="H135" s="157"/>
      <c r="I135" s="158">
        <f>ROUND(E135*H135,2)</f>
        <v>0</v>
      </c>
      <c r="J135" s="157"/>
      <c r="K135" s="158">
        <f>ROUND(E135*J135,2)</f>
        <v>0</v>
      </c>
      <c r="L135" s="158">
        <v>21</v>
      </c>
      <c r="M135" s="158">
        <f>G135*(1+L135/100)</f>
        <v>0</v>
      </c>
      <c r="N135" s="142">
        <v>2.16</v>
      </c>
      <c r="O135" s="142">
        <f>ROUND(E135*N135,5)</f>
        <v>77.760000000000005</v>
      </c>
      <c r="P135" s="142">
        <v>0</v>
      </c>
      <c r="Q135" s="142">
        <f>ROUND(E135*P135,5)</f>
        <v>0</v>
      </c>
      <c r="R135" s="142"/>
      <c r="S135" s="142" t="s">
        <v>458</v>
      </c>
      <c r="T135" s="143">
        <v>1.085</v>
      </c>
      <c r="U135" s="142">
        <f>ROUND(E135*T135,2)</f>
        <v>39.06</v>
      </c>
      <c r="V135" s="134"/>
      <c r="W135" s="134"/>
      <c r="X135" s="134"/>
      <c r="Y135" s="134"/>
      <c r="Z135" s="134"/>
      <c r="AA135" s="134"/>
      <c r="AB135" s="134"/>
      <c r="AC135" s="134" t="s">
        <v>116</v>
      </c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</row>
    <row r="136" spans="1:58" outlineLevel="1" x14ac:dyDescent="0.3">
      <c r="A136" s="135"/>
      <c r="B136" s="135"/>
      <c r="C136" s="182" t="s">
        <v>249</v>
      </c>
      <c r="D136" s="145"/>
      <c r="E136" s="153">
        <v>36</v>
      </c>
      <c r="F136" s="158"/>
      <c r="G136" s="158"/>
      <c r="H136" s="158"/>
      <c r="I136" s="158"/>
      <c r="J136" s="158"/>
      <c r="K136" s="158"/>
      <c r="L136" s="158"/>
      <c r="M136" s="158"/>
      <c r="N136" s="142"/>
      <c r="O136" s="142"/>
      <c r="P136" s="142"/>
      <c r="Q136" s="142"/>
      <c r="R136" s="142"/>
      <c r="S136" s="142"/>
      <c r="T136" s="143"/>
      <c r="U136" s="142"/>
      <c r="V136" s="134"/>
      <c r="W136" s="134"/>
      <c r="X136" s="134"/>
      <c r="Y136" s="134"/>
      <c r="Z136" s="134"/>
      <c r="AA136" s="134"/>
      <c r="AB136" s="134"/>
      <c r="AC136" s="134" t="s">
        <v>118</v>
      </c>
      <c r="AD136" s="134">
        <v>0</v>
      </c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</row>
    <row r="137" spans="1:58" outlineLevel="1" x14ac:dyDescent="0.3">
      <c r="A137" s="135">
        <v>43</v>
      </c>
      <c r="B137" s="135" t="s">
        <v>250</v>
      </c>
      <c r="C137" s="179" t="s">
        <v>251</v>
      </c>
      <c r="D137" s="141" t="s">
        <v>166</v>
      </c>
      <c r="E137" s="151">
        <v>98</v>
      </c>
      <c r="F137" s="157"/>
      <c r="G137" s="158">
        <f>ROUND(E137*F137,2)</f>
        <v>0</v>
      </c>
      <c r="H137" s="157"/>
      <c r="I137" s="158">
        <f>ROUND(E137*H137,2)</f>
        <v>0</v>
      </c>
      <c r="J137" s="157"/>
      <c r="K137" s="158">
        <f>ROUND(E137*J137,2)</f>
        <v>0</v>
      </c>
      <c r="L137" s="158">
        <v>21</v>
      </c>
      <c r="M137" s="158">
        <f>G137*(1+L137/100)</f>
        <v>0</v>
      </c>
      <c r="N137" s="142">
        <v>3.0000000000000001E-5</v>
      </c>
      <c r="O137" s="142">
        <f>ROUND(E137*N137,5)</f>
        <v>2.9399999999999999E-3</v>
      </c>
      <c r="P137" s="142">
        <v>0</v>
      </c>
      <c r="Q137" s="142">
        <f>ROUND(E137*P137,5)</f>
        <v>0</v>
      </c>
      <c r="R137" s="142"/>
      <c r="S137" s="142" t="s">
        <v>458</v>
      </c>
      <c r="T137" s="143">
        <v>4.3999999999999997E-2</v>
      </c>
      <c r="U137" s="142">
        <f>ROUND(E137*T137,2)</f>
        <v>4.3099999999999996</v>
      </c>
      <c r="V137" s="134"/>
      <c r="W137" s="134"/>
      <c r="X137" s="134"/>
      <c r="Y137" s="134"/>
      <c r="Z137" s="134"/>
      <c r="AA137" s="134"/>
      <c r="AB137" s="134"/>
      <c r="AC137" s="134" t="s">
        <v>116</v>
      </c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</row>
    <row r="138" spans="1:58" outlineLevel="1" x14ac:dyDescent="0.3">
      <c r="A138" s="135"/>
      <c r="B138" s="135"/>
      <c r="C138" s="182" t="s">
        <v>252</v>
      </c>
      <c r="D138" s="145"/>
      <c r="E138" s="153">
        <v>72</v>
      </c>
      <c r="F138" s="158"/>
      <c r="G138" s="158"/>
      <c r="H138" s="158"/>
      <c r="I138" s="158"/>
      <c r="J138" s="158"/>
      <c r="K138" s="158"/>
      <c r="L138" s="158"/>
      <c r="M138" s="158"/>
      <c r="N138" s="142"/>
      <c r="O138" s="142"/>
      <c r="P138" s="142"/>
      <c r="Q138" s="142"/>
      <c r="R138" s="142"/>
      <c r="S138" s="142"/>
      <c r="T138" s="143"/>
      <c r="U138" s="142"/>
      <c r="V138" s="134"/>
      <c r="W138" s="134"/>
      <c r="X138" s="134"/>
      <c r="Y138" s="134"/>
      <c r="Z138" s="134"/>
      <c r="AA138" s="134"/>
      <c r="AB138" s="134"/>
      <c r="AC138" s="134" t="s">
        <v>118</v>
      </c>
      <c r="AD138" s="134">
        <v>0</v>
      </c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</row>
    <row r="139" spans="1:58" outlineLevel="1" x14ac:dyDescent="0.3">
      <c r="A139" s="135"/>
      <c r="B139" s="135"/>
      <c r="C139" s="182" t="s">
        <v>253</v>
      </c>
      <c r="D139" s="145"/>
      <c r="E139" s="153">
        <v>26</v>
      </c>
      <c r="F139" s="158"/>
      <c r="G139" s="158"/>
      <c r="H139" s="158"/>
      <c r="I139" s="158"/>
      <c r="J139" s="158"/>
      <c r="K139" s="158"/>
      <c r="L139" s="158"/>
      <c r="M139" s="158"/>
      <c r="N139" s="142"/>
      <c r="O139" s="142"/>
      <c r="P139" s="142"/>
      <c r="Q139" s="142"/>
      <c r="R139" s="142"/>
      <c r="S139" s="142"/>
      <c r="T139" s="143"/>
      <c r="U139" s="142"/>
      <c r="V139" s="134"/>
      <c r="W139" s="134"/>
      <c r="X139" s="134"/>
      <c r="Y139" s="134"/>
      <c r="Z139" s="134"/>
      <c r="AA139" s="134"/>
      <c r="AB139" s="134"/>
      <c r="AC139" s="134" t="s">
        <v>118</v>
      </c>
      <c r="AD139" s="134">
        <v>0</v>
      </c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</row>
    <row r="140" spans="1:58" outlineLevel="1" x14ac:dyDescent="0.3">
      <c r="A140" s="135">
        <v>44</v>
      </c>
      <c r="B140" s="135" t="s">
        <v>254</v>
      </c>
      <c r="C140" s="179" t="s">
        <v>255</v>
      </c>
      <c r="D140" s="141" t="s">
        <v>166</v>
      </c>
      <c r="E140" s="151">
        <v>112.7</v>
      </c>
      <c r="F140" s="157"/>
      <c r="G140" s="158">
        <f>ROUND(E140*F140,2)</f>
        <v>0</v>
      </c>
      <c r="H140" s="157"/>
      <c r="I140" s="158">
        <f>ROUND(E140*H140,2)</f>
        <v>0</v>
      </c>
      <c r="J140" s="157"/>
      <c r="K140" s="158">
        <f>ROUND(E140*J140,2)</f>
        <v>0</v>
      </c>
      <c r="L140" s="158">
        <v>21</v>
      </c>
      <c r="M140" s="158">
        <f>G140*(1+L140/100)</f>
        <v>0</v>
      </c>
      <c r="N140" s="142">
        <v>2.9999999999999997E-4</v>
      </c>
      <c r="O140" s="142">
        <f>ROUND(E140*N140,5)</f>
        <v>3.381E-2</v>
      </c>
      <c r="P140" s="142">
        <v>0</v>
      </c>
      <c r="Q140" s="142">
        <f>ROUND(E140*P140,5)</f>
        <v>0</v>
      </c>
      <c r="R140" s="142"/>
      <c r="S140" s="142" t="s">
        <v>458</v>
      </c>
      <c r="T140" s="143">
        <v>0</v>
      </c>
      <c r="U140" s="142">
        <f>ROUND(E140*T140,2)</f>
        <v>0</v>
      </c>
      <c r="V140" s="134"/>
      <c r="W140" s="134"/>
      <c r="X140" s="134"/>
      <c r="Y140" s="134"/>
      <c r="Z140" s="134"/>
      <c r="AA140" s="134"/>
      <c r="AB140" s="134"/>
      <c r="AC140" s="134" t="s">
        <v>203</v>
      </c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</row>
    <row r="141" spans="1:58" outlineLevel="1" x14ac:dyDescent="0.3">
      <c r="A141" s="135"/>
      <c r="B141" s="135"/>
      <c r="C141" s="182" t="s">
        <v>256</v>
      </c>
      <c r="D141" s="145"/>
      <c r="E141" s="153">
        <v>98</v>
      </c>
      <c r="F141" s="158"/>
      <c r="G141" s="158"/>
      <c r="H141" s="158"/>
      <c r="I141" s="158"/>
      <c r="J141" s="158"/>
      <c r="K141" s="158"/>
      <c r="L141" s="158"/>
      <c r="M141" s="158"/>
      <c r="N141" s="142"/>
      <c r="O141" s="142"/>
      <c r="P141" s="142"/>
      <c r="Q141" s="142"/>
      <c r="R141" s="142"/>
      <c r="S141" s="142"/>
      <c r="T141" s="143"/>
      <c r="U141" s="142"/>
      <c r="V141" s="134"/>
      <c r="W141" s="134"/>
      <c r="X141" s="134"/>
      <c r="Y141" s="134"/>
      <c r="Z141" s="134"/>
      <c r="AA141" s="134"/>
      <c r="AB141" s="134"/>
      <c r="AC141" s="134" t="s">
        <v>118</v>
      </c>
      <c r="AD141" s="134">
        <v>0</v>
      </c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</row>
    <row r="142" spans="1:58" outlineLevel="1" x14ac:dyDescent="0.3">
      <c r="A142" s="135"/>
      <c r="B142" s="135"/>
      <c r="C142" s="183" t="s">
        <v>257</v>
      </c>
      <c r="D142" s="146"/>
      <c r="E142" s="154">
        <v>14.7</v>
      </c>
      <c r="F142" s="158"/>
      <c r="G142" s="158"/>
      <c r="H142" s="158"/>
      <c r="I142" s="158"/>
      <c r="J142" s="158"/>
      <c r="K142" s="158"/>
      <c r="L142" s="158"/>
      <c r="M142" s="158"/>
      <c r="N142" s="142"/>
      <c r="O142" s="142"/>
      <c r="P142" s="142"/>
      <c r="Q142" s="142"/>
      <c r="R142" s="142"/>
      <c r="S142" s="142"/>
      <c r="T142" s="143"/>
      <c r="U142" s="142"/>
      <c r="V142" s="134"/>
      <c r="W142" s="134"/>
      <c r="X142" s="134"/>
      <c r="Y142" s="134"/>
      <c r="Z142" s="134"/>
      <c r="AA142" s="134"/>
      <c r="AB142" s="134"/>
      <c r="AC142" s="134" t="s">
        <v>118</v>
      </c>
      <c r="AD142" s="134">
        <v>4</v>
      </c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</row>
    <row r="143" spans="1:58" outlineLevel="1" x14ac:dyDescent="0.3">
      <c r="A143" s="135">
        <v>45</v>
      </c>
      <c r="B143" s="135" t="s">
        <v>238</v>
      </c>
      <c r="C143" s="179" t="s">
        <v>239</v>
      </c>
      <c r="D143" s="141" t="s">
        <v>235</v>
      </c>
      <c r="E143" s="151">
        <v>77.8</v>
      </c>
      <c r="F143" s="157"/>
      <c r="G143" s="158">
        <f>ROUND(E143*F143,2)</f>
        <v>0</v>
      </c>
      <c r="H143" s="157"/>
      <c r="I143" s="158">
        <f>ROUND(E143*H143,2)</f>
        <v>0</v>
      </c>
      <c r="J143" s="157"/>
      <c r="K143" s="158">
        <f>ROUND(E143*J143,2)</f>
        <v>0</v>
      </c>
      <c r="L143" s="158">
        <v>21</v>
      </c>
      <c r="M143" s="158">
        <f>G143*(1+L143/100)</f>
        <v>0</v>
      </c>
      <c r="N143" s="142">
        <v>0</v>
      </c>
      <c r="O143" s="142">
        <f>ROUND(E143*N143,5)</f>
        <v>0</v>
      </c>
      <c r="P143" s="142">
        <v>0</v>
      </c>
      <c r="Q143" s="142">
        <f>ROUND(E143*P143,5)</f>
        <v>0</v>
      </c>
      <c r="R143" s="142"/>
      <c r="S143" s="142" t="s">
        <v>139</v>
      </c>
      <c r="T143" s="143">
        <v>1.6E-2</v>
      </c>
      <c r="U143" s="142">
        <f>ROUND(E143*T143,2)</f>
        <v>1.24</v>
      </c>
      <c r="V143" s="134"/>
      <c r="W143" s="134"/>
      <c r="X143" s="134"/>
      <c r="Y143" s="134"/>
      <c r="Z143" s="134"/>
      <c r="AA143" s="134"/>
      <c r="AB143" s="134"/>
      <c r="AC143" s="134" t="s">
        <v>116</v>
      </c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</row>
    <row r="144" spans="1:58" x14ac:dyDescent="0.3">
      <c r="A144" s="136" t="s">
        <v>111</v>
      </c>
      <c r="B144" s="136" t="s">
        <v>64</v>
      </c>
      <c r="C144" s="184" t="s">
        <v>65</v>
      </c>
      <c r="D144" s="147"/>
      <c r="E144" s="155"/>
      <c r="F144" s="159"/>
      <c r="G144" s="159">
        <f>SUMIF(AC145:AC172,"&lt;&gt;NOR",G145:G172)</f>
        <v>0</v>
      </c>
      <c r="H144" s="159"/>
      <c r="I144" s="159">
        <f>SUM(I145:I172)</f>
        <v>0</v>
      </c>
      <c r="J144" s="159"/>
      <c r="K144" s="159">
        <f>SUM(K145:K172)</f>
        <v>0</v>
      </c>
      <c r="L144" s="159"/>
      <c r="M144" s="159">
        <f>SUM(M145:M172)</f>
        <v>0</v>
      </c>
      <c r="N144" s="148"/>
      <c r="O144" s="148">
        <f>SUM(O145:O172)</f>
        <v>22.72777</v>
      </c>
      <c r="P144" s="148"/>
      <c r="Q144" s="148">
        <f>SUM(Q145:Q172)</f>
        <v>0</v>
      </c>
      <c r="R144" s="148"/>
      <c r="S144" s="148"/>
      <c r="T144" s="149"/>
      <c r="U144" s="148">
        <f>SUM(U145:U172)</f>
        <v>32.799999999999997</v>
      </c>
      <c r="AC144" t="s">
        <v>112</v>
      </c>
    </row>
    <row r="145" spans="1:58" outlineLevel="1" x14ac:dyDescent="0.3">
      <c r="A145" s="135">
        <v>46</v>
      </c>
      <c r="B145" s="135" t="s">
        <v>258</v>
      </c>
      <c r="C145" s="179" t="s">
        <v>259</v>
      </c>
      <c r="D145" s="141" t="s">
        <v>125</v>
      </c>
      <c r="E145" s="151">
        <v>8.0487602412000001</v>
      </c>
      <c r="F145" s="157"/>
      <c r="G145" s="158">
        <f>ROUND(E145*F145,2)</f>
        <v>0</v>
      </c>
      <c r="H145" s="157"/>
      <c r="I145" s="158">
        <f>ROUND(E145*H145,2)</f>
        <v>0</v>
      </c>
      <c r="J145" s="157"/>
      <c r="K145" s="158">
        <f>ROUND(E145*J145,2)</f>
        <v>0</v>
      </c>
      <c r="L145" s="158">
        <v>21</v>
      </c>
      <c r="M145" s="158">
        <f>G145*(1+L145/100)</f>
        <v>0</v>
      </c>
      <c r="N145" s="142">
        <v>2.5249999999999999</v>
      </c>
      <c r="O145" s="142">
        <f>ROUND(E145*N145,5)</f>
        <v>20.323119999999999</v>
      </c>
      <c r="P145" s="142">
        <v>0</v>
      </c>
      <c r="Q145" s="142">
        <f>ROUND(E145*P145,5)</f>
        <v>0</v>
      </c>
      <c r="R145" s="142"/>
      <c r="S145" s="142" t="s">
        <v>458</v>
      </c>
      <c r="T145" s="143">
        <v>0.47699999999999998</v>
      </c>
      <c r="U145" s="142">
        <f>ROUND(E145*T145,2)</f>
        <v>3.84</v>
      </c>
      <c r="V145" s="134"/>
      <c r="W145" s="134"/>
      <c r="X145" s="134"/>
      <c r="Y145" s="134"/>
      <c r="Z145" s="134"/>
      <c r="AA145" s="134"/>
      <c r="AB145" s="134"/>
      <c r="AC145" s="134" t="s">
        <v>116</v>
      </c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</row>
    <row r="146" spans="1:58" outlineLevel="1" x14ac:dyDescent="0.3">
      <c r="A146" s="135"/>
      <c r="B146" s="135"/>
      <c r="C146" s="180" t="s">
        <v>117</v>
      </c>
      <c r="D146" s="144"/>
      <c r="E146" s="152"/>
      <c r="F146" s="158"/>
      <c r="G146" s="158"/>
      <c r="H146" s="158"/>
      <c r="I146" s="158"/>
      <c r="J146" s="158"/>
      <c r="K146" s="158"/>
      <c r="L146" s="158"/>
      <c r="M146" s="158"/>
      <c r="N146" s="142"/>
      <c r="O146" s="142"/>
      <c r="P146" s="142"/>
      <c r="Q146" s="142"/>
      <c r="R146" s="142"/>
      <c r="S146" s="142"/>
      <c r="T146" s="143"/>
      <c r="U146" s="142"/>
      <c r="V146" s="134"/>
      <c r="W146" s="134"/>
      <c r="X146" s="134"/>
      <c r="Y146" s="134"/>
      <c r="Z146" s="134"/>
      <c r="AA146" s="134"/>
      <c r="AB146" s="134"/>
      <c r="AC146" s="134" t="s">
        <v>118</v>
      </c>
      <c r="AD146" s="134">
        <v>2</v>
      </c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</row>
    <row r="147" spans="1:58" outlineLevel="1" x14ac:dyDescent="0.3">
      <c r="A147" s="135"/>
      <c r="B147" s="135"/>
      <c r="C147" s="181" t="s">
        <v>260</v>
      </c>
      <c r="D147" s="144"/>
      <c r="E147" s="152">
        <v>17</v>
      </c>
      <c r="F147" s="158"/>
      <c r="G147" s="158"/>
      <c r="H147" s="158"/>
      <c r="I147" s="158"/>
      <c r="J147" s="158"/>
      <c r="K147" s="158"/>
      <c r="L147" s="158"/>
      <c r="M147" s="158"/>
      <c r="N147" s="142"/>
      <c r="O147" s="142"/>
      <c r="P147" s="142"/>
      <c r="Q147" s="142"/>
      <c r="R147" s="142"/>
      <c r="S147" s="142"/>
      <c r="T147" s="143"/>
      <c r="U147" s="142"/>
      <c r="V147" s="134"/>
      <c r="W147" s="134"/>
      <c r="X147" s="134"/>
      <c r="Y147" s="134"/>
      <c r="Z147" s="134"/>
      <c r="AA147" s="134"/>
      <c r="AB147" s="134"/>
      <c r="AC147" s="134" t="s">
        <v>118</v>
      </c>
      <c r="AD147" s="134">
        <v>2</v>
      </c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</row>
    <row r="148" spans="1:58" outlineLevel="1" x14ac:dyDescent="0.3">
      <c r="A148" s="135"/>
      <c r="B148" s="135"/>
      <c r="C148" s="181" t="s">
        <v>261</v>
      </c>
      <c r="D148" s="144"/>
      <c r="E148" s="152">
        <v>6</v>
      </c>
      <c r="F148" s="158"/>
      <c r="G148" s="158"/>
      <c r="H148" s="158"/>
      <c r="I148" s="158"/>
      <c r="J148" s="158"/>
      <c r="K148" s="158"/>
      <c r="L148" s="158"/>
      <c r="M148" s="158"/>
      <c r="N148" s="142"/>
      <c r="O148" s="142"/>
      <c r="P148" s="142"/>
      <c r="Q148" s="142"/>
      <c r="R148" s="142"/>
      <c r="S148" s="142"/>
      <c r="T148" s="143"/>
      <c r="U148" s="142"/>
      <c r="V148" s="134"/>
      <c r="W148" s="134"/>
      <c r="X148" s="134"/>
      <c r="Y148" s="134"/>
      <c r="Z148" s="134"/>
      <c r="AA148" s="134"/>
      <c r="AB148" s="134"/>
      <c r="AC148" s="134" t="s">
        <v>118</v>
      </c>
      <c r="AD148" s="134">
        <v>2</v>
      </c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</row>
    <row r="149" spans="1:58" outlineLevel="1" x14ac:dyDescent="0.3">
      <c r="A149" s="135"/>
      <c r="B149" s="135"/>
      <c r="C149" s="181" t="s">
        <v>262</v>
      </c>
      <c r="D149" s="144"/>
      <c r="E149" s="152">
        <v>7</v>
      </c>
      <c r="F149" s="158"/>
      <c r="G149" s="158"/>
      <c r="H149" s="158"/>
      <c r="I149" s="158"/>
      <c r="J149" s="158"/>
      <c r="K149" s="158"/>
      <c r="L149" s="158"/>
      <c r="M149" s="158"/>
      <c r="N149" s="142"/>
      <c r="O149" s="142"/>
      <c r="P149" s="142"/>
      <c r="Q149" s="142"/>
      <c r="R149" s="142"/>
      <c r="S149" s="142"/>
      <c r="T149" s="143"/>
      <c r="U149" s="142"/>
      <c r="V149" s="134"/>
      <c r="W149" s="134"/>
      <c r="X149" s="134"/>
      <c r="Y149" s="134"/>
      <c r="Z149" s="134"/>
      <c r="AA149" s="134"/>
      <c r="AB149" s="134"/>
      <c r="AC149" s="134" t="s">
        <v>118</v>
      </c>
      <c r="AD149" s="134">
        <v>2</v>
      </c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</row>
    <row r="150" spans="1:58" outlineLevel="1" x14ac:dyDescent="0.3">
      <c r="A150" s="135"/>
      <c r="B150" s="135"/>
      <c r="C150" s="181" t="s">
        <v>263</v>
      </c>
      <c r="D150" s="144"/>
      <c r="E150" s="152">
        <v>17</v>
      </c>
      <c r="F150" s="158"/>
      <c r="G150" s="158"/>
      <c r="H150" s="158"/>
      <c r="I150" s="158"/>
      <c r="J150" s="158"/>
      <c r="K150" s="158"/>
      <c r="L150" s="158"/>
      <c r="M150" s="158"/>
      <c r="N150" s="142"/>
      <c r="O150" s="142"/>
      <c r="P150" s="142"/>
      <c r="Q150" s="142"/>
      <c r="R150" s="142"/>
      <c r="S150" s="142"/>
      <c r="T150" s="143"/>
      <c r="U150" s="142"/>
      <c r="V150" s="134"/>
      <c r="W150" s="134"/>
      <c r="X150" s="134"/>
      <c r="Y150" s="134"/>
      <c r="Z150" s="134"/>
      <c r="AA150" s="134"/>
      <c r="AB150" s="134"/>
      <c r="AC150" s="134" t="s">
        <v>118</v>
      </c>
      <c r="AD150" s="134">
        <v>2</v>
      </c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</row>
    <row r="151" spans="1:58" outlineLevel="1" x14ac:dyDescent="0.3">
      <c r="A151" s="135"/>
      <c r="B151" s="135"/>
      <c r="C151" s="185" t="s">
        <v>196</v>
      </c>
      <c r="D151" s="150"/>
      <c r="E151" s="156">
        <v>47</v>
      </c>
      <c r="F151" s="158"/>
      <c r="G151" s="158"/>
      <c r="H151" s="158"/>
      <c r="I151" s="158"/>
      <c r="J151" s="158"/>
      <c r="K151" s="158"/>
      <c r="L151" s="158"/>
      <c r="M151" s="158"/>
      <c r="N151" s="142"/>
      <c r="O151" s="142"/>
      <c r="P151" s="142"/>
      <c r="Q151" s="142"/>
      <c r="R151" s="142"/>
      <c r="S151" s="142"/>
      <c r="T151" s="143"/>
      <c r="U151" s="142"/>
      <c r="V151" s="134"/>
      <c r="W151" s="134"/>
      <c r="X151" s="134"/>
      <c r="Y151" s="134"/>
      <c r="Z151" s="134"/>
      <c r="AA151" s="134"/>
      <c r="AB151" s="134"/>
      <c r="AC151" s="134" t="s">
        <v>118</v>
      </c>
      <c r="AD151" s="134">
        <v>3</v>
      </c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</row>
    <row r="152" spans="1:58" outlineLevel="1" x14ac:dyDescent="0.3">
      <c r="A152" s="135"/>
      <c r="B152" s="135"/>
      <c r="C152" s="180" t="s">
        <v>121</v>
      </c>
      <c r="D152" s="144"/>
      <c r="E152" s="152"/>
      <c r="F152" s="158"/>
      <c r="G152" s="158"/>
      <c r="H152" s="158"/>
      <c r="I152" s="158"/>
      <c r="J152" s="158"/>
      <c r="K152" s="158"/>
      <c r="L152" s="158"/>
      <c r="M152" s="158"/>
      <c r="N152" s="142"/>
      <c r="O152" s="142"/>
      <c r="P152" s="142"/>
      <c r="Q152" s="142"/>
      <c r="R152" s="142"/>
      <c r="S152" s="142"/>
      <c r="T152" s="143"/>
      <c r="U152" s="142"/>
      <c r="V152" s="134"/>
      <c r="W152" s="134"/>
      <c r="X152" s="134"/>
      <c r="Y152" s="134"/>
      <c r="Z152" s="134"/>
      <c r="AA152" s="134"/>
      <c r="AB152" s="134"/>
      <c r="AC152" s="134" t="s">
        <v>118</v>
      </c>
      <c r="AD152" s="134">
        <v>0</v>
      </c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</row>
    <row r="153" spans="1:58" outlineLevel="1" x14ac:dyDescent="0.3">
      <c r="A153" s="135"/>
      <c r="B153" s="135"/>
      <c r="C153" s="182" t="s">
        <v>173</v>
      </c>
      <c r="D153" s="145"/>
      <c r="E153" s="153">
        <v>5.9061940880000003</v>
      </c>
      <c r="F153" s="158"/>
      <c r="G153" s="158"/>
      <c r="H153" s="158"/>
      <c r="I153" s="158"/>
      <c r="J153" s="158"/>
      <c r="K153" s="158"/>
      <c r="L153" s="158"/>
      <c r="M153" s="158"/>
      <c r="N153" s="142"/>
      <c r="O153" s="142"/>
      <c r="P153" s="142"/>
      <c r="Q153" s="142"/>
      <c r="R153" s="142"/>
      <c r="S153" s="142"/>
      <c r="T153" s="143"/>
      <c r="U153" s="142"/>
      <c r="V153" s="134"/>
      <c r="W153" s="134"/>
      <c r="X153" s="134"/>
      <c r="Y153" s="134"/>
      <c r="Z153" s="134"/>
      <c r="AA153" s="134"/>
      <c r="AB153" s="134"/>
      <c r="AC153" s="134" t="s">
        <v>118</v>
      </c>
      <c r="AD153" s="134">
        <v>0</v>
      </c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</row>
    <row r="154" spans="1:58" outlineLevel="1" x14ac:dyDescent="0.3">
      <c r="A154" s="135"/>
      <c r="B154" s="135"/>
      <c r="C154" s="182" t="s">
        <v>174</v>
      </c>
      <c r="D154" s="145"/>
      <c r="E154" s="153">
        <v>1.0053096319999999</v>
      </c>
      <c r="F154" s="158"/>
      <c r="G154" s="158"/>
      <c r="H154" s="158"/>
      <c r="I154" s="158"/>
      <c r="J154" s="158"/>
      <c r="K154" s="158"/>
      <c r="L154" s="158"/>
      <c r="M154" s="158"/>
      <c r="N154" s="142"/>
      <c r="O154" s="142"/>
      <c r="P154" s="142"/>
      <c r="Q154" s="142"/>
      <c r="R154" s="142"/>
      <c r="S154" s="142"/>
      <c r="T154" s="143"/>
      <c r="U154" s="142"/>
      <c r="V154" s="134"/>
      <c r="W154" s="134"/>
      <c r="X154" s="134"/>
      <c r="Y154" s="134"/>
      <c r="Z154" s="134"/>
      <c r="AA154" s="134"/>
      <c r="AB154" s="134"/>
      <c r="AC154" s="134" t="s">
        <v>118</v>
      </c>
      <c r="AD154" s="134">
        <v>0</v>
      </c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</row>
    <row r="155" spans="1:58" outlineLevel="1" x14ac:dyDescent="0.3">
      <c r="A155" s="135"/>
      <c r="B155" s="135"/>
      <c r="C155" s="182" t="s">
        <v>175</v>
      </c>
      <c r="D155" s="145"/>
      <c r="E155" s="153">
        <v>0.25132740799999997</v>
      </c>
      <c r="F155" s="158"/>
      <c r="G155" s="158"/>
      <c r="H155" s="158"/>
      <c r="I155" s="158"/>
      <c r="J155" s="158"/>
      <c r="K155" s="158"/>
      <c r="L155" s="158"/>
      <c r="M155" s="158"/>
      <c r="N155" s="142"/>
      <c r="O155" s="142"/>
      <c r="P155" s="142"/>
      <c r="Q155" s="142"/>
      <c r="R155" s="142"/>
      <c r="S155" s="142"/>
      <c r="T155" s="143"/>
      <c r="U155" s="142"/>
      <c r="V155" s="134"/>
      <c r="W155" s="134"/>
      <c r="X155" s="134"/>
      <c r="Y155" s="134"/>
      <c r="Z155" s="134"/>
      <c r="AA155" s="134"/>
      <c r="AB155" s="134"/>
      <c r="AC155" s="134" t="s">
        <v>118</v>
      </c>
      <c r="AD155" s="134">
        <v>0</v>
      </c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</row>
    <row r="156" spans="1:58" outlineLevel="1" x14ac:dyDescent="0.3">
      <c r="A156" s="135"/>
      <c r="B156" s="135"/>
      <c r="C156" s="182" t="s">
        <v>176</v>
      </c>
      <c r="D156" s="145"/>
      <c r="E156" s="153">
        <v>0.50265481599999995</v>
      </c>
      <c r="F156" s="158"/>
      <c r="G156" s="158"/>
      <c r="H156" s="158"/>
      <c r="I156" s="158"/>
      <c r="J156" s="158"/>
      <c r="K156" s="158"/>
      <c r="L156" s="158"/>
      <c r="M156" s="158"/>
      <c r="N156" s="142"/>
      <c r="O156" s="142"/>
      <c r="P156" s="142"/>
      <c r="Q156" s="142"/>
      <c r="R156" s="142"/>
      <c r="S156" s="142"/>
      <c r="T156" s="143"/>
      <c r="U156" s="142"/>
      <c r="V156" s="134"/>
      <c r="W156" s="134"/>
      <c r="X156" s="134"/>
      <c r="Y156" s="134"/>
      <c r="Z156" s="134"/>
      <c r="AA156" s="134"/>
      <c r="AB156" s="134"/>
      <c r="AC156" s="134" t="s">
        <v>118</v>
      </c>
      <c r="AD156" s="134">
        <v>0</v>
      </c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</row>
    <row r="157" spans="1:58" outlineLevel="1" x14ac:dyDescent="0.3">
      <c r="A157" s="135"/>
      <c r="B157" s="135"/>
      <c r="C157" s="183" t="s">
        <v>264</v>
      </c>
      <c r="D157" s="146"/>
      <c r="E157" s="154">
        <v>0.3832742972</v>
      </c>
      <c r="F157" s="158"/>
      <c r="G157" s="158"/>
      <c r="H157" s="158"/>
      <c r="I157" s="158"/>
      <c r="J157" s="158"/>
      <c r="K157" s="158"/>
      <c r="L157" s="158"/>
      <c r="M157" s="158"/>
      <c r="N157" s="142"/>
      <c r="O157" s="142"/>
      <c r="P157" s="142"/>
      <c r="Q157" s="142"/>
      <c r="R157" s="142"/>
      <c r="S157" s="142"/>
      <c r="T157" s="143"/>
      <c r="U157" s="142"/>
      <c r="V157" s="134"/>
      <c r="W157" s="134"/>
      <c r="X157" s="134"/>
      <c r="Y157" s="134"/>
      <c r="Z157" s="134"/>
      <c r="AA157" s="134"/>
      <c r="AB157" s="134"/>
      <c r="AC157" s="134" t="s">
        <v>118</v>
      </c>
      <c r="AD157" s="134">
        <v>4</v>
      </c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</row>
    <row r="158" spans="1:58" ht="20.6" outlineLevel="1" x14ac:dyDescent="0.3">
      <c r="A158" s="135">
        <v>47</v>
      </c>
      <c r="B158" s="135" t="s">
        <v>238</v>
      </c>
      <c r="C158" s="179" t="s">
        <v>265</v>
      </c>
      <c r="D158" s="141" t="s">
        <v>141</v>
      </c>
      <c r="E158" s="151">
        <v>55</v>
      </c>
      <c r="F158" s="157"/>
      <c r="G158" s="158">
        <f>ROUND(E158*F158,2)</f>
        <v>0</v>
      </c>
      <c r="H158" s="157"/>
      <c r="I158" s="158">
        <f>ROUND(E158*H158,2)</f>
        <v>0</v>
      </c>
      <c r="J158" s="157"/>
      <c r="K158" s="158">
        <f>ROUND(E158*J158,2)</f>
        <v>0</v>
      </c>
      <c r="L158" s="158">
        <v>21</v>
      </c>
      <c r="M158" s="158">
        <f>G158*(1+L158/100)</f>
        <v>0</v>
      </c>
      <c r="N158" s="142">
        <v>7.0200000000000002E-3</v>
      </c>
      <c r="O158" s="142">
        <f>ROUND(E158*N158,5)</f>
        <v>0.3861</v>
      </c>
      <c r="P158" s="142">
        <v>0</v>
      </c>
      <c r="Q158" s="142">
        <f>ROUND(E158*P158,5)</f>
        <v>0</v>
      </c>
      <c r="R158" s="142"/>
      <c r="S158" s="142" t="s">
        <v>139</v>
      </c>
      <c r="T158" s="143">
        <v>0.52</v>
      </c>
      <c r="U158" s="142">
        <f>ROUND(E158*T158,2)</f>
        <v>28.6</v>
      </c>
      <c r="V158" s="134"/>
      <c r="W158" s="134"/>
      <c r="X158" s="134"/>
      <c r="Y158" s="134"/>
      <c r="Z158" s="134"/>
      <c r="AA158" s="134"/>
      <c r="AB158" s="134"/>
      <c r="AC158" s="134" t="s">
        <v>116</v>
      </c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</row>
    <row r="159" spans="1:58" outlineLevel="1" x14ac:dyDescent="0.3">
      <c r="A159" s="135"/>
      <c r="B159" s="135"/>
      <c r="C159" s="182" t="s">
        <v>266</v>
      </c>
      <c r="D159" s="145"/>
      <c r="E159" s="153">
        <v>17</v>
      </c>
      <c r="F159" s="158"/>
      <c r="G159" s="158"/>
      <c r="H159" s="158"/>
      <c r="I159" s="158"/>
      <c r="J159" s="158"/>
      <c r="K159" s="158"/>
      <c r="L159" s="158"/>
      <c r="M159" s="158"/>
      <c r="N159" s="142"/>
      <c r="O159" s="142"/>
      <c r="P159" s="142"/>
      <c r="Q159" s="142"/>
      <c r="R159" s="142"/>
      <c r="S159" s="142"/>
      <c r="T159" s="143"/>
      <c r="U159" s="142"/>
      <c r="V159" s="134"/>
      <c r="W159" s="134"/>
      <c r="X159" s="134"/>
      <c r="Y159" s="134"/>
      <c r="Z159" s="134"/>
      <c r="AA159" s="134"/>
      <c r="AB159" s="134"/>
      <c r="AC159" s="134" t="s">
        <v>118</v>
      </c>
      <c r="AD159" s="134">
        <v>0</v>
      </c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</row>
    <row r="160" spans="1:58" outlineLevel="1" x14ac:dyDescent="0.3">
      <c r="A160" s="135"/>
      <c r="B160" s="135"/>
      <c r="C160" s="182" t="s">
        <v>267</v>
      </c>
      <c r="D160" s="145"/>
      <c r="E160" s="153">
        <v>6</v>
      </c>
      <c r="F160" s="158"/>
      <c r="G160" s="158"/>
      <c r="H160" s="158"/>
      <c r="I160" s="158"/>
      <c r="J160" s="158"/>
      <c r="K160" s="158"/>
      <c r="L160" s="158"/>
      <c r="M160" s="158"/>
      <c r="N160" s="142"/>
      <c r="O160" s="142"/>
      <c r="P160" s="142"/>
      <c r="Q160" s="142"/>
      <c r="R160" s="142"/>
      <c r="S160" s="142"/>
      <c r="T160" s="143"/>
      <c r="U160" s="142"/>
      <c r="V160" s="134"/>
      <c r="W160" s="134"/>
      <c r="X160" s="134"/>
      <c r="Y160" s="134"/>
      <c r="Z160" s="134"/>
      <c r="AA160" s="134"/>
      <c r="AB160" s="134"/>
      <c r="AC160" s="134" t="s">
        <v>118</v>
      </c>
      <c r="AD160" s="134">
        <v>0</v>
      </c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</row>
    <row r="161" spans="1:58" outlineLevel="1" x14ac:dyDescent="0.3">
      <c r="A161" s="135"/>
      <c r="B161" s="135"/>
      <c r="C161" s="182" t="s">
        <v>268</v>
      </c>
      <c r="D161" s="145"/>
      <c r="E161" s="153">
        <v>7</v>
      </c>
      <c r="F161" s="158"/>
      <c r="G161" s="158"/>
      <c r="H161" s="158"/>
      <c r="I161" s="158"/>
      <c r="J161" s="158"/>
      <c r="K161" s="158"/>
      <c r="L161" s="158"/>
      <c r="M161" s="158"/>
      <c r="N161" s="142"/>
      <c r="O161" s="142"/>
      <c r="P161" s="142"/>
      <c r="Q161" s="142"/>
      <c r="R161" s="142"/>
      <c r="S161" s="142"/>
      <c r="T161" s="143"/>
      <c r="U161" s="142"/>
      <c r="V161" s="134"/>
      <c r="W161" s="134"/>
      <c r="X161" s="134"/>
      <c r="Y161" s="134"/>
      <c r="Z161" s="134"/>
      <c r="AA161" s="134"/>
      <c r="AB161" s="134"/>
      <c r="AC161" s="134" t="s">
        <v>118</v>
      </c>
      <c r="AD161" s="134">
        <v>0</v>
      </c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</row>
    <row r="162" spans="1:58" outlineLevel="1" x14ac:dyDescent="0.3">
      <c r="A162" s="135"/>
      <c r="B162" s="135"/>
      <c r="C162" s="182" t="s">
        <v>269</v>
      </c>
      <c r="D162" s="145"/>
      <c r="E162" s="153">
        <v>17</v>
      </c>
      <c r="F162" s="158"/>
      <c r="G162" s="158"/>
      <c r="H162" s="158"/>
      <c r="I162" s="158"/>
      <c r="J162" s="158"/>
      <c r="K162" s="158"/>
      <c r="L162" s="158"/>
      <c r="M162" s="158"/>
      <c r="N162" s="142"/>
      <c r="O162" s="142"/>
      <c r="P162" s="142"/>
      <c r="Q162" s="142"/>
      <c r="R162" s="142"/>
      <c r="S162" s="142"/>
      <c r="T162" s="143"/>
      <c r="U162" s="142"/>
      <c r="V162" s="134"/>
      <c r="W162" s="134"/>
      <c r="X162" s="134"/>
      <c r="Y162" s="134"/>
      <c r="Z162" s="134"/>
      <c r="AA162" s="134"/>
      <c r="AB162" s="134"/>
      <c r="AC162" s="134" t="s">
        <v>118</v>
      </c>
      <c r="AD162" s="134">
        <v>0</v>
      </c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</row>
    <row r="163" spans="1:58" outlineLevel="1" x14ac:dyDescent="0.3">
      <c r="A163" s="135"/>
      <c r="B163" s="135"/>
      <c r="C163" s="182" t="s">
        <v>144</v>
      </c>
      <c r="D163" s="145"/>
      <c r="E163" s="153">
        <v>8</v>
      </c>
      <c r="F163" s="158"/>
      <c r="G163" s="158"/>
      <c r="H163" s="158"/>
      <c r="I163" s="158"/>
      <c r="J163" s="158"/>
      <c r="K163" s="158"/>
      <c r="L163" s="158"/>
      <c r="M163" s="158"/>
      <c r="N163" s="142"/>
      <c r="O163" s="142"/>
      <c r="P163" s="142"/>
      <c r="Q163" s="142"/>
      <c r="R163" s="142"/>
      <c r="S163" s="142"/>
      <c r="T163" s="143"/>
      <c r="U163" s="142"/>
      <c r="V163" s="134"/>
      <c r="W163" s="134"/>
      <c r="X163" s="134"/>
      <c r="Y163" s="134"/>
      <c r="Z163" s="134"/>
      <c r="AA163" s="134"/>
      <c r="AB163" s="134"/>
      <c r="AC163" s="134" t="s">
        <v>118</v>
      </c>
      <c r="AD163" s="134">
        <v>0</v>
      </c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</row>
    <row r="164" spans="1:58" outlineLevel="1" x14ac:dyDescent="0.3">
      <c r="A164" s="135">
        <v>48</v>
      </c>
      <c r="B164" s="135" t="s">
        <v>270</v>
      </c>
      <c r="C164" s="179" t="s">
        <v>271</v>
      </c>
      <c r="D164" s="141" t="s">
        <v>200</v>
      </c>
      <c r="E164" s="151">
        <v>266.3</v>
      </c>
      <c r="F164" s="157"/>
      <c r="G164" s="158">
        <f>ROUND(E164*F164,2)</f>
        <v>0</v>
      </c>
      <c r="H164" s="157"/>
      <c r="I164" s="158">
        <f>ROUND(E164*H164,2)</f>
        <v>0</v>
      </c>
      <c r="J164" s="157"/>
      <c r="K164" s="158">
        <f>ROUND(E164*J164,2)</f>
        <v>0</v>
      </c>
      <c r="L164" s="158">
        <v>21</v>
      </c>
      <c r="M164" s="158">
        <f>G164*(1+L164/100)</f>
        <v>0</v>
      </c>
      <c r="N164" s="142">
        <v>7.5799999999999999E-3</v>
      </c>
      <c r="O164" s="142">
        <f>ROUND(E164*N164,5)</f>
        <v>2.0185499999999998</v>
      </c>
      <c r="P164" s="142">
        <v>0</v>
      </c>
      <c r="Q164" s="142">
        <f>ROUND(E164*P164,5)</f>
        <v>0</v>
      </c>
      <c r="R164" s="142"/>
      <c r="S164" s="142" t="s">
        <v>458</v>
      </c>
      <c r="T164" s="143">
        <v>0</v>
      </c>
      <c r="U164" s="142">
        <f>ROUND(E164*T164,2)</f>
        <v>0</v>
      </c>
      <c r="V164" s="134"/>
      <c r="W164" s="134"/>
      <c r="X164" s="134"/>
      <c r="Y164" s="134"/>
      <c r="Z164" s="134"/>
      <c r="AA164" s="134"/>
      <c r="AB164" s="134"/>
      <c r="AC164" s="134" t="s">
        <v>203</v>
      </c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</row>
    <row r="165" spans="1:58" outlineLevel="1" x14ac:dyDescent="0.3">
      <c r="A165" s="135"/>
      <c r="B165" s="135"/>
      <c r="C165" s="182" t="s">
        <v>272</v>
      </c>
      <c r="D165" s="145"/>
      <c r="E165" s="153">
        <v>230.3</v>
      </c>
      <c r="F165" s="158"/>
      <c r="G165" s="158"/>
      <c r="H165" s="158"/>
      <c r="I165" s="158"/>
      <c r="J165" s="158"/>
      <c r="K165" s="158"/>
      <c r="L165" s="158"/>
      <c r="M165" s="158"/>
      <c r="N165" s="142"/>
      <c r="O165" s="142"/>
      <c r="P165" s="142"/>
      <c r="Q165" s="142"/>
      <c r="R165" s="142"/>
      <c r="S165" s="142"/>
      <c r="T165" s="143"/>
      <c r="U165" s="142"/>
      <c r="V165" s="134"/>
      <c r="W165" s="134"/>
      <c r="X165" s="134"/>
      <c r="Y165" s="134"/>
      <c r="Z165" s="134"/>
      <c r="AA165" s="134"/>
      <c r="AB165" s="134"/>
      <c r="AC165" s="134" t="s">
        <v>118</v>
      </c>
      <c r="AD165" s="134">
        <v>0</v>
      </c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</row>
    <row r="166" spans="1:58" outlineLevel="1" x14ac:dyDescent="0.3">
      <c r="A166" s="135"/>
      <c r="B166" s="135"/>
      <c r="C166" s="182" t="s">
        <v>273</v>
      </c>
      <c r="D166" s="145"/>
      <c r="E166" s="153">
        <v>36</v>
      </c>
      <c r="F166" s="158"/>
      <c r="G166" s="158"/>
      <c r="H166" s="158"/>
      <c r="I166" s="158"/>
      <c r="J166" s="158"/>
      <c r="K166" s="158"/>
      <c r="L166" s="158"/>
      <c r="M166" s="158"/>
      <c r="N166" s="142"/>
      <c r="O166" s="142"/>
      <c r="P166" s="142"/>
      <c r="Q166" s="142"/>
      <c r="R166" s="142"/>
      <c r="S166" s="142"/>
      <c r="T166" s="143"/>
      <c r="U166" s="142"/>
      <c r="V166" s="134"/>
      <c r="W166" s="134"/>
      <c r="X166" s="134"/>
      <c r="Y166" s="134"/>
      <c r="Z166" s="134"/>
      <c r="AA166" s="134"/>
      <c r="AB166" s="134"/>
      <c r="AC166" s="134" t="s">
        <v>118</v>
      </c>
      <c r="AD166" s="134">
        <v>0</v>
      </c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</row>
    <row r="167" spans="1:58" outlineLevel="1" x14ac:dyDescent="0.3">
      <c r="A167" s="135">
        <v>49</v>
      </c>
      <c r="B167" s="135" t="s">
        <v>274</v>
      </c>
      <c r="C167" s="179" t="s">
        <v>275</v>
      </c>
      <c r="D167" s="141" t="s">
        <v>276</v>
      </c>
      <c r="E167" s="151">
        <v>2063.8249999999998</v>
      </c>
      <c r="F167" s="157"/>
      <c r="G167" s="158">
        <f>ROUND(E167*F167,2)</f>
        <v>0</v>
      </c>
      <c r="H167" s="157"/>
      <c r="I167" s="158">
        <f>ROUND(E167*H167,2)</f>
        <v>0</v>
      </c>
      <c r="J167" s="157"/>
      <c r="K167" s="158">
        <f>ROUND(E167*J167,2)</f>
        <v>0</v>
      </c>
      <c r="L167" s="158">
        <v>21</v>
      </c>
      <c r="M167" s="158">
        <f>G167*(1+L167/100)</f>
        <v>0</v>
      </c>
      <c r="N167" s="142">
        <v>0</v>
      </c>
      <c r="O167" s="142">
        <f>ROUND(E167*N167,5)</f>
        <v>0</v>
      </c>
      <c r="P167" s="142">
        <v>0</v>
      </c>
      <c r="Q167" s="142">
        <f>ROUND(E167*P167,5)</f>
        <v>0</v>
      </c>
      <c r="R167" s="142"/>
      <c r="S167" s="142" t="s">
        <v>458</v>
      </c>
      <c r="T167" s="143">
        <v>0</v>
      </c>
      <c r="U167" s="142">
        <f>ROUND(E167*T167,2)</f>
        <v>0</v>
      </c>
      <c r="V167" s="134"/>
      <c r="W167" s="134"/>
      <c r="X167" s="134"/>
      <c r="Y167" s="134"/>
      <c r="Z167" s="134"/>
      <c r="AA167" s="134"/>
      <c r="AB167" s="134"/>
      <c r="AC167" s="134" t="s">
        <v>203</v>
      </c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</row>
    <row r="168" spans="1:58" outlineLevel="1" x14ac:dyDescent="0.3">
      <c r="A168" s="135"/>
      <c r="B168" s="135"/>
      <c r="C168" s="182" t="s">
        <v>277</v>
      </c>
      <c r="D168" s="145"/>
      <c r="E168" s="153"/>
      <c r="F168" s="158"/>
      <c r="G168" s="158"/>
      <c r="H168" s="158"/>
      <c r="I168" s="158"/>
      <c r="J168" s="158"/>
      <c r="K168" s="158"/>
      <c r="L168" s="158"/>
      <c r="M168" s="158"/>
      <c r="N168" s="142"/>
      <c r="O168" s="142"/>
      <c r="P168" s="142"/>
      <c r="Q168" s="142"/>
      <c r="R168" s="142"/>
      <c r="S168" s="142"/>
      <c r="T168" s="143"/>
      <c r="U168" s="142"/>
      <c r="V168" s="134"/>
      <c r="W168" s="134"/>
      <c r="X168" s="134"/>
      <c r="Y168" s="134"/>
      <c r="Z168" s="134"/>
      <c r="AA168" s="134"/>
      <c r="AB168" s="134"/>
      <c r="AC168" s="134" t="s">
        <v>118</v>
      </c>
      <c r="AD168" s="134">
        <v>0</v>
      </c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</row>
    <row r="169" spans="1:58" outlineLevel="1" x14ac:dyDescent="0.3">
      <c r="A169" s="135"/>
      <c r="B169" s="135"/>
      <c r="C169" s="182" t="s">
        <v>278</v>
      </c>
      <c r="D169" s="145"/>
      <c r="E169" s="153">
        <v>1784.825</v>
      </c>
      <c r="F169" s="158"/>
      <c r="G169" s="158"/>
      <c r="H169" s="158"/>
      <c r="I169" s="158"/>
      <c r="J169" s="158"/>
      <c r="K169" s="158"/>
      <c r="L169" s="158"/>
      <c r="M169" s="158"/>
      <c r="N169" s="142"/>
      <c r="O169" s="142"/>
      <c r="P169" s="142"/>
      <c r="Q169" s="142"/>
      <c r="R169" s="142"/>
      <c r="S169" s="142"/>
      <c r="T169" s="143"/>
      <c r="U169" s="142"/>
      <c r="V169" s="134"/>
      <c r="W169" s="134"/>
      <c r="X169" s="134"/>
      <c r="Y169" s="134"/>
      <c r="Z169" s="134"/>
      <c r="AA169" s="134"/>
      <c r="AB169" s="134"/>
      <c r="AC169" s="134" t="s">
        <v>118</v>
      </c>
      <c r="AD169" s="134">
        <v>0</v>
      </c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</row>
    <row r="170" spans="1:58" outlineLevel="1" x14ac:dyDescent="0.3">
      <c r="A170" s="135"/>
      <c r="B170" s="135"/>
      <c r="C170" s="182" t="s">
        <v>279</v>
      </c>
      <c r="D170" s="145"/>
      <c r="E170" s="153">
        <v>279</v>
      </c>
      <c r="F170" s="158"/>
      <c r="G170" s="158"/>
      <c r="H170" s="158"/>
      <c r="I170" s="158"/>
      <c r="J170" s="158"/>
      <c r="K170" s="158"/>
      <c r="L170" s="158"/>
      <c r="M170" s="158"/>
      <c r="N170" s="142"/>
      <c r="O170" s="142"/>
      <c r="P170" s="142"/>
      <c r="Q170" s="142"/>
      <c r="R170" s="142"/>
      <c r="S170" s="142"/>
      <c r="T170" s="143"/>
      <c r="U170" s="142"/>
      <c r="V170" s="134"/>
      <c r="W170" s="134"/>
      <c r="X170" s="134"/>
      <c r="Y170" s="134"/>
      <c r="Z170" s="134"/>
      <c r="AA170" s="134"/>
      <c r="AB170" s="134"/>
      <c r="AC170" s="134" t="s">
        <v>118</v>
      </c>
      <c r="AD170" s="134">
        <v>0</v>
      </c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</row>
    <row r="171" spans="1:58" outlineLevel="1" x14ac:dyDescent="0.3">
      <c r="A171" s="135">
        <v>50</v>
      </c>
      <c r="B171" s="135" t="s">
        <v>139</v>
      </c>
      <c r="C171" s="179" t="s">
        <v>280</v>
      </c>
      <c r="D171" s="141" t="s">
        <v>276</v>
      </c>
      <c r="E171" s="151">
        <v>2063.8249999999998</v>
      </c>
      <c r="F171" s="157"/>
      <c r="G171" s="158">
        <f>ROUND(E171*F171,2)</f>
        <v>0</v>
      </c>
      <c r="H171" s="157"/>
      <c r="I171" s="158">
        <f>ROUND(E171*H171,2)</f>
        <v>0</v>
      </c>
      <c r="J171" s="157"/>
      <c r="K171" s="158">
        <f>ROUND(E171*J171,2)</f>
        <v>0</v>
      </c>
      <c r="L171" s="158">
        <v>21</v>
      </c>
      <c r="M171" s="158">
        <f>G171*(1+L171/100)</f>
        <v>0</v>
      </c>
      <c r="N171" s="142">
        <v>0</v>
      </c>
      <c r="O171" s="142">
        <f>ROUND(E171*N171,5)</f>
        <v>0</v>
      </c>
      <c r="P171" s="142">
        <v>0</v>
      </c>
      <c r="Q171" s="142">
        <f>ROUND(E171*P171,5)</f>
        <v>0</v>
      </c>
      <c r="R171" s="142"/>
      <c r="S171" s="142" t="s">
        <v>139</v>
      </c>
      <c r="T171" s="143">
        <v>0</v>
      </c>
      <c r="U171" s="142">
        <f>ROUND(E171*T171,2)</f>
        <v>0</v>
      </c>
      <c r="V171" s="134"/>
      <c r="W171" s="134"/>
      <c r="X171" s="134"/>
      <c r="Y171" s="134"/>
      <c r="Z171" s="134"/>
      <c r="AA171" s="134"/>
      <c r="AB171" s="134"/>
      <c r="AC171" s="134" t="s">
        <v>203</v>
      </c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</row>
    <row r="172" spans="1:58" outlineLevel="1" x14ac:dyDescent="0.3">
      <c r="A172" s="135">
        <v>51</v>
      </c>
      <c r="B172" s="135" t="s">
        <v>238</v>
      </c>
      <c r="C172" s="179" t="s">
        <v>239</v>
      </c>
      <c r="D172" s="141" t="s">
        <v>235</v>
      </c>
      <c r="E172" s="151">
        <v>22.72</v>
      </c>
      <c r="F172" s="157"/>
      <c r="G172" s="158">
        <f>ROUND(E172*F172,2)</f>
        <v>0</v>
      </c>
      <c r="H172" s="157"/>
      <c r="I172" s="158">
        <f>ROUND(E172*H172,2)</f>
        <v>0</v>
      </c>
      <c r="J172" s="157"/>
      <c r="K172" s="158">
        <f>ROUND(E172*J172,2)</f>
        <v>0</v>
      </c>
      <c r="L172" s="158">
        <v>21</v>
      </c>
      <c r="M172" s="158">
        <f>G172*(1+L172/100)</f>
        <v>0</v>
      </c>
      <c r="N172" s="142">
        <v>0</v>
      </c>
      <c r="O172" s="142">
        <f>ROUND(E172*N172,5)</f>
        <v>0</v>
      </c>
      <c r="P172" s="142">
        <v>0</v>
      </c>
      <c r="Q172" s="142">
        <f>ROUND(E172*P172,5)</f>
        <v>0</v>
      </c>
      <c r="R172" s="142"/>
      <c r="S172" s="142" t="s">
        <v>139</v>
      </c>
      <c r="T172" s="143">
        <v>1.6E-2</v>
      </c>
      <c r="U172" s="142">
        <f>ROUND(E172*T172,2)</f>
        <v>0.36</v>
      </c>
      <c r="V172" s="134"/>
      <c r="W172" s="134"/>
      <c r="X172" s="134"/>
      <c r="Y172" s="134"/>
      <c r="Z172" s="134"/>
      <c r="AA172" s="134"/>
      <c r="AB172" s="134"/>
      <c r="AC172" s="134" t="s">
        <v>116</v>
      </c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</row>
    <row r="173" spans="1:58" x14ac:dyDescent="0.3">
      <c r="A173" s="136" t="s">
        <v>111</v>
      </c>
      <c r="B173" s="136" t="s">
        <v>66</v>
      </c>
      <c r="C173" s="184" t="s">
        <v>67</v>
      </c>
      <c r="D173" s="147"/>
      <c r="E173" s="155"/>
      <c r="F173" s="159"/>
      <c r="G173" s="159">
        <f>SUMIF(AC174:AC207,"&lt;&gt;NOR",G174:G207)</f>
        <v>0</v>
      </c>
      <c r="H173" s="159"/>
      <c r="I173" s="159">
        <f>SUM(I174:I207)</f>
        <v>0</v>
      </c>
      <c r="J173" s="159"/>
      <c r="K173" s="159">
        <f>SUM(K174:K207)</f>
        <v>0</v>
      </c>
      <c r="L173" s="159"/>
      <c r="M173" s="159">
        <f>SUM(M174:M207)</f>
        <v>0</v>
      </c>
      <c r="N173" s="148"/>
      <c r="O173" s="148">
        <f>SUM(O174:O207)</f>
        <v>693.83571999999992</v>
      </c>
      <c r="P173" s="148"/>
      <c r="Q173" s="148">
        <f>SUM(Q174:Q207)</f>
        <v>0</v>
      </c>
      <c r="R173" s="148"/>
      <c r="S173" s="148"/>
      <c r="T173" s="149"/>
      <c r="U173" s="148">
        <f>SUM(U174:U207)</f>
        <v>350.55</v>
      </c>
      <c r="AC173" t="s">
        <v>112</v>
      </c>
    </row>
    <row r="174" spans="1:58" outlineLevel="1" x14ac:dyDescent="0.3">
      <c r="A174" s="135">
        <v>52</v>
      </c>
      <c r="B174" s="135" t="s">
        <v>281</v>
      </c>
      <c r="C174" s="179" t="s">
        <v>282</v>
      </c>
      <c r="D174" s="141" t="s">
        <v>166</v>
      </c>
      <c r="E174" s="151">
        <v>669.8</v>
      </c>
      <c r="F174" s="157"/>
      <c r="G174" s="158">
        <f>ROUND(E174*F174,2)</f>
        <v>0</v>
      </c>
      <c r="H174" s="157"/>
      <c r="I174" s="158">
        <f>ROUND(E174*H174,2)</f>
        <v>0</v>
      </c>
      <c r="J174" s="157"/>
      <c r="K174" s="158">
        <f>ROUND(E174*J174,2)</f>
        <v>0</v>
      </c>
      <c r="L174" s="158">
        <v>21</v>
      </c>
      <c r="M174" s="158">
        <f>G174*(1+L174/100)</f>
        <v>0</v>
      </c>
      <c r="N174" s="142">
        <v>0.01</v>
      </c>
      <c r="O174" s="142">
        <f>ROUND(E174*N174,5)</f>
        <v>6.6980000000000004</v>
      </c>
      <c r="P174" s="142">
        <v>0</v>
      </c>
      <c r="Q174" s="142">
        <f>ROUND(E174*P174,5)</f>
        <v>0</v>
      </c>
      <c r="R174" s="142"/>
      <c r="S174" s="142" t="s">
        <v>458</v>
      </c>
      <c r="T174" s="143">
        <v>3.5999999999999997E-2</v>
      </c>
      <c r="U174" s="142">
        <f>ROUND(E174*T174,2)</f>
        <v>24.11</v>
      </c>
      <c r="V174" s="134"/>
      <c r="W174" s="134"/>
      <c r="X174" s="134"/>
      <c r="Y174" s="134"/>
      <c r="Z174" s="134"/>
      <c r="AA174" s="134"/>
      <c r="AB174" s="134"/>
      <c r="AC174" s="134" t="s">
        <v>116</v>
      </c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</row>
    <row r="175" spans="1:58" outlineLevel="1" x14ac:dyDescent="0.3">
      <c r="A175" s="135"/>
      <c r="B175" s="135"/>
      <c r="C175" s="182" t="s">
        <v>283</v>
      </c>
      <c r="D175" s="145"/>
      <c r="E175" s="153">
        <v>669.8</v>
      </c>
      <c r="F175" s="158"/>
      <c r="G175" s="158"/>
      <c r="H175" s="158"/>
      <c r="I175" s="158"/>
      <c r="J175" s="158"/>
      <c r="K175" s="158"/>
      <c r="L175" s="158"/>
      <c r="M175" s="158"/>
      <c r="N175" s="142"/>
      <c r="O175" s="142"/>
      <c r="P175" s="142"/>
      <c r="Q175" s="142"/>
      <c r="R175" s="142"/>
      <c r="S175" s="142"/>
      <c r="T175" s="143"/>
      <c r="U175" s="142"/>
      <c r="V175" s="134"/>
      <c r="W175" s="134"/>
      <c r="X175" s="134"/>
      <c r="Y175" s="134"/>
      <c r="Z175" s="134"/>
      <c r="AA175" s="134"/>
      <c r="AB175" s="134"/>
      <c r="AC175" s="134" t="s">
        <v>118</v>
      </c>
      <c r="AD175" s="134">
        <v>0</v>
      </c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</row>
    <row r="176" spans="1:58" outlineLevel="1" x14ac:dyDescent="0.3">
      <c r="A176" s="135">
        <v>53</v>
      </c>
      <c r="B176" s="135" t="s">
        <v>284</v>
      </c>
      <c r="C176" s="179" t="s">
        <v>285</v>
      </c>
      <c r="D176" s="141" t="s">
        <v>166</v>
      </c>
      <c r="E176" s="151">
        <v>669.8</v>
      </c>
      <c r="F176" s="157"/>
      <c r="G176" s="158">
        <f>ROUND(E176*F176,2)</f>
        <v>0</v>
      </c>
      <c r="H176" s="157"/>
      <c r="I176" s="158">
        <f>ROUND(E176*H176,2)</f>
        <v>0</v>
      </c>
      <c r="J176" s="157"/>
      <c r="K176" s="158">
        <f>ROUND(E176*J176,2)</f>
        <v>0</v>
      </c>
      <c r="L176" s="158">
        <v>21</v>
      </c>
      <c r="M176" s="158">
        <f>G176*(1+L176/100)</f>
        <v>0</v>
      </c>
      <c r="N176" s="142">
        <v>0</v>
      </c>
      <c r="O176" s="142">
        <f>ROUND(E176*N176,5)</f>
        <v>0</v>
      </c>
      <c r="P176" s="142">
        <v>0</v>
      </c>
      <c r="Q176" s="142">
        <f>ROUND(E176*P176,5)</f>
        <v>0</v>
      </c>
      <c r="R176" s="142"/>
      <c r="S176" s="142" t="s">
        <v>458</v>
      </c>
      <c r="T176" s="143">
        <v>0.03</v>
      </c>
      <c r="U176" s="142">
        <f>ROUND(E176*T176,2)</f>
        <v>20.09</v>
      </c>
      <c r="V176" s="134"/>
      <c r="W176" s="134"/>
      <c r="X176" s="134"/>
      <c r="Y176" s="134"/>
      <c r="Z176" s="134"/>
      <c r="AA176" s="134"/>
      <c r="AB176" s="134"/>
      <c r="AC176" s="134" t="s">
        <v>116</v>
      </c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</row>
    <row r="177" spans="1:58" outlineLevel="1" x14ac:dyDescent="0.3">
      <c r="A177" s="135">
        <v>54</v>
      </c>
      <c r="B177" s="135" t="s">
        <v>286</v>
      </c>
      <c r="C177" s="179" t="s">
        <v>287</v>
      </c>
      <c r="D177" s="141" t="s">
        <v>166</v>
      </c>
      <c r="E177" s="151">
        <v>669.8</v>
      </c>
      <c r="F177" s="157"/>
      <c r="G177" s="158">
        <f>ROUND(E177*F177,2)</f>
        <v>0</v>
      </c>
      <c r="H177" s="157"/>
      <c r="I177" s="158">
        <f>ROUND(E177*H177,2)</f>
        <v>0</v>
      </c>
      <c r="J177" s="157"/>
      <c r="K177" s="158">
        <f>ROUND(E177*J177,2)</f>
        <v>0</v>
      </c>
      <c r="L177" s="158">
        <v>21</v>
      </c>
      <c r="M177" s="158">
        <f>G177*(1+L177/100)</f>
        <v>0</v>
      </c>
      <c r="N177" s="142">
        <v>0.1104</v>
      </c>
      <c r="O177" s="142">
        <f>ROUND(E177*N177,5)</f>
        <v>73.945920000000001</v>
      </c>
      <c r="P177" s="142">
        <v>0</v>
      </c>
      <c r="Q177" s="142">
        <f>ROUND(E177*P177,5)</f>
        <v>0</v>
      </c>
      <c r="R177" s="142"/>
      <c r="S177" s="142" t="s">
        <v>458</v>
      </c>
      <c r="T177" s="143">
        <v>4.4999999999999998E-2</v>
      </c>
      <c r="U177" s="142">
        <f>ROUND(E177*T177,2)</f>
        <v>30.14</v>
      </c>
      <c r="V177" s="134"/>
      <c r="W177" s="134"/>
      <c r="X177" s="134"/>
      <c r="Y177" s="134"/>
      <c r="Z177" s="134"/>
      <c r="AA177" s="134"/>
      <c r="AB177" s="134"/>
      <c r="AC177" s="134" t="s">
        <v>116</v>
      </c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</row>
    <row r="178" spans="1:58" outlineLevel="1" x14ac:dyDescent="0.3">
      <c r="A178" s="135"/>
      <c r="B178" s="135"/>
      <c r="C178" s="182" t="s">
        <v>283</v>
      </c>
      <c r="D178" s="145"/>
      <c r="E178" s="153">
        <v>669.8</v>
      </c>
      <c r="F178" s="158"/>
      <c r="G178" s="158"/>
      <c r="H178" s="158"/>
      <c r="I178" s="158"/>
      <c r="J178" s="158"/>
      <c r="K178" s="158"/>
      <c r="L178" s="158"/>
      <c r="M178" s="158"/>
      <c r="N178" s="142"/>
      <c r="O178" s="142"/>
      <c r="P178" s="142"/>
      <c r="Q178" s="142"/>
      <c r="R178" s="142"/>
      <c r="S178" s="142"/>
      <c r="T178" s="143"/>
      <c r="U178" s="142"/>
      <c r="V178" s="134"/>
      <c r="W178" s="134"/>
      <c r="X178" s="134"/>
      <c r="Y178" s="134"/>
      <c r="Z178" s="134"/>
      <c r="AA178" s="134"/>
      <c r="AB178" s="134"/>
      <c r="AC178" s="134" t="s">
        <v>118</v>
      </c>
      <c r="AD178" s="134">
        <v>0</v>
      </c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</row>
    <row r="179" spans="1:58" outlineLevel="1" x14ac:dyDescent="0.3">
      <c r="A179" s="135">
        <v>55</v>
      </c>
      <c r="B179" s="135" t="s">
        <v>288</v>
      </c>
      <c r="C179" s="179" t="s">
        <v>289</v>
      </c>
      <c r="D179" s="141" t="s">
        <v>166</v>
      </c>
      <c r="E179" s="151">
        <v>669.8</v>
      </c>
      <c r="F179" s="157"/>
      <c r="G179" s="158">
        <f>ROUND(E179*F179,2)</f>
        <v>0</v>
      </c>
      <c r="H179" s="157"/>
      <c r="I179" s="158">
        <f>ROUND(E179*H179,2)</f>
        <v>0</v>
      </c>
      <c r="J179" s="157"/>
      <c r="K179" s="158">
        <f>ROUND(E179*J179,2)</f>
        <v>0</v>
      </c>
      <c r="L179" s="158">
        <v>21</v>
      </c>
      <c r="M179" s="158">
        <f>G179*(1+L179/100)</f>
        <v>0</v>
      </c>
      <c r="N179" s="142">
        <v>0.1104</v>
      </c>
      <c r="O179" s="142">
        <f>ROUND(E179*N179,5)</f>
        <v>73.945920000000001</v>
      </c>
      <c r="P179" s="142">
        <v>0</v>
      </c>
      <c r="Q179" s="142">
        <f>ROUND(E179*P179,5)</f>
        <v>0</v>
      </c>
      <c r="R179" s="142"/>
      <c r="S179" s="142" t="s">
        <v>458</v>
      </c>
      <c r="T179" s="143">
        <v>4.4999999999999998E-2</v>
      </c>
      <c r="U179" s="142">
        <f>ROUND(E179*T179,2)</f>
        <v>30.14</v>
      </c>
      <c r="V179" s="134"/>
      <c r="W179" s="134"/>
      <c r="X179" s="134"/>
      <c r="Y179" s="134"/>
      <c r="Z179" s="134"/>
      <c r="AA179" s="134"/>
      <c r="AB179" s="134"/>
      <c r="AC179" s="134" t="s">
        <v>116</v>
      </c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</row>
    <row r="180" spans="1:58" outlineLevel="1" x14ac:dyDescent="0.3">
      <c r="A180" s="135"/>
      <c r="B180" s="135"/>
      <c r="C180" s="182" t="s">
        <v>283</v>
      </c>
      <c r="D180" s="145"/>
      <c r="E180" s="153">
        <v>669.8</v>
      </c>
      <c r="F180" s="158"/>
      <c r="G180" s="158"/>
      <c r="H180" s="158"/>
      <c r="I180" s="158"/>
      <c r="J180" s="158"/>
      <c r="K180" s="158"/>
      <c r="L180" s="158"/>
      <c r="M180" s="158"/>
      <c r="N180" s="142"/>
      <c r="O180" s="142"/>
      <c r="P180" s="142"/>
      <c r="Q180" s="142"/>
      <c r="R180" s="142"/>
      <c r="S180" s="142"/>
      <c r="T180" s="143"/>
      <c r="U180" s="142"/>
      <c r="V180" s="134"/>
      <c r="W180" s="134"/>
      <c r="X180" s="134"/>
      <c r="Y180" s="134"/>
      <c r="Z180" s="134"/>
      <c r="AA180" s="134"/>
      <c r="AB180" s="134"/>
      <c r="AC180" s="134" t="s">
        <v>118</v>
      </c>
      <c r="AD180" s="134">
        <v>0</v>
      </c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</row>
    <row r="181" spans="1:58" outlineLevel="1" x14ac:dyDescent="0.3">
      <c r="A181" s="135">
        <v>56</v>
      </c>
      <c r="B181" s="135" t="s">
        <v>238</v>
      </c>
      <c r="C181" s="179" t="s">
        <v>290</v>
      </c>
      <c r="D181" s="141" t="s">
        <v>166</v>
      </c>
      <c r="E181" s="151">
        <v>669.8</v>
      </c>
      <c r="F181" s="157"/>
      <c r="G181" s="158">
        <f>ROUND(E181*F181,2)</f>
        <v>0</v>
      </c>
      <c r="H181" s="157"/>
      <c r="I181" s="158">
        <f>ROUND(E181*H181,2)</f>
        <v>0</v>
      </c>
      <c r="J181" s="157"/>
      <c r="K181" s="158">
        <f>ROUND(E181*J181,2)</f>
        <v>0</v>
      </c>
      <c r="L181" s="158">
        <v>21</v>
      </c>
      <c r="M181" s="158">
        <f>G181*(1+L181/100)</f>
        <v>0</v>
      </c>
      <c r="N181" s="142">
        <v>7.5600000000000001E-2</v>
      </c>
      <c r="O181" s="142">
        <f>ROUND(E181*N181,5)</f>
        <v>50.636879999999998</v>
      </c>
      <c r="P181" s="142">
        <v>0</v>
      </c>
      <c r="Q181" s="142">
        <f>ROUND(E181*P181,5)</f>
        <v>0</v>
      </c>
      <c r="R181" s="142"/>
      <c r="S181" s="142" t="s">
        <v>139</v>
      </c>
      <c r="T181" s="143">
        <v>2.5000000000000001E-2</v>
      </c>
      <c r="U181" s="142">
        <f>ROUND(E181*T181,2)</f>
        <v>16.75</v>
      </c>
      <c r="V181" s="134"/>
      <c r="W181" s="134"/>
      <c r="X181" s="134"/>
      <c r="Y181" s="134"/>
      <c r="Z181" s="134"/>
      <c r="AA181" s="134"/>
      <c r="AB181" s="134"/>
      <c r="AC181" s="134" t="s">
        <v>116</v>
      </c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</row>
    <row r="182" spans="1:58" outlineLevel="1" x14ac:dyDescent="0.3">
      <c r="A182" s="135"/>
      <c r="B182" s="135"/>
      <c r="C182" s="182" t="s">
        <v>283</v>
      </c>
      <c r="D182" s="145"/>
      <c r="E182" s="153">
        <v>669.8</v>
      </c>
      <c r="F182" s="158"/>
      <c r="G182" s="158"/>
      <c r="H182" s="158"/>
      <c r="I182" s="158"/>
      <c r="J182" s="158"/>
      <c r="K182" s="158"/>
      <c r="L182" s="158"/>
      <c r="M182" s="158"/>
      <c r="N182" s="142"/>
      <c r="O182" s="142"/>
      <c r="P182" s="142"/>
      <c r="Q182" s="142"/>
      <c r="R182" s="142"/>
      <c r="S182" s="142"/>
      <c r="T182" s="143"/>
      <c r="U182" s="142"/>
      <c r="V182" s="134"/>
      <c r="W182" s="134"/>
      <c r="X182" s="134"/>
      <c r="Y182" s="134"/>
      <c r="Z182" s="134"/>
      <c r="AA182" s="134"/>
      <c r="AB182" s="134"/>
      <c r="AC182" s="134" t="s">
        <v>118</v>
      </c>
      <c r="AD182" s="134">
        <v>0</v>
      </c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</row>
    <row r="183" spans="1:58" ht="20.6" outlineLevel="1" x14ac:dyDescent="0.3">
      <c r="A183" s="135">
        <v>57</v>
      </c>
      <c r="B183" s="135" t="s">
        <v>291</v>
      </c>
      <c r="C183" s="179" t="s">
        <v>292</v>
      </c>
      <c r="D183" s="141" t="s">
        <v>166</v>
      </c>
      <c r="E183" s="151">
        <v>669.8</v>
      </c>
      <c r="F183" s="157"/>
      <c r="G183" s="158">
        <f>ROUND(E183*F183,2)</f>
        <v>0</v>
      </c>
      <c r="H183" s="157"/>
      <c r="I183" s="158">
        <f>ROUND(E183*H183,2)</f>
        <v>0</v>
      </c>
      <c r="J183" s="157"/>
      <c r="K183" s="158">
        <f>ROUND(E183*J183,2)</f>
        <v>0</v>
      </c>
      <c r="L183" s="158">
        <v>21</v>
      </c>
      <c r="M183" s="158">
        <f>G183*(1+L183/100)</f>
        <v>0</v>
      </c>
      <c r="N183" s="142">
        <v>0.28799999999999998</v>
      </c>
      <c r="O183" s="142">
        <f>ROUND(E183*N183,5)</f>
        <v>192.9024</v>
      </c>
      <c r="P183" s="142">
        <v>0</v>
      </c>
      <c r="Q183" s="142">
        <f>ROUND(E183*P183,5)</f>
        <v>0</v>
      </c>
      <c r="R183" s="142"/>
      <c r="S183" s="142" t="s">
        <v>458</v>
      </c>
      <c r="T183" s="143">
        <v>2.3E-2</v>
      </c>
      <c r="U183" s="142">
        <f>ROUND(E183*T183,2)</f>
        <v>15.41</v>
      </c>
      <c r="V183" s="134"/>
      <c r="W183" s="134"/>
      <c r="X183" s="134"/>
      <c r="Y183" s="134"/>
      <c r="Z183" s="134"/>
      <c r="AA183" s="134"/>
      <c r="AB183" s="134"/>
      <c r="AC183" s="134" t="s">
        <v>116</v>
      </c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</row>
    <row r="184" spans="1:58" outlineLevel="1" x14ac:dyDescent="0.3">
      <c r="A184" s="135"/>
      <c r="B184" s="135"/>
      <c r="C184" s="182" t="s">
        <v>283</v>
      </c>
      <c r="D184" s="145"/>
      <c r="E184" s="153">
        <v>669.8</v>
      </c>
      <c r="F184" s="158"/>
      <c r="G184" s="158"/>
      <c r="H184" s="158"/>
      <c r="I184" s="158"/>
      <c r="J184" s="158"/>
      <c r="K184" s="158"/>
      <c r="L184" s="158"/>
      <c r="M184" s="158"/>
      <c r="N184" s="142"/>
      <c r="O184" s="142"/>
      <c r="P184" s="142"/>
      <c r="Q184" s="142"/>
      <c r="R184" s="142"/>
      <c r="S184" s="142"/>
      <c r="T184" s="143"/>
      <c r="U184" s="142"/>
      <c r="V184" s="134"/>
      <c r="W184" s="134"/>
      <c r="X184" s="134"/>
      <c r="Y184" s="134"/>
      <c r="Z184" s="134"/>
      <c r="AA184" s="134"/>
      <c r="AB184" s="134"/>
      <c r="AC184" s="134" t="s">
        <v>118</v>
      </c>
      <c r="AD184" s="134">
        <v>0</v>
      </c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</row>
    <row r="185" spans="1:58" ht="20.6" outlineLevel="1" x14ac:dyDescent="0.3">
      <c r="A185" s="135">
        <v>58</v>
      </c>
      <c r="B185" s="135" t="s">
        <v>293</v>
      </c>
      <c r="C185" s="179" t="s">
        <v>294</v>
      </c>
      <c r="D185" s="141" t="s">
        <v>166</v>
      </c>
      <c r="E185" s="151">
        <v>669.8</v>
      </c>
      <c r="F185" s="157"/>
      <c r="G185" s="158">
        <f>ROUND(E185*F185,2)</f>
        <v>0</v>
      </c>
      <c r="H185" s="157"/>
      <c r="I185" s="158">
        <f>ROUND(E185*H185,2)</f>
        <v>0</v>
      </c>
      <c r="J185" s="157"/>
      <c r="K185" s="158">
        <f>ROUND(E185*J185,2)</f>
        <v>0</v>
      </c>
      <c r="L185" s="158">
        <v>21</v>
      </c>
      <c r="M185" s="158">
        <f>G185*(1+L185/100)</f>
        <v>0</v>
      </c>
      <c r="N185" s="142">
        <v>0.378</v>
      </c>
      <c r="O185" s="142">
        <f>ROUND(E185*N185,5)</f>
        <v>253.18440000000001</v>
      </c>
      <c r="P185" s="142">
        <v>0</v>
      </c>
      <c r="Q185" s="142">
        <f>ROUND(E185*P185,5)</f>
        <v>0</v>
      </c>
      <c r="R185" s="142"/>
      <c r="S185" s="142" t="s">
        <v>458</v>
      </c>
      <c r="T185" s="143">
        <v>2.5999999999999999E-2</v>
      </c>
      <c r="U185" s="142">
        <f>ROUND(E185*T185,2)</f>
        <v>17.41</v>
      </c>
      <c r="V185" s="134"/>
      <c r="W185" s="134"/>
      <c r="X185" s="134"/>
      <c r="Y185" s="134"/>
      <c r="Z185" s="134"/>
      <c r="AA185" s="134"/>
      <c r="AB185" s="134"/>
      <c r="AC185" s="134" t="s">
        <v>116</v>
      </c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</row>
    <row r="186" spans="1:58" outlineLevel="1" x14ac:dyDescent="0.3">
      <c r="A186" s="135"/>
      <c r="B186" s="135"/>
      <c r="C186" s="182" t="s">
        <v>283</v>
      </c>
      <c r="D186" s="145"/>
      <c r="E186" s="153">
        <v>669.8</v>
      </c>
      <c r="F186" s="158"/>
      <c r="G186" s="158"/>
      <c r="H186" s="158"/>
      <c r="I186" s="158"/>
      <c r="J186" s="158"/>
      <c r="K186" s="158"/>
      <c r="L186" s="158"/>
      <c r="M186" s="158"/>
      <c r="N186" s="142"/>
      <c r="O186" s="142"/>
      <c r="P186" s="142"/>
      <c r="Q186" s="142"/>
      <c r="R186" s="142"/>
      <c r="S186" s="142"/>
      <c r="T186" s="143"/>
      <c r="U186" s="142"/>
      <c r="V186" s="134"/>
      <c r="W186" s="134"/>
      <c r="X186" s="134"/>
      <c r="Y186" s="134"/>
      <c r="Z186" s="134"/>
      <c r="AA186" s="134"/>
      <c r="AB186" s="134"/>
      <c r="AC186" s="134" t="s">
        <v>118</v>
      </c>
      <c r="AD186" s="134">
        <v>0</v>
      </c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</row>
    <row r="187" spans="1:58" ht="20.6" outlineLevel="1" x14ac:dyDescent="0.3">
      <c r="A187" s="135">
        <v>59</v>
      </c>
      <c r="B187" s="135" t="s">
        <v>184</v>
      </c>
      <c r="C187" s="179" t="s">
        <v>295</v>
      </c>
      <c r="D187" s="141" t="s">
        <v>166</v>
      </c>
      <c r="E187" s="151">
        <v>669.8</v>
      </c>
      <c r="F187" s="157"/>
      <c r="G187" s="158">
        <f>ROUND(E187*F187,2)</f>
        <v>0</v>
      </c>
      <c r="H187" s="157"/>
      <c r="I187" s="158">
        <f>ROUND(E187*H187,2)</f>
        <v>0</v>
      </c>
      <c r="J187" s="157"/>
      <c r="K187" s="158">
        <f>ROUND(E187*J187,2)</f>
        <v>0</v>
      </c>
      <c r="L187" s="158">
        <v>21</v>
      </c>
      <c r="M187" s="158">
        <f>G187*(1+L187/100)</f>
        <v>0</v>
      </c>
      <c r="N187" s="142">
        <v>0</v>
      </c>
      <c r="O187" s="142">
        <f>ROUND(E187*N187,5)</f>
        <v>0</v>
      </c>
      <c r="P187" s="142">
        <v>0</v>
      </c>
      <c r="Q187" s="142">
        <f>ROUND(E187*P187,5)</f>
        <v>0</v>
      </c>
      <c r="R187" s="142"/>
      <c r="S187" s="142" t="s">
        <v>458</v>
      </c>
      <c r="T187" s="143">
        <v>0.15</v>
      </c>
      <c r="U187" s="142">
        <f>ROUND(E187*T187,2)</f>
        <v>100.47</v>
      </c>
      <c r="V187" s="134"/>
      <c r="W187" s="134"/>
      <c r="X187" s="134"/>
      <c r="Y187" s="134"/>
      <c r="Z187" s="134"/>
      <c r="AA187" s="134"/>
      <c r="AB187" s="134"/>
      <c r="AC187" s="134" t="s">
        <v>116</v>
      </c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</row>
    <row r="188" spans="1:58" outlineLevel="1" x14ac:dyDescent="0.3">
      <c r="A188" s="135"/>
      <c r="B188" s="135"/>
      <c r="C188" s="182" t="s">
        <v>283</v>
      </c>
      <c r="D188" s="145"/>
      <c r="E188" s="153">
        <v>669.8</v>
      </c>
      <c r="F188" s="158"/>
      <c r="G188" s="158"/>
      <c r="H188" s="158"/>
      <c r="I188" s="158"/>
      <c r="J188" s="158"/>
      <c r="K188" s="158"/>
      <c r="L188" s="158"/>
      <c r="M188" s="158"/>
      <c r="N188" s="142"/>
      <c r="O188" s="142"/>
      <c r="P188" s="142"/>
      <c r="Q188" s="142"/>
      <c r="R188" s="142"/>
      <c r="S188" s="142"/>
      <c r="T188" s="143"/>
      <c r="U188" s="142"/>
      <c r="V188" s="134"/>
      <c r="W188" s="134"/>
      <c r="X188" s="134"/>
      <c r="Y188" s="134"/>
      <c r="Z188" s="134"/>
      <c r="AA188" s="134"/>
      <c r="AB188" s="134"/>
      <c r="AC188" s="134" t="s">
        <v>118</v>
      </c>
      <c r="AD188" s="134">
        <v>0</v>
      </c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</row>
    <row r="189" spans="1:58" outlineLevel="1" x14ac:dyDescent="0.3">
      <c r="A189" s="135">
        <v>60</v>
      </c>
      <c r="B189" s="135" t="s">
        <v>296</v>
      </c>
      <c r="C189" s="179" t="s">
        <v>297</v>
      </c>
      <c r="D189" s="141" t="s">
        <v>200</v>
      </c>
      <c r="E189" s="151">
        <v>561.300354352</v>
      </c>
      <c r="F189" s="157"/>
      <c r="G189" s="158">
        <f>ROUND(E189*F189,2)</f>
        <v>0</v>
      </c>
      <c r="H189" s="157"/>
      <c r="I189" s="158">
        <f>ROUND(E189*H189,2)</f>
        <v>0</v>
      </c>
      <c r="J189" s="157"/>
      <c r="K189" s="158">
        <f>ROUND(E189*J189,2)</f>
        <v>0</v>
      </c>
      <c r="L189" s="158">
        <v>21</v>
      </c>
      <c r="M189" s="158">
        <f>G189*(1+L189/100)</f>
        <v>0</v>
      </c>
      <c r="N189" s="142">
        <v>2.0000000000000002E-5</v>
      </c>
      <c r="O189" s="142">
        <f>ROUND(E189*N189,5)</f>
        <v>1.123E-2</v>
      </c>
      <c r="P189" s="142">
        <v>0</v>
      </c>
      <c r="Q189" s="142">
        <f>ROUND(E189*P189,5)</f>
        <v>0</v>
      </c>
      <c r="R189" s="142"/>
      <c r="S189" s="142" t="s">
        <v>458</v>
      </c>
      <c r="T189" s="143">
        <v>7.0000000000000007E-2</v>
      </c>
      <c r="U189" s="142">
        <f>ROUND(E189*T189,2)</f>
        <v>39.29</v>
      </c>
      <c r="V189" s="134"/>
      <c r="W189" s="134"/>
      <c r="X189" s="134"/>
      <c r="Y189" s="134"/>
      <c r="Z189" s="134"/>
      <c r="AA189" s="134"/>
      <c r="AB189" s="134"/>
      <c r="AC189" s="134" t="s">
        <v>116</v>
      </c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</row>
    <row r="190" spans="1:58" outlineLevel="1" x14ac:dyDescent="0.3">
      <c r="A190" s="135"/>
      <c r="B190" s="135"/>
      <c r="C190" s="182" t="s">
        <v>298</v>
      </c>
      <c r="D190" s="145"/>
      <c r="E190" s="153">
        <v>193.917339392</v>
      </c>
      <c r="F190" s="158"/>
      <c r="G190" s="158"/>
      <c r="H190" s="158"/>
      <c r="I190" s="158"/>
      <c r="J190" s="158"/>
      <c r="K190" s="158"/>
      <c r="L190" s="158"/>
      <c r="M190" s="158"/>
      <c r="N190" s="142"/>
      <c r="O190" s="142"/>
      <c r="P190" s="142"/>
      <c r="Q190" s="142"/>
      <c r="R190" s="142"/>
      <c r="S190" s="142"/>
      <c r="T190" s="143"/>
      <c r="U190" s="142"/>
      <c r="V190" s="134"/>
      <c r="W190" s="134"/>
      <c r="X190" s="134"/>
      <c r="Y190" s="134"/>
      <c r="Z190" s="134"/>
      <c r="AA190" s="134"/>
      <c r="AB190" s="134"/>
      <c r="AC190" s="134" t="s">
        <v>118</v>
      </c>
      <c r="AD190" s="134">
        <v>0</v>
      </c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</row>
    <row r="191" spans="1:58" outlineLevel="1" x14ac:dyDescent="0.3">
      <c r="A191" s="135"/>
      <c r="B191" s="135"/>
      <c r="C191" s="182" t="s">
        <v>299</v>
      </c>
      <c r="D191" s="145"/>
      <c r="E191" s="153">
        <v>0.6</v>
      </c>
      <c r="F191" s="158"/>
      <c r="G191" s="158"/>
      <c r="H191" s="158"/>
      <c r="I191" s="158"/>
      <c r="J191" s="158"/>
      <c r="K191" s="158"/>
      <c r="L191" s="158"/>
      <c r="M191" s="158"/>
      <c r="N191" s="142"/>
      <c r="O191" s="142"/>
      <c r="P191" s="142"/>
      <c r="Q191" s="142"/>
      <c r="R191" s="142"/>
      <c r="S191" s="142"/>
      <c r="T191" s="143"/>
      <c r="U191" s="142"/>
      <c r="V191" s="134"/>
      <c r="W191" s="134"/>
      <c r="X191" s="134"/>
      <c r="Y191" s="134"/>
      <c r="Z191" s="134"/>
      <c r="AA191" s="134"/>
      <c r="AB191" s="134"/>
      <c r="AC191" s="134" t="s">
        <v>118</v>
      </c>
      <c r="AD191" s="134">
        <v>0</v>
      </c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</row>
    <row r="192" spans="1:58" ht="20.6" outlineLevel="1" x14ac:dyDescent="0.3">
      <c r="A192" s="135"/>
      <c r="B192" s="135"/>
      <c r="C192" s="182" t="s">
        <v>300</v>
      </c>
      <c r="D192" s="145"/>
      <c r="E192" s="153">
        <v>139.06780000000001</v>
      </c>
      <c r="F192" s="158"/>
      <c r="G192" s="158"/>
      <c r="H192" s="158"/>
      <c r="I192" s="158"/>
      <c r="J192" s="158"/>
      <c r="K192" s="158"/>
      <c r="L192" s="158"/>
      <c r="M192" s="158"/>
      <c r="N192" s="142"/>
      <c r="O192" s="142"/>
      <c r="P192" s="142"/>
      <c r="Q192" s="142"/>
      <c r="R192" s="142"/>
      <c r="S192" s="142"/>
      <c r="T192" s="143"/>
      <c r="U192" s="142"/>
      <c r="V192" s="134"/>
      <c r="W192" s="134"/>
      <c r="X192" s="134"/>
      <c r="Y192" s="134"/>
      <c r="Z192" s="134"/>
      <c r="AA192" s="134"/>
      <c r="AB192" s="134"/>
      <c r="AC192" s="134" t="s">
        <v>118</v>
      </c>
      <c r="AD192" s="134">
        <v>0</v>
      </c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</row>
    <row r="193" spans="1:58" ht="20.6" outlineLevel="1" x14ac:dyDescent="0.3">
      <c r="A193" s="135"/>
      <c r="B193" s="135"/>
      <c r="C193" s="182" t="s">
        <v>301</v>
      </c>
      <c r="D193" s="145"/>
      <c r="E193" s="153">
        <v>104.47521496</v>
      </c>
      <c r="F193" s="158"/>
      <c r="G193" s="158"/>
      <c r="H193" s="158"/>
      <c r="I193" s="158"/>
      <c r="J193" s="158"/>
      <c r="K193" s="158"/>
      <c r="L193" s="158"/>
      <c r="M193" s="158"/>
      <c r="N193" s="142"/>
      <c r="O193" s="142"/>
      <c r="P193" s="142"/>
      <c r="Q193" s="142"/>
      <c r="R193" s="142"/>
      <c r="S193" s="142"/>
      <c r="T193" s="143"/>
      <c r="U193" s="142"/>
      <c r="V193" s="134"/>
      <c r="W193" s="134"/>
      <c r="X193" s="134"/>
      <c r="Y193" s="134"/>
      <c r="Z193" s="134"/>
      <c r="AA193" s="134"/>
      <c r="AB193" s="134"/>
      <c r="AC193" s="134" t="s">
        <v>118</v>
      </c>
      <c r="AD193" s="134">
        <v>0</v>
      </c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</row>
    <row r="194" spans="1:58" outlineLevel="1" x14ac:dyDescent="0.3">
      <c r="A194" s="135"/>
      <c r="B194" s="135"/>
      <c r="C194" s="182" t="s">
        <v>302</v>
      </c>
      <c r="D194" s="145"/>
      <c r="E194" s="153">
        <v>73.239999999999995</v>
      </c>
      <c r="F194" s="158"/>
      <c r="G194" s="158"/>
      <c r="H194" s="158"/>
      <c r="I194" s="158"/>
      <c r="J194" s="158"/>
      <c r="K194" s="158"/>
      <c r="L194" s="158"/>
      <c r="M194" s="158"/>
      <c r="N194" s="142"/>
      <c r="O194" s="142"/>
      <c r="P194" s="142"/>
      <c r="Q194" s="142"/>
      <c r="R194" s="142"/>
      <c r="S194" s="142"/>
      <c r="T194" s="143"/>
      <c r="U194" s="142"/>
      <c r="V194" s="134"/>
      <c r="W194" s="134"/>
      <c r="X194" s="134"/>
      <c r="Y194" s="134"/>
      <c r="Z194" s="134"/>
      <c r="AA194" s="134"/>
      <c r="AB194" s="134"/>
      <c r="AC194" s="134" t="s">
        <v>118</v>
      </c>
      <c r="AD194" s="134">
        <v>0</v>
      </c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</row>
    <row r="195" spans="1:58" outlineLevel="1" x14ac:dyDescent="0.3">
      <c r="A195" s="135"/>
      <c r="B195" s="135"/>
      <c r="C195" s="182" t="s">
        <v>303</v>
      </c>
      <c r="D195" s="145"/>
      <c r="E195" s="153">
        <v>50</v>
      </c>
      <c r="F195" s="158"/>
      <c r="G195" s="158"/>
      <c r="H195" s="158"/>
      <c r="I195" s="158"/>
      <c r="J195" s="158"/>
      <c r="K195" s="158"/>
      <c r="L195" s="158"/>
      <c r="M195" s="158"/>
      <c r="N195" s="142"/>
      <c r="O195" s="142"/>
      <c r="P195" s="142"/>
      <c r="Q195" s="142"/>
      <c r="R195" s="142"/>
      <c r="S195" s="142"/>
      <c r="T195" s="143"/>
      <c r="U195" s="142"/>
      <c r="V195" s="134"/>
      <c r="W195" s="134"/>
      <c r="X195" s="134"/>
      <c r="Y195" s="134"/>
      <c r="Z195" s="134"/>
      <c r="AA195" s="134"/>
      <c r="AB195" s="134"/>
      <c r="AC195" s="134" t="s">
        <v>118</v>
      </c>
      <c r="AD195" s="134">
        <v>0</v>
      </c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</row>
    <row r="196" spans="1:58" outlineLevel="1" x14ac:dyDescent="0.3">
      <c r="A196" s="135">
        <v>61</v>
      </c>
      <c r="B196" s="135" t="s">
        <v>304</v>
      </c>
      <c r="C196" s="179" t="s">
        <v>305</v>
      </c>
      <c r="D196" s="141" t="s">
        <v>200</v>
      </c>
      <c r="E196" s="151">
        <v>116.12</v>
      </c>
      <c r="F196" s="157"/>
      <c r="G196" s="158">
        <f>ROUND(E196*F196,2)</f>
        <v>0</v>
      </c>
      <c r="H196" s="157"/>
      <c r="I196" s="158">
        <f>ROUND(E196*H196,2)</f>
        <v>0</v>
      </c>
      <c r="J196" s="157"/>
      <c r="K196" s="158">
        <f>ROUND(E196*J196,2)</f>
        <v>0</v>
      </c>
      <c r="L196" s="158">
        <v>21</v>
      </c>
      <c r="M196" s="158">
        <f>G196*(1+L196/100)</f>
        <v>0</v>
      </c>
      <c r="N196" s="142">
        <v>0.188</v>
      </c>
      <c r="O196" s="142">
        <f>ROUND(E196*N196,5)</f>
        <v>21.830559999999998</v>
      </c>
      <c r="P196" s="142">
        <v>0</v>
      </c>
      <c r="Q196" s="142">
        <f>ROUND(E196*P196,5)</f>
        <v>0</v>
      </c>
      <c r="R196" s="142"/>
      <c r="S196" s="142" t="s">
        <v>458</v>
      </c>
      <c r="T196" s="143">
        <v>0.27200000000000002</v>
      </c>
      <c r="U196" s="142">
        <f>ROUND(E196*T196,2)</f>
        <v>31.58</v>
      </c>
      <c r="V196" s="134"/>
      <c r="W196" s="134"/>
      <c r="X196" s="134"/>
      <c r="Y196" s="134"/>
      <c r="Z196" s="134"/>
      <c r="AA196" s="134"/>
      <c r="AB196" s="134"/>
      <c r="AC196" s="134" t="s">
        <v>116</v>
      </c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</row>
    <row r="197" spans="1:58" outlineLevel="1" x14ac:dyDescent="0.3">
      <c r="A197" s="135"/>
      <c r="B197" s="135"/>
      <c r="C197" s="182" t="s">
        <v>306</v>
      </c>
      <c r="D197" s="145"/>
      <c r="E197" s="153">
        <v>113.12</v>
      </c>
      <c r="F197" s="158"/>
      <c r="G197" s="158"/>
      <c r="H197" s="158"/>
      <c r="I197" s="158"/>
      <c r="J197" s="158"/>
      <c r="K197" s="158"/>
      <c r="L197" s="158"/>
      <c r="M197" s="158"/>
      <c r="N197" s="142"/>
      <c r="O197" s="142"/>
      <c r="P197" s="142"/>
      <c r="Q197" s="142"/>
      <c r="R197" s="142"/>
      <c r="S197" s="142"/>
      <c r="T197" s="143"/>
      <c r="U197" s="142"/>
      <c r="V197" s="134"/>
      <c r="W197" s="134"/>
      <c r="X197" s="134"/>
      <c r="Y197" s="134"/>
      <c r="Z197" s="134"/>
      <c r="AA197" s="134"/>
      <c r="AB197" s="134"/>
      <c r="AC197" s="134" t="s">
        <v>118</v>
      </c>
      <c r="AD197" s="134">
        <v>0</v>
      </c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</row>
    <row r="198" spans="1:58" outlineLevel="1" x14ac:dyDescent="0.3">
      <c r="A198" s="135"/>
      <c r="B198" s="135"/>
      <c r="C198" s="182" t="s">
        <v>307</v>
      </c>
      <c r="D198" s="145"/>
      <c r="E198" s="153">
        <v>3</v>
      </c>
      <c r="F198" s="158"/>
      <c r="G198" s="158"/>
      <c r="H198" s="158"/>
      <c r="I198" s="158"/>
      <c r="J198" s="158"/>
      <c r="K198" s="158"/>
      <c r="L198" s="158"/>
      <c r="M198" s="158"/>
      <c r="N198" s="142"/>
      <c r="O198" s="142"/>
      <c r="P198" s="142"/>
      <c r="Q198" s="142"/>
      <c r="R198" s="142"/>
      <c r="S198" s="142"/>
      <c r="T198" s="143"/>
      <c r="U198" s="142"/>
      <c r="V198" s="134"/>
      <c r="W198" s="134"/>
      <c r="X198" s="134"/>
      <c r="Y198" s="134"/>
      <c r="Z198" s="134"/>
      <c r="AA198" s="134"/>
      <c r="AB198" s="134"/>
      <c r="AC198" s="134" t="s">
        <v>118</v>
      </c>
      <c r="AD198" s="134">
        <v>0</v>
      </c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</row>
    <row r="199" spans="1:58" outlineLevel="1" x14ac:dyDescent="0.3">
      <c r="A199" s="135">
        <v>62</v>
      </c>
      <c r="B199" s="135" t="s">
        <v>308</v>
      </c>
      <c r="C199" s="179" t="s">
        <v>309</v>
      </c>
      <c r="D199" s="141" t="s">
        <v>141</v>
      </c>
      <c r="E199" s="151">
        <v>121.926</v>
      </c>
      <c r="F199" s="157"/>
      <c r="G199" s="158">
        <f>ROUND(E199*F199,2)</f>
        <v>0</v>
      </c>
      <c r="H199" s="157"/>
      <c r="I199" s="158">
        <f>ROUND(E199*H199,2)</f>
        <v>0</v>
      </c>
      <c r="J199" s="157"/>
      <c r="K199" s="158">
        <f>ROUND(E199*J199,2)</f>
        <v>0</v>
      </c>
      <c r="L199" s="158">
        <v>21</v>
      </c>
      <c r="M199" s="158">
        <f>G199*(1+L199/100)</f>
        <v>0</v>
      </c>
      <c r="N199" s="142">
        <v>4.4769999999999997E-2</v>
      </c>
      <c r="O199" s="142">
        <f>ROUND(E199*N199,5)</f>
        <v>5.4586300000000003</v>
      </c>
      <c r="P199" s="142">
        <v>0</v>
      </c>
      <c r="Q199" s="142">
        <f>ROUND(E199*P199,5)</f>
        <v>0</v>
      </c>
      <c r="R199" s="142"/>
      <c r="S199" s="142" t="s">
        <v>458</v>
      </c>
      <c r="T199" s="143">
        <v>0</v>
      </c>
      <c r="U199" s="142">
        <f>ROUND(E199*T199,2)</f>
        <v>0</v>
      </c>
      <c r="V199" s="134"/>
      <c r="W199" s="134"/>
      <c r="X199" s="134"/>
      <c r="Y199" s="134"/>
      <c r="Z199" s="134"/>
      <c r="AA199" s="134"/>
      <c r="AB199" s="134"/>
      <c r="AC199" s="134" t="s">
        <v>203</v>
      </c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</row>
    <row r="200" spans="1:58" outlineLevel="1" x14ac:dyDescent="0.3">
      <c r="A200" s="135"/>
      <c r="B200" s="135"/>
      <c r="C200" s="182" t="s">
        <v>310</v>
      </c>
      <c r="D200" s="145"/>
      <c r="E200" s="153">
        <v>116.12</v>
      </c>
      <c r="F200" s="158"/>
      <c r="G200" s="158"/>
      <c r="H200" s="158"/>
      <c r="I200" s="158"/>
      <c r="J200" s="158"/>
      <c r="K200" s="158"/>
      <c r="L200" s="158"/>
      <c r="M200" s="158"/>
      <c r="N200" s="142"/>
      <c r="O200" s="142"/>
      <c r="P200" s="142"/>
      <c r="Q200" s="142"/>
      <c r="R200" s="142"/>
      <c r="S200" s="142"/>
      <c r="T200" s="143"/>
      <c r="U200" s="142"/>
      <c r="V200" s="134"/>
      <c r="W200" s="134"/>
      <c r="X200" s="134"/>
      <c r="Y200" s="134"/>
      <c r="Z200" s="134"/>
      <c r="AA200" s="134"/>
      <c r="AB200" s="134"/>
      <c r="AC200" s="134" t="s">
        <v>118</v>
      </c>
      <c r="AD200" s="134">
        <v>0</v>
      </c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</row>
    <row r="201" spans="1:58" outlineLevel="1" x14ac:dyDescent="0.3">
      <c r="A201" s="135"/>
      <c r="B201" s="135"/>
      <c r="C201" s="183" t="s">
        <v>205</v>
      </c>
      <c r="D201" s="146"/>
      <c r="E201" s="154">
        <v>5.806</v>
      </c>
      <c r="F201" s="158"/>
      <c r="G201" s="158"/>
      <c r="H201" s="158"/>
      <c r="I201" s="158"/>
      <c r="J201" s="158"/>
      <c r="K201" s="158"/>
      <c r="L201" s="158"/>
      <c r="M201" s="158"/>
      <c r="N201" s="142"/>
      <c r="O201" s="142"/>
      <c r="P201" s="142"/>
      <c r="Q201" s="142"/>
      <c r="R201" s="142"/>
      <c r="S201" s="142"/>
      <c r="T201" s="143"/>
      <c r="U201" s="142"/>
      <c r="V201" s="134"/>
      <c r="W201" s="134"/>
      <c r="X201" s="134"/>
      <c r="Y201" s="134"/>
      <c r="Z201" s="134"/>
      <c r="AA201" s="134"/>
      <c r="AB201" s="134"/>
      <c r="AC201" s="134" t="s">
        <v>118</v>
      </c>
      <c r="AD201" s="134">
        <v>4</v>
      </c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</row>
    <row r="202" spans="1:58" outlineLevel="1" x14ac:dyDescent="0.3">
      <c r="A202" s="135">
        <v>63</v>
      </c>
      <c r="B202" s="135" t="s">
        <v>311</v>
      </c>
      <c r="C202" s="179" t="s">
        <v>312</v>
      </c>
      <c r="D202" s="141" t="s">
        <v>166</v>
      </c>
      <c r="E202" s="151">
        <v>29.91996</v>
      </c>
      <c r="F202" s="157"/>
      <c r="G202" s="158">
        <f>ROUND(E202*F202,2)</f>
        <v>0</v>
      </c>
      <c r="H202" s="157"/>
      <c r="I202" s="158">
        <f>ROUND(E202*H202,2)</f>
        <v>0</v>
      </c>
      <c r="J202" s="157"/>
      <c r="K202" s="158">
        <f>ROUND(E202*J202,2)</f>
        <v>0</v>
      </c>
      <c r="L202" s="158">
        <v>21</v>
      </c>
      <c r="M202" s="158">
        <f>G202*(1+L202/100)</f>
        <v>0</v>
      </c>
      <c r="N202" s="142">
        <v>0.31178</v>
      </c>
      <c r="O202" s="142">
        <f>ROUND(E202*N202,5)</f>
        <v>9.3284500000000001</v>
      </c>
      <c r="P202" s="142">
        <v>0</v>
      </c>
      <c r="Q202" s="142">
        <f>ROUND(E202*P202,5)</f>
        <v>0</v>
      </c>
      <c r="R202" s="142"/>
      <c r="S202" s="142" t="s">
        <v>458</v>
      </c>
      <c r="T202" s="143">
        <v>0.47</v>
      </c>
      <c r="U202" s="142">
        <f>ROUND(E202*T202,2)</f>
        <v>14.06</v>
      </c>
      <c r="V202" s="134"/>
      <c r="W202" s="134"/>
      <c r="X202" s="134"/>
      <c r="Y202" s="134"/>
      <c r="Z202" s="134"/>
      <c r="AA202" s="134"/>
      <c r="AB202" s="134"/>
      <c r="AC202" s="134" t="s">
        <v>116</v>
      </c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</row>
    <row r="203" spans="1:58" outlineLevel="1" x14ac:dyDescent="0.3">
      <c r="A203" s="135"/>
      <c r="B203" s="135"/>
      <c r="C203" s="182" t="s">
        <v>313</v>
      </c>
      <c r="D203" s="145"/>
      <c r="E203" s="153">
        <v>29.91996</v>
      </c>
      <c r="F203" s="158"/>
      <c r="G203" s="158"/>
      <c r="H203" s="158"/>
      <c r="I203" s="158"/>
      <c r="J203" s="158"/>
      <c r="K203" s="158"/>
      <c r="L203" s="158"/>
      <c r="M203" s="158"/>
      <c r="N203" s="142"/>
      <c r="O203" s="142"/>
      <c r="P203" s="142"/>
      <c r="Q203" s="142"/>
      <c r="R203" s="142"/>
      <c r="S203" s="142"/>
      <c r="T203" s="143"/>
      <c r="U203" s="142"/>
      <c r="V203" s="134"/>
      <c r="W203" s="134"/>
      <c r="X203" s="134"/>
      <c r="Y203" s="134"/>
      <c r="Z203" s="134"/>
      <c r="AA203" s="134"/>
      <c r="AB203" s="134"/>
      <c r="AC203" s="134" t="s">
        <v>118</v>
      </c>
      <c r="AD203" s="134">
        <v>0</v>
      </c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</row>
    <row r="204" spans="1:58" outlineLevel="1" x14ac:dyDescent="0.3">
      <c r="A204" s="135">
        <v>64</v>
      </c>
      <c r="B204" s="135" t="s">
        <v>314</v>
      </c>
      <c r="C204" s="179" t="s">
        <v>315</v>
      </c>
      <c r="D204" s="141" t="s">
        <v>141</v>
      </c>
      <c r="E204" s="151">
        <v>151.11090909090899</v>
      </c>
      <c r="F204" s="157"/>
      <c r="G204" s="158">
        <f>ROUND(E204*F204,2)</f>
        <v>0</v>
      </c>
      <c r="H204" s="157"/>
      <c r="I204" s="158">
        <f>ROUND(E204*H204,2)</f>
        <v>0</v>
      </c>
      <c r="J204" s="157"/>
      <c r="K204" s="158">
        <f>ROUND(E204*J204,2)</f>
        <v>0</v>
      </c>
      <c r="L204" s="158">
        <v>21</v>
      </c>
      <c r="M204" s="158">
        <f>G204*(1+L204/100)</f>
        <v>0</v>
      </c>
      <c r="N204" s="142">
        <v>3.9E-2</v>
      </c>
      <c r="O204" s="142">
        <f>ROUND(E204*N204,5)</f>
        <v>5.8933299999999997</v>
      </c>
      <c r="P204" s="142">
        <v>0</v>
      </c>
      <c r="Q204" s="142">
        <f>ROUND(E204*P204,5)</f>
        <v>0</v>
      </c>
      <c r="R204" s="142"/>
      <c r="S204" s="142" t="s">
        <v>458</v>
      </c>
      <c r="T204" s="143">
        <v>0</v>
      </c>
      <c r="U204" s="142">
        <f>ROUND(E204*T204,2)</f>
        <v>0</v>
      </c>
      <c r="V204" s="134"/>
      <c r="W204" s="134"/>
      <c r="X204" s="134"/>
      <c r="Y204" s="134"/>
      <c r="Z204" s="134"/>
      <c r="AA204" s="134"/>
      <c r="AB204" s="134"/>
      <c r="AC204" s="134" t="s">
        <v>203</v>
      </c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</row>
    <row r="205" spans="1:58" outlineLevel="1" x14ac:dyDescent="0.3">
      <c r="A205" s="135"/>
      <c r="B205" s="135"/>
      <c r="C205" s="182" t="s">
        <v>316</v>
      </c>
      <c r="D205" s="145"/>
      <c r="E205" s="153">
        <v>143.91515151515199</v>
      </c>
      <c r="F205" s="158"/>
      <c r="G205" s="158"/>
      <c r="H205" s="158"/>
      <c r="I205" s="158"/>
      <c r="J205" s="158"/>
      <c r="K205" s="158"/>
      <c r="L205" s="158"/>
      <c r="M205" s="158"/>
      <c r="N205" s="142"/>
      <c r="O205" s="142"/>
      <c r="P205" s="142"/>
      <c r="Q205" s="142"/>
      <c r="R205" s="142"/>
      <c r="S205" s="142"/>
      <c r="T205" s="143"/>
      <c r="U205" s="142"/>
      <c r="V205" s="134"/>
      <c r="W205" s="134"/>
      <c r="X205" s="134"/>
      <c r="Y205" s="134"/>
      <c r="Z205" s="134"/>
      <c r="AA205" s="134"/>
      <c r="AB205" s="134"/>
      <c r="AC205" s="134" t="s">
        <v>118</v>
      </c>
      <c r="AD205" s="134">
        <v>0</v>
      </c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</row>
    <row r="206" spans="1:58" outlineLevel="1" x14ac:dyDescent="0.3">
      <c r="A206" s="135"/>
      <c r="B206" s="135"/>
      <c r="C206" s="183" t="s">
        <v>317</v>
      </c>
      <c r="D206" s="146"/>
      <c r="E206" s="154">
        <v>7.1957575757575798</v>
      </c>
      <c r="F206" s="158"/>
      <c r="G206" s="158"/>
      <c r="H206" s="158"/>
      <c r="I206" s="158"/>
      <c r="J206" s="158"/>
      <c r="K206" s="158"/>
      <c r="L206" s="158"/>
      <c r="M206" s="158"/>
      <c r="N206" s="142"/>
      <c r="O206" s="142"/>
      <c r="P206" s="142"/>
      <c r="Q206" s="142"/>
      <c r="R206" s="142"/>
      <c r="S206" s="142"/>
      <c r="T206" s="143"/>
      <c r="U206" s="142"/>
      <c r="V206" s="134"/>
      <c r="W206" s="134"/>
      <c r="X206" s="134"/>
      <c r="Y206" s="134"/>
      <c r="Z206" s="134"/>
      <c r="AA206" s="134"/>
      <c r="AB206" s="134"/>
      <c r="AC206" s="134" t="s">
        <v>118</v>
      </c>
      <c r="AD206" s="134">
        <v>4</v>
      </c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</row>
    <row r="207" spans="1:58" outlineLevel="1" x14ac:dyDescent="0.3">
      <c r="A207" s="135">
        <v>65</v>
      </c>
      <c r="B207" s="135" t="s">
        <v>318</v>
      </c>
      <c r="C207" s="179" t="s">
        <v>319</v>
      </c>
      <c r="D207" s="141" t="s">
        <v>235</v>
      </c>
      <c r="E207" s="151">
        <v>693.83</v>
      </c>
      <c r="F207" s="157"/>
      <c r="G207" s="158">
        <f>ROUND(E207*F207,2)</f>
        <v>0</v>
      </c>
      <c r="H207" s="157"/>
      <c r="I207" s="158">
        <f>ROUND(E207*H207,2)</f>
        <v>0</v>
      </c>
      <c r="J207" s="157"/>
      <c r="K207" s="158">
        <f>ROUND(E207*J207,2)</f>
        <v>0</v>
      </c>
      <c r="L207" s="158">
        <v>21</v>
      </c>
      <c r="M207" s="158">
        <f>G207*(1+L207/100)</f>
        <v>0</v>
      </c>
      <c r="N207" s="142">
        <v>0</v>
      </c>
      <c r="O207" s="142">
        <f>ROUND(E207*N207,5)</f>
        <v>0</v>
      </c>
      <c r="P207" s="142">
        <v>0</v>
      </c>
      <c r="Q207" s="142">
        <f>ROUND(E207*P207,5)</f>
        <v>0</v>
      </c>
      <c r="R207" s="142"/>
      <c r="S207" s="142" t="s">
        <v>458</v>
      </c>
      <c r="T207" s="143">
        <v>1.6E-2</v>
      </c>
      <c r="U207" s="142">
        <f>ROUND(E207*T207,2)</f>
        <v>11.1</v>
      </c>
      <c r="V207" s="134"/>
      <c r="W207" s="134"/>
      <c r="X207" s="134"/>
      <c r="Y207" s="134"/>
      <c r="Z207" s="134"/>
      <c r="AA207" s="134"/>
      <c r="AB207" s="134"/>
      <c r="AC207" s="134" t="s">
        <v>116</v>
      </c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</row>
    <row r="208" spans="1:58" x14ac:dyDescent="0.3">
      <c r="A208" s="136" t="s">
        <v>111</v>
      </c>
      <c r="B208" s="136" t="s">
        <v>68</v>
      </c>
      <c r="C208" s="184" t="s">
        <v>69</v>
      </c>
      <c r="D208" s="147"/>
      <c r="E208" s="155"/>
      <c r="F208" s="159"/>
      <c r="G208" s="159">
        <f>SUMIF(AC209:AC225,"&lt;&gt;NOR",G209:G225)</f>
        <v>0</v>
      </c>
      <c r="H208" s="159"/>
      <c r="I208" s="159">
        <f>SUM(I209:I225)</f>
        <v>0</v>
      </c>
      <c r="J208" s="159"/>
      <c r="K208" s="159">
        <f>SUM(K209:K225)</f>
        <v>0</v>
      </c>
      <c r="L208" s="159"/>
      <c r="M208" s="159">
        <f>SUM(M209:M225)</f>
        <v>0</v>
      </c>
      <c r="N208" s="148"/>
      <c r="O208" s="148">
        <f>SUM(O209:O225)</f>
        <v>16.553370000000001</v>
      </c>
      <c r="P208" s="148"/>
      <c r="Q208" s="148">
        <f>SUM(Q209:Q225)</f>
        <v>0</v>
      </c>
      <c r="R208" s="148"/>
      <c r="S208" s="148"/>
      <c r="T208" s="149"/>
      <c r="U208" s="148">
        <f>SUM(U209:U225)</f>
        <v>26.91</v>
      </c>
      <c r="AC208" t="s">
        <v>112</v>
      </c>
    </row>
    <row r="209" spans="1:58" ht="20.6" outlineLevel="1" x14ac:dyDescent="0.3">
      <c r="A209" s="135">
        <v>66</v>
      </c>
      <c r="B209" s="135" t="s">
        <v>184</v>
      </c>
      <c r="C209" s="179" t="s">
        <v>295</v>
      </c>
      <c r="D209" s="141" t="s">
        <v>166</v>
      </c>
      <c r="E209" s="151">
        <v>16.5</v>
      </c>
      <c r="F209" s="157"/>
      <c r="G209" s="158">
        <f>ROUND(E209*F209,2)</f>
        <v>0</v>
      </c>
      <c r="H209" s="157"/>
      <c r="I209" s="158">
        <f>ROUND(E209*H209,2)</f>
        <v>0</v>
      </c>
      <c r="J209" s="157"/>
      <c r="K209" s="158">
        <f>ROUND(E209*J209,2)</f>
        <v>0</v>
      </c>
      <c r="L209" s="158">
        <v>21</v>
      </c>
      <c r="M209" s="158">
        <f>G209*(1+L209/100)</f>
        <v>0</v>
      </c>
      <c r="N209" s="142">
        <v>0</v>
      </c>
      <c r="O209" s="142">
        <f>ROUND(E209*N209,5)</f>
        <v>0</v>
      </c>
      <c r="P209" s="142">
        <v>0</v>
      </c>
      <c r="Q209" s="142">
        <f>ROUND(E209*P209,5)</f>
        <v>0</v>
      </c>
      <c r="R209" s="142"/>
      <c r="S209" s="142" t="s">
        <v>458</v>
      </c>
      <c r="T209" s="143">
        <v>0.15</v>
      </c>
      <c r="U209" s="142">
        <f>ROUND(E209*T209,2)</f>
        <v>2.48</v>
      </c>
      <c r="V209" s="134"/>
      <c r="W209" s="134"/>
      <c r="X209" s="134"/>
      <c r="Y209" s="134"/>
      <c r="Z209" s="134"/>
      <c r="AA209" s="134"/>
      <c r="AB209" s="134"/>
      <c r="AC209" s="134" t="s">
        <v>116</v>
      </c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</row>
    <row r="210" spans="1:58" outlineLevel="1" x14ac:dyDescent="0.3">
      <c r="A210" s="135"/>
      <c r="B210" s="135"/>
      <c r="C210" s="182" t="s">
        <v>320</v>
      </c>
      <c r="D210" s="145"/>
      <c r="E210" s="153">
        <v>16.5</v>
      </c>
      <c r="F210" s="158"/>
      <c r="G210" s="158"/>
      <c r="H210" s="158"/>
      <c r="I210" s="158"/>
      <c r="J210" s="158"/>
      <c r="K210" s="158"/>
      <c r="L210" s="158"/>
      <c r="M210" s="158"/>
      <c r="N210" s="142"/>
      <c r="O210" s="142"/>
      <c r="P210" s="142"/>
      <c r="Q210" s="142"/>
      <c r="R210" s="142"/>
      <c r="S210" s="142"/>
      <c r="T210" s="143"/>
      <c r="U210" s="142"/>
      <c r="V210" s="134"/>
      <c r="W210" s="134"/>
      <c r="X210" s="134"/>
      <c r="Y210" s="134"/>
      <c r="Z210" s="134"/>
      <c r="AA210" s="134"/>
      <c r="AB210" s="134"/>
      <c r="AC210" s="134" t="s">
        <v>118</v>
      </c>
      <c r="AD210" s="134">
        <v>0</v>
      </c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</row>
    <row r="211" spans="1:58" ht="20.6" outlineLevel="1" x14ac:dyDescent="0.3">
      <c r="A211" s="135">
        <v>67</v>
      </c>
      <c r="B211" s="135" t="s">
        <v>321</v>
      </c>
      <c r="C211" s="179" t="s">
        <v>322</v>
      </c>
      <c r="D211" s="141" t="s">
        <v>166</v>
      </c>
      <c r="E211" s="151">
        <v>16.5</v>
      </c>
      <c r="F211" s="157"/>
      <c r="G211" s="158">
        <f>ROUND(E211*F211,2)</f>
        <v>0</v>
      </c>
      <c r="H211" s="157"/>
      <c r="I211" s="158">
        <f>ROUND(E211*H211,2)</f>
        <v>0</v>
      </c>
      <c r="J211" s="157"/>
      <c r="K211" s="158">
        <f>ROUND(E211*J211,2)</f>
        <v>0</v>
      </c>
      <c r="L211" s="158">
        <v>21</v>
      </c>
      <c r="M211" s="158">
        <f>G211*(1+L211/100)</f>
        <v>0</v>
      </c>
      <c r="N211" s="142">
        <v>0.378</v>
      </c>
      <c r="O211" s="142">
        <f>ROUND(E211*N211,5)</f>
        <v>6.2370000000000001</v>
      </c>
      <c r="P211" s="142">
        <v>0</v>
      </c>
      <c r="Q211" s="142">
        <f>ROUND(E211*P211,5)</f>
        <v>0</v>
      </c>
      <c r="R211" s="142"/>
      <c r="S211" s="142" t="s">
        <v>458</v>
      </c>
      <c r="T211" s="143">
        <v>2.5999999999999999E-2</v>
      </c>
      <c r="U211" s="142">
        <f>ROUND(E211*T211,2)</f>
        <v>0.43</v>
      </c>
      <c r="V211" s="134"/>
      <c r="W211" s="134"/>
      <c r="X211" s="134"/>
      <c r="Y211" s="134"/>
      <c r="Z211" s="134"/>
      <c r="AA211" s="134"/>
      <c r="AB211" s="134"/>
      <c r="AC211" s="134" t="s">
        <v>116</v>
      </c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</row>
    <row r="212" spans="1:58" outlineLevel="1" x14ac:dyDescent="0.3">
      <c r="A212" s="135"/>
      <c r="B212" s="135"/>
      <c r="C212" s="182" t="s">
        <v>320</v>
      </c>
      <c r="D212" s="145"/>
      <c r="E212" s="153">
        <v>16.5</v>
      </c>
      <c r="F212" s="158"/>
      <c r="G212" s="158"/>
      <c r="H212" s="158"/>
      <c r="I212" s="158"/>
      <c r="J212" s="158"/>
      <c r="K212" s="158"/>
      <c r="L212" s="158"/>
      <c r="M212" s="158"/>
      <c r="N212" s="142"/>
      <c r="O212" s="142"/>
      <c r="P212" s="142"/>
      <c r="Q212" s="142"/>
      <c r="R212" s="142"/>
      <c r="S212" s="142"/>
      <c r="T212" s="143"/>
      <c r="U212" s="142"/>
      <c r="V212" s="134"/>
      <c r="W212" s="134"/>
      <c r="X212" s="134"/>
      <c r="Y212" s="134"/>
      <c r="Z212" s="134"/>
      <c r="AA212" s="134"/>
      <c r="AB212" s="134"/>
      <c r="AC212" s="134" t="s">
        <v>118</v>
      </c>
      <c r="AD212" s="134">
        <v>0</v>
      </c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</row>
    <row r="213" spans="1:58" outlineLevel="1" x14ac:dyDescent="0.3">
      <c r="A213" s="135">
        <v>68</v>
      </c>
      <c r="B213" s="135" t="s">
        <v>323</v>
      </c>
      <c r="C213" s="179" t="s">
        <v>324</v>
      </c>
      <c r="D213" s="141" t="s">
        <v>166</v>
      </c>
      <c r="E213" s="151">
        <v>16.5</v>
      </c>
      <c r="F213" s="157"/>
      <c r="G213" s="158">
        <f>ROUND(E213*F213,2)</f>
        <v>0</v>
      </c>
      <c r="H213" s="157"/>
      <c r="I213" s="158">
        <f>ROUND(E213*H213,2)</f>
        <v>0</v>
      </c>
      <c r="J213" s="157"/>
      <c r="K213" s="158">
        <f>ROUND(E213*J213,2)</f>
        <v>0</v>
      </c>
      <c r="L213" s="158">
        <v>21</v>
      </c>
      <c r="M213" s="158">
        <f>G213*(1+L213/100)</f>
        <v>0</v>
      </c>
      <c r="N213" s="142">
        <v>5.5449999999999999E-2</v>
      </c>
      <c r="O213" s="142">
        <f>ROUND(E213*N213,5)</f>
        <v>0.91493000000000002</v>
      </c>
      <c r="P213" s="142">
        <v>0</v>
      </c>
      <c r="Q213" s="142">
        <f>ROUND(E213*P213,5)</f>
        <v>0</v>
      </c>
      <c r="R213" s="142"/>
      <c r="S213" s="142" t="s">
        <v>458</v>
      </c>
      <c r="T213" s="143">
        <v>0.442</v>
      </c>
      <c r="U213" s="142">
        <f>ROUND(E213*T213,2)</f>
        <v>7.29</v>
      </c>
      <c r="V213" s="134"/>
      <c r="W213" s="134"/>
      <c r="X213" s="134"/>
      <c r="Y213" s="134"/>
      <c r="Z213" s="134"/>
      <c r="AA213" s="134"/>
      <c r="AB213" s="134"/>
      <c r="AC213" s="134" t="s">
        <v>116</v>
      </c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</row>
    <row r="214" spans="1:58" outlineLevel="1" x14ac:dyDescent="0.3">
      <c r="A214" s="135"/>
      <c r="B214" s="135"/>
      <c r="C214" s="182" t="s">
        <v>320</v>
      </c>
      <c r="D214" s="145"/>
      <c r="E214" s="153">
        <v>16.5</v>
      </c>
      <c r="F214" s="158"/>
      <c r="G214" s="158"/>
      <c r="H214" s="158"/>
      <c r="I214" s="158"/>
      <c r="J214" s="158"/>
      <c r="K214" s="158"/>
      <c r="L214" s="158"/>
      <c r="M214" s="158"/>
      <c r="N214" s="142"/>
      <c r="O214" s="142"/>
      <c r="P214" s="142"/>
      <c r="Q214" s="142"/>
      <c r="R214" s="142"/>
      <c r="S214" s="142"/>
      <c r="T214" s="143"/>
      <c r="U214" s="142"/>
      <c r="V214" s="134"/>
      <c r="W214" s="134"/>
      <c r="X214" s="134"/>
      <c r="Y214" s="134"/>
      <c r="Z214" s="134"/>
      <c r="AA214" s="134"/>
      <c r="AB214" s="134"/>
      <c r="AC214" s="134" t="s">
        <v>118</v>
      </c>
      <c r="AD214" s="134">
        <v>0</v>
      </c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</row>
    <row r="215" spans="1:58" outlineLevel="1" x14ac:dyDescent="0.3">
      <c r="A215" s="135">
        <v>69</v>
      </c>
      <c r="B215" s="135" t="s">
        <v>325</v>
      </c>
      <c r="C215" s="179" t="s">
        <v>326</v>
      </c>
      <c r="D215" s="141" t="s">
        <v>166</v>
      </c>
      <c r="E215" s="151">
        <v>17.324999999999999</v>
      </c>
      <c r="F215" s="157"/>
      <c r="G215" s="158">
        <f>ROUND(E215*F215,2)</f>
        <v>0</v>
      </c>
      <c r="H215" s="157"/>
      <c r="I215" s="158">
        <f>ROUND(E215*H215,2)</f>
        <v>0</v>
      </c>
      <c r="J215" s="157"/>
      <c r="K215" s="158">
        <f>ROUND(E215*J215,2)</f>
        <v>0</v>
      </c>
      <c r="L215" s="158">
        <v>21</v>
      </c>
      <c r="M215" s="158">
        <f>G215*(1+L215/100)</f>
        <v>0</v>
      </c>
      <c r="N215" s="142">
        <v>0.129</v>
      </c>
      <c r="O215" s="142">
        <f>ROUND(E215*N215,5)</f>
        <v>2.2349299999999999</v>
      </c>
      <c r="P215" s="142">
        <v>0</v>
      </c>
      <c r="Q215" s="142">
        <f>ROUND(E215*P215,5)</f>
        <v>0</v>
      </c>
      <c r="R215" s="142"/>
      <c r="S215" s="142" t="s">
        <v>458</v>
      </c>
      <c r="T215" s="143">
        <v>0</v>
      </c>
      <c r="U215" s="142">
        <f>ROUND(E215*T215,2)</f>
        <v>0</v>
      </c>
      <c r="V215" s="134"/>
      <c r="W215" s="134"/>
      <c r="X215" s="134"/>
      <c r="Y215" s="134"/>
      <c r="Z215" s="134"/>
      <c r="AA215" s="134"/>
      <c r="AB215" s="134"/>
      <c r="AC215" s="134" t="s">
        <v>203</v>
      </c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</row>
    <row r="216" spans="1:58" outlineLevel="1" x14ac:dyDescent="0.3">
      <c r="A216" s="135"/>
      <c r="B216" s="135"/>
      <c r="C216" s="182" t="s">
        <v>327</v>
      </c>
      <c r="D216" s="145"/>
      <c r="E216" s="153">
        <v>16.5</v>
      </c>
      <c r="F216" s="158"/>
      <c r="G216" s="158"/>
      <c r="H216" s="158"/>
      <c r="I216" s="158"/>
      <c r="J216" s="158"/>
      <c r="K216" s="158"/>
      <c r="L216" s="158"/>
      <c r="M216" s="158"/>
      <c r="N216" s="142"/>
      <c r="O216" s="142"/>
      <c r="P216" s="142"/>
      <c r="Q216" s="142"/>
      <c r="R216" s="142"/>
      <c r="S216" s="142"/>
      <c r="T216" s="143"/>
      <c r="U216" s="142"/>
      <c r="V216" s="134"/>
      <c r="W216" s="134"/>
      <c r="X216" s="134"/>
      <c r="Y216" s="134"/>
      <c r="Z216" s="134"/>
      <c r="AA216" s="134"/>
      <c r="AB216" s="134"/>
      <c r="AC216" s="134" t="s">
        <v>118</v>
      </c>
      <c r="AD216" s="134">
        <v>0</v>
      </c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</row>
    <row r="217" spans="1:58" outlineLevel="1" x14ac:dyDescent="0.3">
      <c r="A217" s="135"/>
      <c r="B217" s="135"/>
      <c r="C217" s="183" t="s">
        <v>328</v>
      </c>
      <c r="D217" s="146"/>
      <c r="E217" s="154">
        <v>0.82499999999999996</v>
      </c>
      <c r="F217" s="158"/>
      <c r="G217" s="158"/>
      <c r="H217" s="158"/>
      <c r="I217" s="158"/>
      <c r="J217" s="158"/>
      <c r="K217" s="158"/>
      <c r="L217" s="158"/>
      <c r="M217" s="158"/>
      <c r="N217" s="142"/>
      <c r="O217" s="142"/>
      <c r="P217" s="142"/>
      <c r="Q217" s="142"/>
      <c r="R217" s="142"/>
      <c r="S217" s="142"/>
      <c r="T217" s="143"/>
      <c r="U217" s="142"/>
      <c r="V217" s="134"/>
      <c r="W217" s="134"/>
      <c r="X217" s="134"/>
      <c r="Y217" s="134"/>
      <c r="Z217" s="134"/>
      <c r="AA217" s="134"/>
      <c r="AB217" s="134"/>
      <c r="AC217" s="134" t="s">
        <v>118</v>
      </c>
      <c r="AD217" s="134">
        <v>4</v>
      </c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</row>
    <row r="218" spans="1:58" outlineLevel="1" x14ac:dyDescent="0.3">
      <c r="A218" s="135">
        <v>70</v>
      </c>
      <c r="B218" s="135" t="s">
        <v>329</v>
      </c>
      <c r="C218" s="179" t="s">
        <v>330</v>
      </c>
      <c r="D218" s="141" t="s">
        <v>200</v>
      </c>
      <c r="E218" s="151">
        <v>5</v>
      </c>
      <c r="F218" s="157"/>
      <c r="G218" s="158">
        <f>ROUND(E218*F218,2)</f>
        <v>0</v>
      </c>
      <c r="H218" s="157"/>
      <c r="I218" s="158">
        <f>ROUND(E218*H218,2)</f>
        <v>0</v>
      </c>
      <c r="J218" s="157"/>
      <c r="K218" s="158">
        <f>ROUND(E218*J218,2)</f>
        <v>0</v>
      </c>
      <c r="L218" s="158">
        <v>21</v>
      </c>
      <c r="M218" s="158">
        <f>G218*(1+L218/100)</f>
        <v>0</v>
      </c>
      <c r="N218" s="142">
        <v>3.3E-4</v>
      </c>
      <c r="O218" s="142">
        <f>ROUND(E218*N218,5)</f>
        <v>1.65E-3</v>
      </c>
      <c r="P218" s="142">
        <v>0</v>
      </c>
      <c r="Q218" s="142">
        <f>ROUND(E218*P218,5)</f>
        <v>0</v>
      </c>
      <c r="R218" s="142"/>
      <c r="S218" s="142" t="s">
        <v>458</v>
      </c>
      <c r="T218" s="143">
        <v>0.41</v>
      </c>
      <c r="U218" s="142">
        <f>ROUND(E218*T218,2)</f>
        <v>2.0499999999999998</v>
      </c>
      <c r="V218" s="134"/>
      <c r="W218" s="134"/>
      <c r="X218" s="134"/>
      <c r="Y218" s="134"/>
      <c r="Z218" s="134"/>
      <c r="AA218" s="134"/>
      <c r="AB218" s="134"/>
      <c r="AC218" s="134" t="s">
        <v>116</v>
      </c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</row>
    <row r="219" spans="1:58" outlineLevel="1" x14ac:dyDescent="0.3">
      <c r="A219" s="135"/>
      <c r="B219" s="135"/>
      <c r="C219" s="182" t="s">
        <v>66</v>
      </c>
      <c r="D219" s="145"/>
      <c r="E219" s="153">
        <v>5</v>
      </c>
      <c r="F219" s="158"/>
      <c r="G219" s="158"/>
      <c r="H219" s="158"/>
      <c r="I219" s="158"/>
      <c r="J219" s="158"/>
      <c r="K219" s="158"/>
      <c r="L219" s="158"/>
      <c r="M219" s="158"/>
      <c r="N219" s="142"/>
      <c r="O219" s="142"/>
      <c r="P219" s="142"/>
      <c r="Q219" s="142"/>
      <c r="R219" s="142"/>
      <c r="S219" s="142"/>
      <c r="T219" s="143"/>
      <c r="U219" s="142"/>
      <c r="V219" s="134"/>
      <c r="W219" s="134"/>
      <c r="X219" s="134"/>
      <c r="Y219" s="134"/>
      <c r="Z219" s="134"/>
      <c r="AA219" s="134"/>
      <c r="AB219" s="134"/>
      <c r="AC219" s="134" t="s">
        <v>118</v>
      </c>
      <c r="AD219" s="134">
        <v>0</v>
      </c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</row>
    <row r="220" spans="1:58" outlineLevel="1" x14ac:dyDescent="0.3">
      <c r="A220" s="135">
        <v>71</v>
      </c>
      <c r="B220" s="135" t="s">
        <v>304</v>
      </c>
      <c r="C220" s="179" t="s">
        <v>305</v>
      </c>
      <c r="D220" s="141" t="s">
        <v>200</v>
      </c>
      <c r="E220" s="151">
        <v>30.2</v>
      </c>
      <c r="F220" s="157"/>
      <c r="G220" s="158">
        <f>ROUND(E220*F220,2)</f>
        <v>0</v>
      </c>
      <c r="H220" s="157"/>
      <c r="I220" s="158">
        <f>ROUND(E220*H220,2)</f>
        <v>0</v>
      </c>
      <c r="J220" s="157"/>
      <c r="K220" s="158">
        <f>ROUND(E220*J220,2)</f>
        <v>0</v>
      </c>
      <c r="L220" s="158">
        <v>21</v>
      </c>
      <c r="M220" s="158">
        <f>G220*(1+L220/100)</f>
        <v>0</v>
      </c>
      <c r="N220" s="142">
        <v>0.188</v>
      </c>
      <c r="O220" s="142">
        <f>ROUND(E220*N220,5)</f>
        <v>5.6776</v>
      </c>
      <c r="P220" s="142">
        <v>0</v>
      </c>
      <c r="Q220" s="142">
        <f>ROUND(E220*P220,5)</f>
        <v>0</v>
      </c>
      <c r="R220" s="142"/>
      <c r="S220" s="142" t="s">
        <v>458</v>
      </c>
      <c r="T220" s="143">
        <v>0.27200000000000002</v>
      </c>
      <c r="U220" s="142">
        <f>ROUND(E220*T220,2)</f>
        <v>8.2100000000000009</v>
      </c>
      <c r="V220" s="134"/>
      <c r="W220" s="134"/>
      <c r="X220" s="134"/>
      <c r="Y220" s="134"/>
      <c r="Z220" s="134"/>
      <c r="AA220" s="134"/>
      <c r="AB220" s="134"/>
      <c r="AC220" s="134" t="s">
        <v>116</v>
      </c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</row>
    <row r="221" spans="1:58" outlineLevel="1" x14ac:dyDescent="0.3">
      <c r="A221" s="135"/>
      <c r="B221" s="135"/>
      <c r="C221" s="182" t="s">
        <v>331</v>
      </c>
      <c r="D221" s="145"/>
      <c r="E221" s="153">
        <v>30.2</v>
      </c>
      <c r="F221" s="158"/>
      <c r="G221" s="158"/>
      <c r="H221" s="158"/>
      <c r="I221" s="158"/>
      <c r="J221" s="158"/>
      <c r="K221" s="158"/>
      <c r="L221" s="158"/>
      <c r="M221" s="158"/>
      <c r="N221" s="142"/>
      <c r="O221" s="142"/>
      <c r="P221" s="142"/>
      <c r="Q221" s="142"/>
      <c r="R221" s="142"/>
      <c r="S221" s="142"/>
      <c r="T221" s="143"/>
      <c r="U221" s="142"/>
      <c r="V221" s="134"/>
      <c r="W221" s="134"/>
      <c r="X221" s="134"/>
      <c r="Y221" s="134"/>
      <c r="Z221" s="134"/>
      <c r="AA221" s="134"/>
      <c r="AB221" s="134"/>
      <c r="AC221" s="134" t="s">
        <v>118</v>
      </c>
      <c r="AD221" s="134">
        <v>0</v>
      </c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</row>
    <row r="222" spans="1:58" outlineLevel="1" x14ac:dyDescent="0.3">
      <c r="A222" s="135">
        <v>72</v>
      </c>
      <c r="B222" s="135" t="s">
        <v>308</v>
      </c>
      <c r="C222" s="179" t="s">
        <v>309</v>
      </c>
      <c r="D222" s="141" t="s">
        <v>141</v>
      </c>
      <c r="E222" s="151">
        <v>33.22</v>
      </c>
      <c r="F222" s="157"/>
      <c r="G222" s="158">
        <f>ROUND(E222*F222,2)</f>
        <v>0</v>
      </c>
      <c r="H222" s="157"/>
      <c r="I222" s="158">
        <f>ROUND(E222*H222,2)</f>
        <v>0</v>
      </c>
      <c r="J222" s="157"/>
      <c r="K222" s="158">
        <f>ROUND(E222*J222,2)</f>
        <v>0</v>
      </c>
      <c r="L222" s="158">
        <v>21</v>
      </c>
      <c r="M222" s="158">
        <f>G222*(1+L222/100)</f>
        <v>0</v>
      </c>
      <c r="N222" s="142">
        <v>4.4769999999999997E-2</v>
      </c>
      <c r="O222" s="142">
        <f>ROUND(E222*N222,5)</f>
        <v>1.48726</v>
      </c>
      <c r="P222" s="142">
        <v>0</v>
      </c>
      <c r="Q222" s="142">
        <f>ROUND(E222*P222,5)</f>
        <v>0</v>
      </c>
      <c r="R222" s="142"/>
      <c r="S222" s="142" t="s">
        <v>458</v>
      </c>
      <c r="T222" s="143">
        <v>0</v>
      </c>
      <c r="U222" s="142">
        <f>ROUND(E222*T222,2)</f>
        <v>0</v>
      </c>
      <c r="V222" s="134"/>
      <c r="W222" s="134"/>
      <c r="X222" s="134"/>
      <c r="Y222" s="134"/>
      <c r="Z222" s="134"/>
      <c r="AA222" s="134"/>
      <c r="AB222" s="134"/>
      <c r="AC222" s="134" t="s">
        <v>203</v>
      </c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</row>
    <row r="223" spans="1:58" outlineLevel="1" x14ac:dyDescent="0.3">
      <c r="A223" s="135"/>
      <c r="B223" s="135"/>
      <c r="C223" s="182" t="s">
        <v>332</v>
      </c>
      <c r="D223" s="145"/>
      <c r="E223" s="153">
        <v>30.2</v>
      </c>
      <c r="F223" s="158"/>
      <c r="G223" s="158"/>
      <c r="H223" s="158"/>
      <c r="I223" s="158"/>
      <c r="J223" s="158"/>
      <c r="K223" s="158"/>
      <c r="L223" s="158"/>
      <c r="M223" s="158"/>
      <c r="N223" s="142"/>
      <c r="O223" s="142"/>
      <c r="P223" s="142"/>
      <c r="Q223" s="142"/>
      <c r="R223" s="142"/>
      <c r="S223" s="142"/>
      <c r="T223" s="143"/>
      <c r="U223" s="142"/>
      <c r="V223" s="134"/>
      <c r="W223" s="134"/>
      <c r="X223" s="134"/>
      <c r="Y223" s="134"/>
      <c r="Z223" s="134"/>
      <c r="AA223" s="134"/>
      <c r="AB223" s="134"/>
      <c r="AC223" s="134" t="s">
        <v>118</v>
      </c>
      <c r="AD223" s="134">
        <v>0</v>
      </c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</row>
    <row r="224" spans="1:58" outlineLevel="1" x14ac:dyDescent="0.3">
      <c r="A224" s="135"/>
      <c r="B224" s="135"/>
      <c r="C224" s="183" t="s">
        <v>333</v>
      </c>
      <c r="D224" s="146"/>
      <c r="E224" s="154">
        <v>3.02</v>
      </c>
      <c r="F224" s="158"/>
      <c r="G224" s="158"/>
      <c r="H224" s="158"/>
      <c r="I224" s="158"/>
      <c r="J224" s="158"/>
      <c r="K224" s="158"/>
      <c r="L224" s="158"/>
      <c r="M224" s="158"/>
      <c r="N224" s="142"/>
      <c r="O224" s="142"/>
      <c r="P224" s="142"/>
      <c r="Q224" s="142"/>
      <c r="R224" s="142"/>
      <c r="S224" s="142"/>
      <c r="T224" s="143"/>
      <c r="U224" s="142"/>
      <c r="V224" s="134"/>
      <c r="W224" s="134"/>
      <c r="X224" s="134"/>
      <c r="Y224" s="134"/>
      <c r="Z224" s="134"/>
      <c r="AA224" s="134"/>
      <c r="AB224" s="134"/>
      <c r="AC224" s="134" t="s">
        <v>118</v>
      </c>
      <c r="AD224" s="134">
        <v>4</v>
      </c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</row>
    <row r="225" spans="1:58" outlineLevel="1" x14ac:dyDescent="0.3">
      <c r="A225" s="135">
        <v>73</v>
      </c>
      <c r="B225" s="135" t="s">
        <v>334</v>
      </c>
      <c r="C225" s="179" t="s">
        <v>335</v>
      </c>
      <c r="D225" s="141" t="s">
        <v>235</v>
      </c>
      <c r="E225" s="151">
        <v>16.55</v>
      </c>
      <c r="F225" s="157"/>
      <c r="G225" s="158">
        <f>ROUND(E225*F225,2)</f>
        <v>0</v>
      </c>
      <c r="H225" s="157"/>
      <c r="I225" s="158">
        <f>ROUND(E225*H225,2)</f>
        <v>0</v>
      </c>
      <c r="J225" s="157"/>
      <c r="K225" s="158">
        <f>ROUND(E225*J225,2)</f>
        <v>0</v>
      </c>
      <c r="L225" s="158">
        <v>21</v>
      </c>
      <c r="M225" s="158">
        <f>G225*(1+L225/100)</f>
        <v>0</v>
      </c>
      <c r="N225" s="142">
        <v>0</v>
      </c>
      <c r="O225" s="142">
        <f>ROUND(E225*N225,5)</f>
        <v>0</v>
      </c>
      <c r="P225" s="142">
        <v>0</v>
      </c>
      <c r="Q225" s="142">
        <f>ROUND(E225*P225,5)</f>
        <v>0</v>
      </c>
      <c r="R225" s="142"/>
      <c r="S225" s="142" t="s">
        <v>458</v>
      </c>
      <c r="T225" s="143">
        <v>0.39</v>
      </c>
      <c r="U225" s="142">
        <f>ROUND(E225*T225,2)</f>
        <v>6.45</v>
      </c>
      <c r="V225" s="134"/>
      <c r="W225" s="134"/>
      <c r="X225" s="134"/>
      <c r="Y225" s="134"/>
      <c r="Z225" s="134"/>
      <c r="AA225" s="134"/>
      <c r="AB225" s="134"/>
      <c r="AC225" s="134" t="s">
        <v>116</v>
      </c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</row>
    <row r="226" spans="1:58" x14ac:dyDescent="0.3">
      <c r="A226" s="136" t="s">
        <v>111</v>
      </c>
      <c r="B226" s="136" t="s">
        <v>70</v>
      </c>
      <c r="C226" s="184" t="s">
        <v>71</v>
      </c>
      <c r="D226" s="147"/>
      <c r="E226" s="155"/>
      <c r="F226" s="159"/>
      <c r="G226" s="159">
        <f>SUMIF(AC227:AC234,"&lt;&gt;NOR",G227:G234)</f>
        <v>0</v>
      </c>
      <c r="H226" s="159"/>
      <c r="I226" s="159">
        <f>SUM(I227:I234)</f>
        <v>0</v>
      </c>
      <c r="J226" s="159"/>
      <c r="K226" s="159">
        <f>SUM(K227:K234)</f>
        <v>0</v>
      </c>
      <c r="L226" s="159"/>
      <c r="M226" s="159">
        <f>SUM(M227:M234)</f>
        <v>0</v>
      </c>
      <c r="N226" s="148"/>
      <c r="O226" s="148">
        <f>SUM(O227:O234)</f>
        <v>1.67475</v>
      </c>
      <c r="P226" s="148"/>
      <c r="Q226" s="148">
        <f>SUM(Q227:Q234)</f>
        <v>0</v>
      </c>
      <c r="R226" s="148"/>
      <c r="S226" s="148"/>
      <c r="T226" s="149"/>
      <c r="U226" s="148">
        <f>SUM(U227:U234)</f>
        <v>2.9499999999999997</v>
      </c>
      <c r="AC226" t="s">
        <v>112</v>
      </c>
    </row>
    <row r="227" spans="1:58" outlineLevel="1" x14ac:dyDescent="0.3">
      <c r="A227" s="135">
        <v>74</v>
      </c>
      <c r="B227" s="135" t="s">
        <v>336</v>
      </c>
      <c r="C227" s="179" t="s">
        <v>337</v>
      </c>
      <c r="D227" s="141" t="s">
        <v>125</v>
      </c>
      <c r="E227" s="151">
        <v>0.86099999999999999</v>
      </c>
      <c r="F227" s="157"/>
      <c r="G227" s="158">
        <f>ROUND(E227*F227,2)</f>
        <v>0</v>
      </c>
      <c r="H227" s="157"/>
      <c r="I227" s="158">
        <f>ROUND(E227*H227,2)</f>
        <v>0</v>
      </c>
      <c r="J227" s="157"/>
      <c r="K227" s="158">
        <f>ROUND(E227*J227,2)</f>
        <v>0</v>
      </c>
      <c r="L227" s="158">
        <v>21</v>
      </c>
      <c r="M227" s="158">
        <f>G227*(1+L227/100)</f>
        <v>0</v>
      </c>
      <c r="N227" s="142">
        <v>1.8907700000000001</v>
      </c>
      <c r="O227" s="142">
        <f>ROUND(E227*N227,5)</f>
        <v>1.62795</v>
      </c>
      <c r="P227" s="142">
        <v>0</v>
      </c>
      <c r="Q227" s="142">
        <f>ROUND(E227*P227,5)</f>
        <v>0</v>
      </c>
      <c r="R227" s="142"/>
      <c r="S227" s="142" t="s">
        <v>458</v>
      </c>
      <c r="T227" s="143">
        <v>1.6950000000000001</v>
      </c>
      <c r="U227" s="142">
        <f>ROUND(E227*T227,2)</f>
        <v>1.46</v>
      </c>
      <c r="V227" s="134"/>
      <c r="W227" s="134"/>
      <c r="X227" s="134"/>
      <c r="Y227" s="134"/>
      <c r="Z227" s="134"/>
      <c r="AA227" s="134"/>
      <c r="AB227" s="134"/>
      <c r="AC227" s="134" t="s">
        <v>116</v>
      </c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</row>
    <row r="228" spans="1:58" outlineLevel="1" x14ac:dyDescent="0.3">
      <c r="A228" s="135"/>
      <c r="B228" s="135"/>
      <c r="C228" s="182" t="s">
        <v>338</v>
      </c>
      <c r="D228" s="145"/>
      <c r="E228" s="153">
        <v>0.86099999999999999</v>
      </c>
      <c r="F228" s="158"/>
      <c r="G228" s="158"/>
      <c r="H228" s="158"/>
      <c r="I228" s="158"/>
      <c r="J228" s="158"/>
      <c r="K228" s="158"/>
      <c r="L228" s="158"/>
      <c r="M228" s="158"/>
      <c r="N228" s="142"/>
      <c r="O228" s="142"/>
      <c r="P228" s="142"/>
      <c r="Q228" s="142"/>
      <c r="R228" s="142"/>
      <c r="S228" s="142"/>
      <c r="T228" s="143"/>
      <c r="U228" s="142"/>
      <c r="V228" s="134"/>
      <c r="W228" s="134"/>
      <c r="X228" s="134"/>
      <c r="Y228" s="134"/>
      <c r="Z228" s="134"/>
      <c r="AA228" s="134"/>
      <c r="AB228" s="134"/>
      <c r="AC228" s="134" t="s">
        <v>118</v>
      </c>
      <c r="AD228" s="134">
        <v>0</v>
      </c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</row>
    <row r="229" spans="1:58" outlineLevel="1" x14ac:dyDescent="0.3">
      <c r="A229" s="135">
        <v>75</v>
      </c>
      <c r="B229" s="135" t="s">
        <v>339</v>
      </c>
      <c r="C229" s="179" t="s">
        <v>340</v>
      </c>
      <c r="D229" s="141" t="s">
        <v>200</v>
      </c>
      <c r="E229" s="151">
        <v>17.22</v>
      </c>
      <c r="F229" s="157"/>
      <c r="G229" s="158">
        <f>ROUND(E229*F229,2)</f>
        <v>0</v>
      </c>
      <c r="H229" s="157"/>
      <c r="I229" s="158">
        <f>ROUND(E229*H229,2)</f>
        <v>0</v>
      </c>
      <c r="J229" s="157"/>
      <c r="K229" s="158">
        <f>ROUND(E229*J229,2)</f>
        <v>0</v>
      </c>
      <c r="L229" s="158">
        <v>21</v>
      </c>
      <c r="M229" s="158">
        <f>G229*(1+L229/100)</f>
        <v>0</v>
      </c>
      <c r="N229" s="142">
        <v>0</v>
      </c>
      <c r="O229" s="142">
        <f>ROUND(E229*N229,5)</f>
        <v>0</v>
      </c>
      <c r="P229" s="142">
        <v>0</v>
      </c>
      <c r="Q229" s="142">
        <f>ROUND(E229*P229,5)</f>
        <v>0</v>
      </c>
      <c r="R229" s="142"/>
      <c r="S229" s="142" t="s">
        <v>458</v>
      </c>
      <c r="T229" s="143">
        <v>6.6000000000000003E-2</v>
      </c>
      <c r="U229" s="142">
        <f>ROUND(E229*T229,2)</f>
        <v>1.1399999999999999</v>
      </c>
      <c r="V229" s="134"/>
      <c r="W229" s="134"/>
      <c r="X229" s="134"/>
      <c r="Y229" s="134"/>
      <c r="Z229" s="134"/>
      <c r="AA229" s="134"/>
      <c r="AB229" s="134"/>
      <c r="AC229" s="134" t="s">
        <v>116</v>
      </c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</row>
    <row r="230" spans="1:58" outlineLevel="1" x14ac:dyDescent="0.3">
      <c r="A230" s="135"/>
      <c r="B230" s="135"/>
      <c r="C230" s="182" t="s">
        <v>341</v>
      </c>
      <c r="D230" s="145"/>
      <c r="E230" s="153">
        <v>17.22</v>
      </c>
      <c r="F230" s="158"/>
      <c r="G230" s="158"/>
      <c r="H230" s="158"/>
      <c r="I230" s="158"/>
      <c r="J230" s="158"/>
      <c r="K230" s="158"/>
      <c r="L230" s="158"/>
      <c r="M230" s="158"/>
      <c r="N230" s="142"/>
      <c r="O230" s="142"/>
      <c r="P230" s="142"/>
      <c r="Q230" s="142"/>
      <c r="R230" s="142"/>
      <c r="S230" s="142"/>
      <c r="T230" s="143"/>
      <c r="U230" s="142"/>
      <c r="V230" s="134"/>
      <c r="W230" s="134"/>
      <c r="X230" s="134"/>
      <c r="Y230" s="134"/>
      <c r="Z230" s="134"/>
      <c r="AA230" s="134"/>
      <c r="AB230" s="134"/>
      <c r="AC230" s="134" t="s">
        <v>118</v>
      </c>
      <c r="AD230" s="134">
        <v>0</v>
      </c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</row>
    <row r="231" spans="1:58" outlineLevel="1" x14ac:dyDescent="0.3">
      <c r="A231" s="135">
        <v>76</v>
      </c>
      <c r="B231" s="135" t="s">
        <v>342</v>
      </c>
      <c r="C231" s="179" t="s">
        <v>343</v>
      </c>
      <c r="D231" s="141" t="s">
        <v>141</v>
      </c>
      <c r="E231" s="151">
        <v>5</v>
      </c>
      <c r="F231" s="157"/>
      <c r="G231" s="158">
        <f>ROUND(E231*F231,2)</f>
        <v>0</v>
      </c>
      <c r="H231" s="157"/>
      <c r="I231" s="158">
        <f>ROUND(E231*H231,2)</f>
        <v>0</v>
      </c>
      <c r="J231" s="157"/>
      <c r="K231" s="158">
        <f>ROUND(E231*J231,2)</f>
        <v>0</v>
      </c>
      <c r="L231" s="158">
        <v>21</v>
      </c>
      <c r="M231" s="158">
        <f>G231*(1+L231/100)</f>
        <v>0</v>
      </c>
      <c r="N231" s="142">
        <v>7.7999999999999996E-3</v>
      </c>
      <c r="O231" s="142">
        <f>ROUND(E231*N231,5)</f>
        <v>3.9E-2</v>
      </c>
      <c r="P231" s="142">
        <v>0</v>
      </c>
      <c r="Q231" s="142">
        <f>ROUND(E231*P231,5)</f>
        <v>0</v>
      </c>
      <c r="R231" s="142"/>
      <c r="S231" s="142" t="s">
        <v>458</v>
      </c>
      <c r="T231" s="143">
        <v>0</v>
      </c>
      <c r="U231" s="142">
        <f>ROUND(E231*T231,2)</f>
        <v>0</v>
      </c>
      <c r="V231" s="134"/>
      <c r="W231" s="134"/>
      <c r="X231" s="134"/>
      <c r="Y231" s="134"/>
      <c r="Z231" s="134"/>
      <c r="AA231" s="134"/>
      <c r="AB231" s="134"/>
      <c r="AC231" s="134" t="s">
        <v>203</v>
      </c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</row>
    <row r="232" spans="1:58" outlineLevel="1" x14ac:dyDescent="0.3">
      <c r="A232" s="135"/>
      <c r="B232" s="135"/>
      <c r="C232" s="182" t="s">
        <v>66</v>
      </c>
      <c r="D232" s="145"/>
      <c r="E232" s="153">
        <v>5</v>
      </c>
      <c r="F232" s="158"/>
      <c r="G232" s="158"/>
      <c r="H232" s="158"/>
      <c r="I232" s="158"/>
      <c r="J232" s="158"/>
      <c r="K232" s="158"/>
      <c r="L232" s="158"/>
      <c r="M232" s="158"/>
      <c r="N232" s="142"/>
      <c r="O232" s="142"/>
      <c r="P232" s="142"/>
      <c r="Q232" s="142"/>
      <c r="R232" s="142"/>
      <c r="S232" s="142"/>
      <c r="T232" s="143"/>
      <c r="U232" s="142"/>
      <c r="V232" s="134"/>
      <c r="W232" s="134"/>
      <c r="X232" s="134"/>
      <c r="Y232" s="134"/>
      <c r="Z232" s="134"/>
      <c r="AA232" s="134"/>
      <c r="AB232" s="134"/>
      <c r="AC232" s="134" t="s">
        <v>118</v>
      </c>
      <c r="AD232" s="134">
        <v>0</v>
      </c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</row>
    <row r="233" spans="1:58" outlineLevel="1" x14ac:dyDescent="0.3">
      <c r="A233" s="135">
        <v>77</v>
      </c>
      <c r="B233" s="135" t="s">
        <v>344</v>
      </c>
      <c r="C233" s="179" t="s">
        <v>345</v>
      </c>
      <c r="D233" s="141" t="s">
        <v>141</v>
      </c>
      <c r="E233" s="151">
        <v>3</v>
      </c>
      <c r="F233" s="157"/>
      <c r="G233" s="158">
        <f>ROUND(E233*F233,2)</f>
        <v>0</v>
      </c>
      <c r="H233" s="157"/>
      <c r="I233" s="158">
        <f>ROUND(E233*H233,2)</f>
        <v>0</v>
      </c>
      <c r="J233" s="157"/>
      <c r="K233" s="158">
        <f>ROUND(E233*J233,2)</f>
        <v>0</v>
      </c>
      <c r="L233" s="158">
        <v>21</v>
      </c>
      <c r="M233" s="158">
        <f>G233*(1+L233/100)</f>
        <v>0</v>
      </c>
      <c r="N233" s="142">
        <v>2.5999999999999999E-3</v>
      </c>
      <c r="O233" s="142">
        <f>ROUND(E233*N233,5)</f>
        <v>7.7999999999999996E-3</v>
      </c>
      <c r="P233" s="142">
        <v>0</v>
      </c>
      <c r="Q233" s="142">
        <f>ROUND(E233*P233,5)</f>
        <v>0</v>
      </c>
      <c r="R233" s="142"/>
      <c r="S233" s="142" t="s">
        <v>458</v>
      </c>
      <c r="T233" s="143">
        <v>0</v>
      </c>
      <c r="U233" s="142">
        <f>ROUND(E233*T233,2)</f>
        <v>0</v>
      </c>
      <c r="V233" s="134"/>
      <c r="W233" s="134"/>
      <c r="X233" s="134"/>
      <c r="Y233" s="134"/>
      <c r="Z233" s="134"/>
      <c r="AA233" s="134"/>
      <c r="AB233" s="134"/>
      <c r="AC233" s="134" t="s">
        <v>203</v>
      </c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</row>
    <row r="234" spans="1:58" outlineLevel="1" x14ac:dyDescent="0.3">
      <c r="A234" s="135">
        <v>78</v>
      </c>
      <c r="B234" s="135" t="s">
        <v>346</v>
      </c>
      <c r="C234" s="179" t="s">
        <v>347</v>
      </c>
      <c r="D234" s="141" t="s">
        <v>235</v>
      </c>
      <c r="E234" s="151">
        <v>1.67</v>
      </c>
      <c r="F234" s="157"/>
      <c r="G234" s="158">
        <f>ROUND(E234*F234,2)</f>
        <v>0</v>
      </c>
      <c r="H234" s="157"/>
      <c r="I234" s="158">
        <f>ROUND(E234*H234,2)</f>
        <v>0</v>
      </c>
      <c r="J234" s="157"/>
      <c r="K234" s="158">
        <f>ROUND(E234*J234,2)</f>
        <v>0</v>
      </c>
      <c r="L234" s="158">
        <v>21</v>
      </c>
      <c r="M234" s="158">
        <f>G234*(1+L234/100)</f>
        <v>0</v>
      </c>
      <c r="N234" s="142">
        <v>0</v>
      </c>
      <c r="O234" s="142">
        <f>ROUND(E234*N234,5)</f>
        <v>0</v>
      </c>
      <c r="P234" s="142">
        <v>0</v>
      </c>
      <c r="Q234" s="142">
        <f>ROUND(E234*P234,5)</f>
        <v>0</v>
      </c>
      <c r="R234" s="142"/>
      <c r="S234" s="142" t="s">
        <v>458</v>
      </c>
      <c r="T234" s="143">
        <v>0.21149999999999999</v>
      </c>
      <c r="U234" s="142">
        <f>ROUND(E234*T234,2)</f>
        <v>0.35</v>
      </c>
      <c r="V234" s="134"/>
      <c r="W234" s="134"/>
      <c r="X234" s="134"/>
      <c r="Y234" s="134"/>
      <c r="Z234" s="134"/>
      <c r="AA234" s="134"/>
      <c r="AB234" s="134"/>
      <c r="AC234" s="134" t="s">
        <v>116</v>
      </c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</row>
    <row r="235" spans="1:58" x14ac:dyDescent="0.3">
      <c r="A235" s="136" t="s">
        <v>111</v>
      </c>
      <c r="B235" s="136" t="s">
        <v>72</v>
      </c>
      <c r="C235" s="184" t="s">
        <v>73</v>
      </c>
      <c r="D235" s="147"/>
      <c r="E235" s="155"/>
      <c r="F235" s="159"/>
      <c r="G235" s="159">
        <f>SUMIF(AC236:AC245,"&lt;&gt;NOR",G236:G245)</f>
        <v>0</v>
      </c>
      <c r="H235" s="159"/>
      <c r="I235" s="159">
        <f>SUM(I236:I245)</f>
        <v>0</v>
      </c>
      <c r="J235" s="159"/>
      <c r="K235" s="159">
        <f>SUM(K236:K245)</f>
        <v>0</v>
      </c>
      <c r="L235" s="159"/>
      <c r="M235" s="159">
        <f>SUM(M236:M245)</f>
        <v>0</v>
      </c>
      <c r="N235" s="148"/>
      <c r="O235" s="148">
        <f>SUM(O236:O245)</f>
        <v>0.41760000000000003</v>
      </c>
      <c r="P235" s="148"/>
      <c r="Q235" s="148">
        <f>SUM(Q236:Q245)</f>
        <v>0</v>
      </c>
      <c r="R235" s="148"/>
      <c r="S235" s="148"/>
      <c r="T235" s="149"/>
      <c r="U235" s="148">
        <f>SUM(U236:U245)</f>
        <v>4.33</v>
      </c>
      <c r="AC235" t="s">
        <v>112</v>
      </c>
    </row>
    <row r="236" spans="1:58" outlineLevel="1" x14ac:dyDescent="0.3">
      <c r="A236" s="135">
        <v>79</v>
      </c>
      <c r="B236" s="135" t="s">
        <v>336</v>
      </c>
      <c r="C236" s="179" t="s">
        <v>337</v>
      </c>
      <c r="D236" s="141" t="s">
        <v>125</v>
      </c>
      <c r="E236" s="151">
        <v>0.2</v>
      </c>
      <c r="F236" s="157"/>
      <c r="G236" s="158">
        <f>ROUND(E236*F236,2)</f>
        <v>0</v>
      </c>
      <c r="H236" s="157"/>
      <c r="I236" s="158">
        <f>ROUND(E236*H236,2)</f>
        <v>0</v>
      </c>
      <c r="J236" s="157"/>
      <c r="K236" s="158">
        <f>ROUND(E236*J236,2)</f>
        <v>0</v>
      </c>
      <c r="L236" s="158">
        <v>21</v>
      </c>
      <c r="M236" s="158">
        <f>G236*(1+L236/100)</f>
        <v>0</v>
      </c>
      <c r="N236" s="142">
        <v>1.8907700000000001</v>
      </c>
      <c r="O236" s="142">
        <f>ROUND(E236*N236,5)</f>
        <v>0.37814999999999999</v>
      </c>
      <c r="P236" s="142">
        <v>0</v>
      </c>
      <c r="Q236" s="142">
        <f>ROUND(E236*P236,5)</f>
        <v>0</v>
      </c>
      <c r="R236" s="142"/>
      <c r="S236" s="142" t="s">
        <v>458</v>
      </c>
      <c r="T236" s="143">
        <v>1.6950000000000001</v>
      </c>
      <c r="U236" s="142">
        <f>ROUND(E236*T236,2)</f>
        <v>0.34</v>
      </c>
      <c r="V236" s="134"/>
      <c r="W236" s="134"/>
      <c r="X236" s="134"/>
      <c r="Y236" s="134"/>
      <c r="Z236" s="134"/>
      <c r="AA236" s="134"/>
      <c r="AB236" s="134"/>
      <c r="AC236" s="134" t="s">
        <v>116</v>
      </c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</row>
    <row r="237" spans="1:58" outlineLevel="1" x14ac:dyDescent="0.3">
      <c r="A237" s="135"/>
      <c r="B237" s="135"/>
      <c r="C237" s="182" t="s">
        <v>348</v>
      </c>
      <c r="D237" s="145"/>
      <c r="E237" s="153">
        <v>0.2</v>
      </c>
      <c r="F237" s="158"/>
      <c r="G237" s="158"/>
      <c r="H237" s="158"/>
      <c r="I237" s="158"/>
      <c r="J237" s="158"/>
      <c r="K237" s="158"/>
      <c r="L237" s="158"/>
      <c r="M237" s="158"/>
      <c r="N237" s="142"/>
      <c r="O237" s="142"/>
      <c r="P237" s="142"/>
      <c r="Q237" s="142"/>
      <c r="R237" s="142"/>
      <c r="S237" s="142"/>
      <c r="T237" s="143"/>
      <c r="U237" s="142"/>
      <c r="V237" s="134"/>
      <c r="W237" s="134"/>
      <c r="X237" s="134"/>
      <c r="Y237" s="134"/>
      <c r="Z237" s="134"/>
      <c r="AA237" s="134"/>
      <c r="AB237" s="134"/>
      <c r="AC237" s="134" t="s">
        <v>118</v>
      </c>
      <c r="AD237" s="134">
        <v>0</v>
      </c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</row>
    <row r="238" spans="1:58" outlineLevel="1" x14ac:dyDescent="0.3">
      <c r="A238" s="135">
        <v>80</v>
      </c>
      <c r="B238" s="135" t="s">
        <v>349</v>
      </c>
      <c r="C238" s="179" t="s">
        <v>350</v>
      </c>
      <c r="D238" s="141" t="s">
        <v>141</v>
      </c>
      <c r="E238" s="151">
        <v>6</v>
      </c>
      <c r="F238" s="157"/>
      <c r="G238" s="158">
        <f t="shared" ref="G238:G245" si="0">ROUND(E238*F238,2)</f>
        <v>0</v>
      </c>
      <c r="H238" s="157"/>
      <c r="I238" s="158">
        <f t="shared" ref="I238:I245" si="1">ROUND(E238*H238,2)</f>
        <v>0</v>
      </c>
      <c r="J238" s="157"/>
      <c r="K238" s="158">
        <f t="shared" ref="K238:K245" si="2">ROUND(E238*J238,2)</f>
        <v>0</v>
      </c>
      <c r="L238" s="158">
        <v>21</v>
      </c>
      <c r="M238" s="158">
        <f t="shared" ref="M238:M245" si="3">G238*(1+L238/100)</f>
        <v>0</v>
      </c>
      <c r="N238" s="142">
        <v>0</v>
      </c>
      <c r="O238" s="142">
        <f t="shared" ref="O238:O245" si="4">ROUND(E238*N238,5)</f>
        <v>0</v>
      </c>
      <c r="P238" s="142">
        <v>0</v>
      </c>
      <c r="Q238" s="142">
        <f t="shared" ref="Q238:Q245" si="5">ROUND(E238*P238,5)</f>
        <v>0</v>
      </c>
      <c r="R238" s="142"/>
      <c r="S238" s="142" t="s">
        <v>458</v>
      </c>
      <c r="T238" s="143">
        <v>0.65</v>
      </c>
      <c r="U238" s="142">
        <f t="shared" ref="U238:U245" si="6">ROUND(E238*T238,2)</f>
        <v>3.9</v>
      </c>
      <c r="V238" s="134"/>
      <c r="W238" s="134"/>
      <c r="X238" s="134"/>
      <c r="Y238" s="134"/>
      <c r="Z238" s="134"/>
      <c r="AA238" s="134"/>
      <c r="AB238" s="134"/>
      <c r="AC238" s="134" t="s">
        <v>116</v>
      </c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</row>
    <row r="239" spans="1:58" outlineLevel="1" x14ac:dyDescent="0.3">
      <c r="A239" s="135">
        <v>81</v>
      </c>
      <c r="B239" s="135" t="s">
        <v>351</v>
      </c>
      <c r="C239" s="179" t="s">
        <v>352</v>
      </c>
      <c r="D239" s="141" t="s">
        <v>141</v>
      </c>
      <c r="E239" s="151">
        <v>1</v>
      </c>
      <c r="F239" s="157"/>
      <c r="G239" s="158">
        <f t="shared" si="0"/>
        <v>0</v>
      </c>
      <c r="H239" s="157"/>
      <c r="I239" s="158">
        <f t="shared" si="1"/>
        <v>0</v>
      </c>
      <c r="J239" s="157"/>
      <c r="K239" s="158">
        <f t="shared" si="2"/>
        <v>0</v>
      </c>
      <c r="L239" s="158">
        <v>21</v>
      </c>
      <c r="M239" s="158">
        <f t="shared" si="3"/>
        <v>0</v>
      </c>
      <c r="N239" s="142">
        <v>1.2E-2</v>
      </c>
      <c r="O239" s="142">
        <f t="shared" si="4"/>
        <v>1.2E-2</v>
      </c>
      <c r="P239" s="142">
        <v>0</v>
      </c>
      <c r="Q239" s="142">
        <f t="shared" si="5"/>
        <v>0</v>
      </c>
      <c r="R239" s="142"/>
      <c r="S239" s="142" t="s">
        <v>458</v>
      </c>
      <c r="T239" s="143">
        <v>0</v>
      </c>
      <c r="U239" s="142">
        <f t="shared" si="6"/>
        <v>0</v>
      </c>
      <c r="V239" s="134"/>
      <c r="W239" s="134"/>
      <c r="X239" s="134"/>
      <c r="Y239" s="134"/>
      <c r="Z239" s="134"/>
      <c r="AA239" s="134"/>
      <c r="AB239" s="134"/>
      <c r="AC239" s="134" t="s">
        <v>203</v>
      </c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</row>
    <row r="240" spans="1:58" outlineLevel="1" x14ac:dyDescent="0.3">
      <c r="A240" s="135">
        <v>82</v>
      </c>
      <c r="B240" s="135" t="s">
        <v>353</v>
      </c>
      <c r="C240" s="179" t="s">
        <v>354</v>
      </c>
      <c r="D240" s="141" t="s">
        <v>141</v>
      </c>
      <c r="E240" s="151">
        <v>2</v>
      </c>
      <c r="F240" s="157"/>
      <c r="G240" s="158">
        <f t="shared" si="0"/>
        <v>0</v>
      </c>
      <c r="H240" s="157"/>
      <c r="I240" s="158">
        <f t="shared" si="1"/>
        <v>0</v>
      </c>
      <c r="J240" s="157"/>
      <c r="K240" s="158">
        <f t="shared" si="2"/>
        <v>0</v>
      </c>
      <c r="L240" s="158">
        <v>21</v>
      </c>
      <c r="M240" s="158">
        <f t="shared" si="3"/>
        <v>0</v>
      </c>
      <c r="N240" s="142">
        <v>6.1999999999999998E-3</v>
      </c>
      <c r="O240" s="142">
        <f t="shared" si="4"/>
        <v>1.24E-2</v>
      </c>
      <c r="P240" s="142">
        <v>0</v>
      </c>
      <c r="Q240" s="142">
        <f t="shared" si="5"/>
        <v>0</v>
      </c>
      <c r="R240" s="142"/>
      <c r="S240" s="142" t="s">
        <v>458</v>
      </c>
      <c r="T240" s="143">
        <v>0</v>
      </c>
      <c r="U240" s="142">
        <f t="shared" si="6"/>
        <v>0</v>
      </c>
      <c r="V240" s="134"/>
      <c r="W240" s="134"/>
      <c r="X240" s="134"/>
      <c r="Y240" s="134"/>
      <c r="Z240" s="134"/>
      <c r="AA240" s="134"/>
      <c r="AB240" s="134"/>
      <c r="AC240" s="134" t="s">
        <v>203</v>
      </c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</row>
    <row r="241" spans="1:58" outlineLevel="1" x14ac:dyDescent="0.3">
      <c r="A241" s="135">
        <v>83</v>
      </c>
      <c r="B241" s="135" t="s">
        <v>355</v>
      </c>
      <c r="C241" s="179" t="s">
        <v>356</v>
      </c>
      <c r="D241" s="141" t="s">
        <v>141</v>
      </c>
      <c r="E241" s="151">
        <v>2</v>
      </c>
      <c r="F241" s="157"/>
      <c r="G241" s="158">
        <f t="shared" si="0"/>
        <v>0</v>
      </c>
      <c r="H241" s="157"/>
      <c r="I241" s="158">
        <f t="shared" si="1"/>
        <v>0</v>
      </c>
      <c r="J241" s="157"/>
      <c r="K241" s="158">
        <f t="shared" si="2"/>
        <v>0</v>
      </c>
      <c r="L241" s="158">
        <v>21</v>
      </c>
      <c r="M241" s="158">
        <f t="shared" si="3"/>
        <v>0</v>
      </c>
      <c r="N241" s="142">
        <v>1.92E-3</v>
      </c>
      <c r="O241" s="142">
        <f t="shared" si="4"/>
        <v>3.8400000000000001E-3</v>
      </c>
      <c r="P241" s="142">
        <v>0</v>
      </c>
      <c r="Q241" s="142">
        <f t="shared" si="5"/>
        <v>0</v>
      </c>
      <c r="R241" s="142"/>
      <c r="S241" s="142" t="s">
        <v>458</v>
      </c>
      <c r="T241" s="143">
        <v>0</v>
      </c>
      <c r="U241" s="142">
        <f t="shared" si="6"/>
        <v>0</v>
      </c>
      <c r="V241" s="134"/>
      <c r="W241" s="134"/>
      <c r="X241" s="134"/>
      <c r="Y241" s="134"/>
      <c r="Z241" s="134"/>
      <c r="AA241" s="134"/>
      <c r="AB241" s="134"/>
      <c r="AC241" s="134" t="s">
        <v>203</v>
      </c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</row>
    <row r="242" spans="1:58" outlineLevel="1" x14ac:dyDescent="0.3">
      <c r="A242" s="135">
        <v>84</v>
      </c>
      <c r="B242" s="135" t="s">
        <v>139</v>
      </c>
      <c r="C242" s="179" t="s">
        <v>357</v>
      </c>
      <c r="D242" s="141" t="s">
        <v>141</v>
      </c>
      <c r="E242" s="151">
        <v>1</v>
      </c>
      <c r="F242" s="157"/>
      <c r="G242" s="158">
        <f t="shared" si="0"/>
        <v>0</v>
      </c>
      <c r="H242" s="157"/>
      <c r="I242" s="158">
        <f t="shared" si="1"/>
        <v>0</v>
      </c>
      <c r="J242" s="157"/>
      <c r="K242" s="158">
        <f t="shared" si="2"/>
        <v>0</v>
      </c>
      <c r="L242" s="158">
        <v>21</v>
      </c>
      <c r="M242" s="158">
        <f t="shared" si="3"/>
        <v>0</v>
      </c>
      <c r="N242" s="142">
        <v>1.92E-3</v>
      </c>
      <c r="O242" s="142">
        <f t="shared" si="4"/>
        <v>1.92E-3</v>
      </c>
      <c r="P242" s="142">
        <v>0</v>
      </c>
      <c r="Q242" s="142">
        <f t="shared" si="5"/>
        <v>0</v>
      </c>
      <c r="R242" s="142"/>
      <c r="S242" s="142" t="s">
        <v>458</v>
      </c>
      <c r="T242" s="143">
        <v>0</v>
      </c>
      <c r="U242" s="142">
        <f t="shared" si="6"/>
        <v>0</v>
      </c>
      <c r="V242" s="134"/>
      <c r="W242" s="134"/>
      <c r="X242" s="134"/>
      <c r="Y242" s="134"/>
      <c r="Z242" s="134"/>
      <c r="AA242" s="134"/>
      <c r="AB242" s="134"/>
      <c r="AC242" s="134" t="s">
        <v>203</v>
      </c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</row>
    <row r="243" spans="1:58" outlineLevel="1" x14ac:dyDescent="0.3">
      <c r="A243" s="135">
        <v>85</v>
      </c>
      <c r="B243" s="135" t="s">
        <v>358</v>
      </c>
      <c r="C243" s="179" t="s">
        <v>359</v>
      </c>
      <c r="D243" s="141" t="s">
        <v>141</v>
      </c>
      <c r="E243" s="151">
        <v>1</v>
      </c>
      <c r="F243" s="157"/>
      <c r="G243" s="158">
        <f t="shared" si="0"/>
        <v>0</v>
      </c>
      <c r="H243" s="157"/>
      <c r="I243" s="158">
        <f t="shared" si="1"/>
        <v>0</v>
      </c>
      <c r="J243" s="157"/>
      <c r="K243" s="158">
        <f t="shared" si="2"/>
        <v>0</v>
      </c>
      <c r="L243" s="158">
        <v>21</v>
      </c>
      <c r="M243" s="158">
        <f t="shared" si="3"/>
        <v>0</v>
      </c>
      <c r="N243" s="142">
        <v>8.0000000000000002E-3</v>
      </c>
      <c r="O243" s="142">
        <f t="shared" si="4"/>
        <v>8.0000000000000002E-3</v>
      </c>
      <c r="P243" s="142">
        <v>0</v>
      </c>
      <c r="Q243" s="142">
        <f t="shared" si="5"/>
        <v>0</v>
      </c>
      <c r="R243" s="142"/>
      <c r="S243" s="142" t="s">
        <v>458</v>
      </c>
      <c r="T243" s="143">
        <v>0</v>
      </c>
      <c r="U243" s="142">
        <f t="shared" si="6"/>
        <v>0</v>
      </c>
      <c r="V243" s="134"/>
      <c r="W243" s="134"/>
      <c r="X243" s="134"/>
      <c r="Y243" s="134"/>
      <c r="Z243" s="134"/>
      <c r="AA243" s="134"/>
      <c r="AB243" s="134"/>
      <c r="AC243" s="134" t="s">
        <v>203</v>
      </c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</row>
    <row r="244" spans="1:58" outlineLevel="1" x14ac:dyDescent="0.3">
      <c r="A244" s="135">
        <v>86</v>
      </c>
      <c r="B244" s="135" t="s">
        <v>139</v>
      </c>
      <c r="C244" s="179" t="s">
        <v>360</v>
      </c>
      <c r="D244" s="141" t="s">
        <v>141</v>
      </c>
      <c r="E244" s="151">
        <v>3</v>
      </c>
      <c r="F244" s="157"/>
      <c r="G244" s="158">
        <f t="shared" si="0"/>
        <v>0</v>
      </c>
      <c r="H244" s="157"/>
      <c r="I244" s="158">
        <f t="shared" si="1"/>
        <v>0</v>
      </c>
      <c r="J244" s="157"/>
      <c r="K244" s="158">
        <f t="shared" si="2"/>
        <v>0</v>
      </c>
      <c r="L244" s="158">
        <v>21</v>
      </c>
      <c r="M244" s="158">
        <f t="shared" si="3"/>
        <v>0</v>
      </c>
      <c r="N244" s="142">
        <v>4.2999999999999999E-4</v>
      </c>
      <c r="O244" s="142">
        <f t="shared" si="4"/>
        <v>1.2899999999999999E-3</v>
      </c>
      <c r="P244" s="142">
        <v>0</v>
      </c>
      <c r="Q244" s="142">
        <f t="shared" si="5"/>
        <v>0</v>
      </c>
      <c r="R244" s="142"/>
      <c r="S244" s="142" t="s">
        <v>139</v>
      </c>
      <c r="T244" s="143">
        <v>0</v>
      </c>
      <c r="U244" s="142">
        <f t="shared" si="6"/>
        <v>0</v>
      </c>
      <c r="V244" s="134"/>
      <c r="W244" s="134"/>
      <c r="X244" s="134"/>
      <c r="Y244" s="134"/>
      <c r="Z244" s="134"/>
      <c r="AA244" s="134"/>
      <c r="AB244" s="134"/>
      <c r="AC244" s="134" t="s">
        <v>203</v>
      </c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</row>
    <row r="245" spans="1:58" outlineLevel="1" x14ac:dyDescent="0.3">
      <c r="A245" s="135">
        <v>87</v>
      </c>
      <c r="B245" s="135" t="s">
        <v>346</v>
      </c>
      <c r="C245" s="179" t="s">
        <v>347</v>
      </c>
      <c r="D245" s="141" t="s">
        <v>235</v>
      </c>
      <c r="E245" s="151">
        <v>0.41</v>
      </c>
      <c r="F245" s="157"/>
      <c r="G245" s="158">
        <f t="shared" si="0"/>
        <v>0</v>
      </c>
      <c r="H245" s="157"/>
      <c r="I245" s="158">
        <f t="shared" si="1"/>
        <v>0</v>
      </c>
      <c r="J245" s="157"/>
      <c r="K245" s="158">
        <f t="shared" si="2"/>
        <v>0</v>
      </c>
      <c r="L245" s="158">
        <v>21</v>
      </c>
      <c r="M245" s="158">
        <f t="shared" si="3"/>
        <v>0</v>
      </c>
      <c r="N245" s="142">
        <v>0</v>
      </c>
      <c r="O245" s="142">
        <f t="shared" si="4"/>
        <v>0</v>
      </c>
      <c r="P245" s="142">
        <v>0</v>
      </c>
      <c r="Q245" s="142">
        <f t="shared" si="5"/>
        <v>0</v>
      </c>
      <c r="R245" s="142"/>
      <c r="S245" s="142" t="s">
        <v>458</v>
      </c>
      <c r="T245" s="143">
        <v>0.21149999999999999</v>
      </c>
      <c r="U245" s="142">
        <f t="shared" si="6"/>
        <v>0.09</v>
      </c>
      <c r="V245" s="134"/>
      <c r="W245" s="134"/>
      <c r="X245" s="134"/>
      <c r="Y245" s="134"/>
      <c r="Z245" s="134"/>
      <c r="AA245" s="134"/>
      <c r="AB245" s="134"/>
      <c r="AC245" s="134" t="s">
        <v>116</v>
      </c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</row>
    <row r="246" spans="1:58" x14ac:dyDescent="0.3">
      <c r="A246" s="136" t="s">
        <v>111</v>
      </c>
      <c r="B246" s="136" t="s">
        <v>74</v>
      </c>
      <c r="C246" s="184" t="s">
        <v>75</v>
      </c>
      <c r="D246" s="147"/>
      <c r="E246" s="155"/>
      <c r="F246" s="159"/>
      <c r="G246" s="159">
        <f>SUMIF(AC247:AC283,"&lt;&gt;NOR",G247:G283)</f>
        <v>0</v>
      </c>
      <c r="H246" s="159"/>
      <c r="I246" s="159">
        <f>SUM(I247:I283)</f>
        <v>0</v>
      </c>
      <c r="J246" s="159"/>
      <c r="K246" s="159">
        <f>SUM(K247:K283)</f>
        <v>0</v>
      </c>
      <c r="L246" s="159"/>
      <c r="M246" s="159">
        <f>SUM(M247:M283)</f>
        <v>0</v>
      </c>
      <c r="N246" s="148"/>
      <c r="O246" s="148">
        <f>SUM(O247:O283)</f>
        <v>0.68601000000000001</v>
      </c>
      <c r="P246" s="148"/>
      <c r="Q246" s="148">
        <f>SUM(Q247:Q283)</f>
        <v>0</v>
      </c>
      <c r="R246" s="148"/>
      <c r="S246" s="148"/>
      <c r="T246" s="149"/>
      <c r="U246" s="148">
        <f>SUM(U247:U283)</f>
        <v>863.84</v>
      </c>
      <c r="AC246" t="s">
        <v>112</v>
      </c>
    </row>
    <row r="247" spans="1:58" ht="20.6" outlineLevel="1" x14ac:dyDescent="0.3">
      <c r="A247" s="135">
        <v>88</v>
      </c>
      <c r="B247" s="135" t="s">
        <v>361</v>
      </c>
      <c r="C247" s="179" t="s">
        <v>362</v>
      </c>
      <c r="D247" s="141" t="s">
        <v>276</v>
      </c>
      <c r="E247" s="151">
        <v>630.01259999999991</v>
      </c>
      <c r="F247" s="157"/>
      <c r="G247" s="158">
        <f>ROUND(E247*F247,2)</f>
        <v>0</v>
      </c>
      <c r="H247" s="157"/>
      <c r="I247" s="158">
        <f>ROUND(E247*H247,2)</f>
        <v>0</v>
      </c>
      <c r="J247" s="157"/>
      <c r="K247" s="158">
        <f>ROUND(E247*J247,2)</f>
        <v>0</v>
      </c>
      <c r="L247" s="158">
        <v>21</v>
      </c>
      <c r="M247" s="158">
        <f>G247*(1+L247/100)</f>
        <v>0</v>
      </c>
      <c r="N247" s="142">
        <v>5.0000000000000002E-5</v>
      </c>
      <c r="O247" s="142">
        <f>ROUND(E247*N247,5)</f>
        <v>3.15E-2</v>
      </c>
      <c r="P247" s="142">
        <v>0</v>
      </c>
      <c r="Q247" s="142">
        <f>ROUND(E247*P247,5)</f>
        <v>0</v>
      </c>
      <c r="R247" s="142"/>
      <c r="S247" s="142" t="s">
        <v>458</v>
      </c>
      <c r="T247" s="143">
        <v>0.1</v>
      </c>
      <c r="U247" s="142">
        <f>ROUND(E247*T247,2)</f>
        <v>63</v>
      </c>
      <c r="V247" s="134"/>
      <c r="W247" s="134"/>
      <c r="X247" s="134"/>
      <c r="Y247" s="134"/>
      <c r="Z247" s="134"/>
      <c r="AA247" s="134"/>
      <c r="AB247" s="134"/>
      <c r="AC247" s="134" t="s">
        <v>116</v>
      </c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</row>
    <row r="248" spans="1:58" outlineLevel="1" x14ac:dyDescent="0.3">
      <c r="A248" s="135"/>
      <c r="B248" s="135"/>
      <c r="C248" s="180" t="s">
        <v>117</v>
      </c>
      <c r="D248" s="144"/>
      <c r="E248" s="152"/>
      <c r="F248" s="158"/>
      <c r="G248" s="158"/>
      <c r="H248" s="158"/>
      <c r="I248" s="158"/>
      <c r="J248" s="158"/>
      <c r="K248" s="158"/>
      <c r="L248" s="158"/>
      <c r="M248" s="158"/>
      <c r="N248" s="142"/>
      <c r="O248" s="142"/>
      <c r="P248" s="142"/>
      <c r="Q248" s="142"/>
      <c r="R248" s="142"/>
      <c r="S248" s="142"/>
      <c r="T248" s="143"/>
      <c r="U248" s="142"/>
      <c r="V248" s="134"/>
      <c r="W248" s="134"/>
      <c r="X248" s="134"/>
      <c r="Y248" s="134"/>
      <c r="Z248" s="134"/>
      <c r="AA248" s="134"/>
      <c r="AB248" s="134"/>
      <c r="AC248" s="134" t="s">
        <v>118</v>
      </c>
      <c r="AD248" s="134">
        <v>2</v>
      </c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</row>
    <row r="249" spans="1:58" outlineLevel="1" x14ac:dyDescent="0.3">
      <c r="A249" s="135"/>
      <c r="B249" s="135"/>
      <c r="C249" s="181" t="s">
        <v>363</v>
      </c>
      <c r="D249" s="144"/>
      <c r="E249" s="152">
        <v>339.36</v>
      </c>
      <c r="F249" s="158"/>
      <c r="G249" s="158"/>
      <c r="H249" s="158"/>
      <c r="I249" s="158"/>
      <c r="J249" s="158"/>
      <c r="K249" s="158"/>
      <c r="L249" s="158"/>
      <c r="M249" s="158"/>
      <c r="N249" s="142"/>
      <c r="O249" s="142"/>
      <c r="P249" s="142"/>
      <c r="Q249" s="142"/>
      <c r="R249" s="142"/>
      <c r="S249" s="142"/>
      <c r="T249" s="143"/>
      <c r="U249" s="142"/>
      <c r="V249" s="134"/>
      <c r="W249" s="134"/>
      <c r="X249" s="134"/>
      <c r="Y249" s="134"/>
      <c r="Z249" s="134"/>
      <c r="AA249" s="134"/>
      <c r="AB249" s="134"/>
      <c r="AC249" s="134" t="s">
        <v>118</v>
      </c>
      <c r="AD249" s="134">
        <v>2</v>
      </c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</row>
    <row r="250" spans="1:58" outlineLevel="1" x14ac:dyDescent="0.3">
      <c r="A250" s="135"/>
      <c r="B250" s="135"/>
      <c r="C250" s="181" t="s">
        <v>364</v>
      </c>
      <c r="D250" s="144"/>
      <c r="E250" s="152">
        <v>-6.02</v>
      </c>
      <c r="F250" s="158"/>
      <c r="G250" s="158"/>
      <c r="H250" s="158"/>
      <c r="I250" s="158"/>
      <c r="J250" s="158"/>
      <c r="K250" s="158"/>
      <c r="L250" s="158"/>
      <c r="M250" s="158"/>
      <c r="N250" s="142"/>
      <c r="O250" s="142"/>
      <c r="P250" s="142"/>
      <c r="Q250" s="142"/>
      <c r="R250" s="142"/>
      <c r="S250" s="142"/>
      <c r="T250" s="143"/>
      <c r="U250" s="142"/>
      <c r="V250" s="134"/>
      <c r="W250" s="134"/>
      <c r="X250" s="134"/>
      <c r="Y250" s="134"/>
      <c r="Z250" s="134"/>
      <c r="AA250" s="134"/>
      <c r="AB250" s="134"/>
      <c r="AC250" s="134" t="s">
        <v>118</v>
      </c>
      <c r="AD250" s="134">
        <v>2</v>
      </c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</row>
    <row r="251" spans="1:58" outlineLevel="1" x14ac:dyDescent="0.3">
      <c r="A251" s="135"/>
      <c r="B251" s="135"/>
      <c r="C251" s="185" t="s">
        <v>196</v>
      </c>
      <c r="D251" s="150"/>
      <c r="E251" s="156">
        <v>333.34</v>
      </c>
      <c r="F251" s="158"/>
      <c r="G251" s="158"/>
      <c r="H251" s="158"/>
      <c r="I251" s="158"/>
      <c r="J251" s="158"/>
      <c r="K251" s="158"/>
      <c r="L251" s="158"/>
      <c r="M251" s="158"/>
      <c r="N251" s="142"/>
      <c r="O251" s="142"/>
      <c r="P251" s="142"/>
      <c r="Q251" s="142"/>
      <c r="R251" s="142"/>
      <c r="S251" s="142"/>
      <c r="T251" s="143"/>
      <c r="U251" s="142"/>
      <c r="V251" s="134"/>
      <c r="W251" s="134"/>
      <c r="X251" s="134"/>
      <c r="Y251" s="134"/>
      <c r="Z251" s="134"/>
      <c r="AA251" s="134"/>
      <c r="AB251" s="134"/>
      <c r="AC251" s="134" t="s">
        <v>118</v>
      </c>
      <c r="AD251" s="134">
        <v>3</v>
      </c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</row>
    <row r="252" spans="1:58" outlineLevel="1" x14ac:dyDescent="0.3">
      <c r="A252" s="135"/>
      <c r="B252" s="135"/>
      <c r="C252" s="180" t="s">
        <v>121</v>
      </c>
      <c r="D252" s="144"/>
      <c r="E252" s="152"/>
      <c r="F252" s="158"/>
      <c r="G252" s="158"/>
      <c r="H252" s="158"/>
      <c r="I252" s="158"/>
      <c r="J252" s="158"/>
      <c r="K252" s="158"/>
      <c r="L252" s="158"/>
      <c r="M252" s="158"/>
      <c r="N252" s="142"/>
      <c r="O252" s="142"/>
      <c r="P252" s="142"/>
      <c r="Q252" s="142"/>
      <c r="R252" s="142"/>
      <c r="S252" s="142"/>
      <c r="T252" s="143"/>
      <c r="U252" s="142"/>
      <c r="V252" s="134"/>
      <c r="W252" s="134"/>
      <c r="X252" s="134"/>
      <c r="Y252" s="134"/>
      <c r="Z252" s="134"/>
      <c r="AA252" s="134"/>
      <c r="AB252" s="134"/>
      <c r="AC252" s="134" t="s">
        <v>118</v>
      </c>
      <c r="AD252" s="134">
        <v>0</v>
      </c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</row>
    <row r="253" spans="1:58" outlineLevel="1" x14ac:dyDescent="0.3">
      <c r="A253" s="135"/>
      <c r="B253" s="135"/>
      <c r="C253" s="182" t="s">
        <v>365</v>
      </c>
      <c r="D253" s="145"/>
      <c r="E253" s="153">
        <v>630.01260000000002</v>
      </c>
      <c r="F253" s="158"/>
      <c r="G253" s="158"/>
      <c r="H253" s="158"/>
      <c r="I253" s="158"/>
      <c r="J253" s="158"/>
      <c r="K253" s="158"/>
      <c r="L253" s="158"/>
      <c r="M253" s="158"/>
      <c r="N253" s="142"/>
      <c r="O253" s="142"/>
      <c r="P253" s="142"/>
      <c r="Q253" s="142"/>
      <c r="R253" s="142"/>
      <c r="S253" s="142"/>
      <c r="T253" s="143"/>
      <c r="U253" s="142"/>
      <c r="V253" s="134"/>
      <c r="W253" s="134"/>
      <c r="X253" s="134"/>
      <c r="Y253" s="134"/>
      <c r="Z253" s="134"/>
      <c r="AA253" s="134"/>
      <c r="AB253" s="134"/>
      <c r="AC253" s="134" t="s">
        <v>118</v>
      </c>
      <c r="AD253" s="134">
        <v>0</v>
      </c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</row>
    <row r="254" spans="1:58" outlineLevel="1" x14ac:dyDescent="0.3">
      <c r="A254" s="135">
        <v>89</v>
      </c>
      <c r="B254" s="135" t="s">
        <v>366</v>
      </c>
      <c r="C254" s="179" t="s">
        <v>367</v>
      </c>
      <c r="D254" s="141" t="s">
        <v>200</v>
      </c>
      <c r="E254" s="151">
        <v>350.00699999999995</v>
      </c>
      <c r="F254" s="157"/>
      <c r="G254" s="158">
        <f>ROUND(E254*F254,2)</f>
        <v>0</v>
      </c>
      <c r="H254" s="157"/>
      <c r="I254" s="158">
        <f>ROUND(E254*H254,2)</f>
        <v>0</v>
      </c>
      <c r="J254" s="157"/>
      <c r="K254" s="158">
        <f>ROUND(E254*J254,2)</f>
        <v>0</v>
      </c>
      <c r="L254" s="158">
        <v>21</v>
      </c>
      <c r="M254" s="158">
        <f>G254*(1+L254/100)</f>
        <v>0</v>
      </c>
      <c r="N254" s="142">
        <v>1.8699999999999999E-3</v>
      </c>
      <c r="O254" s="142">
        <f>ROUND(E254*N254,5)</f>
        <v>0.65451000000000004</v>
      </c>
      <c r="P254" s="142">
        <v>0</v>
      </c>
      <c r="Q254" s="142">
        <f>ROUND(E254*P254,5)</f>
        <v>0</v>
      </c>
      <c r="R254" s="142"/>
      <c r="S254" s="142" t="s">
        <v>458</v>
      </c>
      <c r="T254" s="143">
        <v>0</v>
      </c>
      <c r="U254" s="142">
        <f>ROUND(E254*T254,2)</f>
        <v>0</v>
      </c>
      <c r="V254" s="134"/>
      <c r="W254" s="134"/>
      <c r="X254" s="134"/>
      <c r="Y254" s="134"/>
      <c r="Z254" s="134"/>
      <c r="AA254" s="134"/>
      <c r="AB254" s="134"/>
      <c r="AC254" s="134" t="s">
        <v>203</v>
      </c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</row>
    <row r="255" spans="1:58" outlineLevel="1" x14ac:dyDescent="0.3">
      <c r="A255" s="135"/>
      <c r="B255" s="135"/>
      <c r="C255" s="182" t="s">
        <v>368</v>
      </c>
      <c r="D255" s="145"/>
      <c r="E255" s="153">
        <v>333.34</v>
      </c>
      <c r="F255" s="158"/>
      <c r="G255" s="158"/>
      <c r="H255" s="158"/>
      <c r="I255" s="158"/>
      <c r="J255" s="158"/>
      <c r="K255" s="158"/>
      <c r="L255" s="158"/>
      <c r="M255" s="158"/>
      <c r="N255" s="142"/>
      <c r="O255" s="142"/>
      <c r="P255" s="142"/>
      <c r="Q255" s="142"/>
      <c r="R255" s="142"/>
      <c r="S255" s="142"/>
      <c r="T255" s="143"/>
      <c r="U255" s="142"/>
      <c r="V255" s="134"/>
      <c r="W255" s="134"/>
      <c r="X255" s="134"/>
      <c r="Y255" s="134"/>
      <c r="Z255" s="134"/>
      <c r="AA255" s="134"/>
      <c r="AB255" s="134"/>
      <c r="AC255" s="134" t="s">
        <v>118</v>
      </c>
      <c r="AD255" s="134">
        <v>0</v>
      </c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</row>
    <row r="256" spans="1:58" outlineLevel="1" x14ac:dyDescent="0.3">
      <c r="A256" s="135"/>
      <c r="B256" s="135"/>
      <c r="C256" s="183" t="s">
        <v>369</v>
      </c>
      <c r="D256" s="146"/>
      <c r="E256" s="154">
        <v>16.667000000000002</v>
      </c>
      <c r="F256" s="158"/>
      <c r="G256" s="158"/>
      <c r="H256" s="158"/>
      <c r="I256" s="158"/>
      <c r="J256" s="158"/>
      <c r="K256" s="158"/>
      <c r="L256" s="158"/>
      <c r="M256" s="158"/>
      <c r="N256" s="142"/>
      <c r="O256" s="142"/>
      <c r="P256" s="142"/>
      <c r="Q256" s="142"/>
      <c r="R256" s="142"/>
      <c r="S256" s="142"/>
      <c r="T256" s="143"/>
      <c r="U256" s="142"/>
      <c r="V256" s="134"/>
      <c r="W256" s="134"/>
      <c r="X256" s="134"/>
      <c r="Y256" s="134"/>
      <c r="Z256" s="134"/>
      <c r="AA256" s="134"/>
      <c r="AB256" s="134"/>
      <c r="AC256" s="134" t="s">
        <v>118</v>
      </c>
      <c r="AD256" s="134">
        <v>4</v>
      </c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</row>
    <row r="257" spans="1:58" outlineLevel="1" x14ac:dyDescent="0.3">
      <c r="A257" s="135">
        <v>90</v>
      </c>
      <c r="B257" s="135" t="s">
        <v>274</v>
      </c>
      <c r="C257" s="179" t="s">
        <v>275</v>
      </c>
      <c r="D257" s="141" t="s">
        <v>276</v>
      </c>
      <c r="E257" s="151">
        <v>630.1</v>
      </c>
      <c r="F257" s="157"/>
      <c r="G257" s="158">
        <f>ROUND(E257*F257,2)</f>
        <v>0</v>
      </c>
      <c r="H257" s="157"/>
      <c r="I257" s="158">
        <f>ROUND(E257*H257,2)</f>
        <v>0</v>
      </c>
      <c r="J257" s="157"/>
      <c r="K257" s="158">
        <f>ROUND(E257*J257,2)</f>
        <v>0</v>
      </c>
      <c r="L257" s="158">
        <v>21</v>
      </c>
      <c r="M257" s="158">
        <f>G257*(1+L257/100)</f>
        <v>0</v>
      </c>
      <c r="N257" s="142">
        <v>0</v>
      </c>
      <c r="O257" s="142">
        <f>ROUND(E257*N257,5)</f>
        <v>0</v>
      </c>
      <c r="P257" s="142">
        <v>0</v>
      </c>
      <c r="Q257" s="142">
        <f>ROUND(E257*P257,5)</f>
        <v>0</v>
      </c>
      <c r="R257" s="142"/>
      <c r="S257" s="142" t="s">
        <v>458</v>
      </c>
      <c r="T257" s="143">
        <v>0</v>
      </c>
      <c r="U257" s="142">
        <f>ROUND(E257*T257,2)</f>
        <v>0</v>
      </c>
      <c r="V257" s="134"/>
      <c r="W257" s="134"/>
      <c r="X257" s="134"/>
      <c r="Y257" s="134"/>
      <c r="Z257" s="134"/>
      <c r="AA257" s="134"/>
      <c r="AB257" s="134"/>
      <c r="AC257" s="134" t="s">
        <v>203</v>
      </c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</row>
    <row r="258" spans="1:58" outlineLevel="1" x14ac:dyDescent="0.3">
      <c r="A258" s="135"/>
      <c r="B258" s="135"/>
      <c r="C258" s="182" t="s">
        <v>370</v>
      </c>
      <c r="D258" s="145"/>
      <c r="E258" s="153">
        <v>630.1</v>
      </c>
      <c r="F258" s="158"/>
      <c r="G258" s="158"/>
      <c r="H258" s="158"/>
      <c r="I258" s="158"/>
      <c r="J258" s="158"/>
      <c r="K258" s="158"/>
      <c r="L258" s="158"/>
      <c r="M258" s="158"/>
      <c r="N258" s="142"/>
      <c r="O258" s="142"/>
      <c r="P258" s="142"/>
      <c r="Q258" s="142"/>
      <c r="R258" s="142"/>
      <c r="S258" s="142"/>
      <c r="T258" s="143"/>
      <c r="U258" s="142"/>
      <c r="V258" s="134"/>
      <c r="W258" s="134"/>
      <c r="X258" s="134"/>
      <c r="Y258" s="134"/>
      <c r="Z258" s="134"/>
      <c r="AA258" s="134"/>
      <c r="AB258" s="134"/>
      <c r="AC258" s="134" t="s">
        <v>118</v>
      </c>
      <c r="AD258" s="134">
        <v>0</v>
      </c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</row>
    <row r="259" spans="1:58" outlineLevel="1" x14ac:dyDescent="0.3">
      <c r="A259" s="135">
        <v>91</v>
      </c>
      <c r="B259" s="135" t="s">
        <v>139</v>
      </c>
      <c r="C259" s="179" t="s">
        <v>280</v>
      </c>
      <c r="D259" s="141" t="s">
        <v>276</v>
      </c>
      <c r="E259" s="151">
        <v>630.1</v>
      </c>
      <c r="F259" s="157"/>
      <c r="G259" s="158">
        <f>ROUND(E259*F259,2)</f>
        <v>0</v>
      </c>
      <c r="H259" s="157"/>
      <c r="I259" s="158">
        <f>ROUND(E259*H259,2)</f>
        <v>0</v>
      </c>
      <c r="J259" s="157"/>
      <c r="K259" s="158">
        <f>ROUND(E259*J259,2)</f>
        <v>0</v>
      </c>
      <c r="L259" s="158">
        <v>21</v>
      </c>
      <c r="M259" s="158">
        <f>G259*(1+L259/100)</f>
        <v>0</v>
      </c>
      <c r="N259" s="142">
        <v>0</v>
      </c>
      <c r="O259" s="142">
        <f>ROUND(E259*N259,5)</f>
        <v>0</v>
      </c>
      <c r="P259" s="142">
        <v>0</v>
      </c>
      <c r="Q259" s="142">
        <f>ROUND(E259*P259,5)</f>
        <v>0</v>
      </c>
      <c r="R259" s="142"/>
      <c r="S259" s="142" t="s">
        <v>139</v>
      </c>
      <c r="T259" s="143">
        <v>0</v>
      </c>
      <c r="U259" s="142">
        <f>ROUND(E259*T259,2)</f>
        <v>0</v>
      </c>
      <c r="V259" s="134"/>
      <c r="W259" s="134"/>
      <c r="X259" s="134"/>
      <c r="Y259" s="134"/>
      <c r="Z259" s="134"/>
      <c r="AA259" s="134"/>
      <c r="AB259" s="134"/>
      <c r="AC259" s="134" t="s">
        <v>203</v>
      </c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</row>
    <row r="260" spans="1:58" outlineLevel="1" x14ac:dyDescent="0.3">
      <c r="A260" s="135"/>
      <c r="B260" s="135"/>
      <c r="C260" s="182" t="s">
        <v>370</v>
      </c>
      <c r="D260" s="145"/>
      <c r="E260" s="153">
        <v>630.1</v>
      </c>
      <c r="F260" s="158"/>
      <c r="G260" s="158"/>
      <c r="H260" s="158"/>
      <c r="I260" s="158"/>
      <c r="J260" s="158"/>
      <c r="K260" s="158"/>
      <c r="L260" s="158"/>
      <c r="M260" s="158"/>
      <c r="N260" s="142"/>
      <c r="O260" s="142"/>
      <c r="P260" s="142"/>
      <c r="Q260" s="142"/>
      <c r="R260" s="142"/>
      <c r="S260" s="142"/>
      <c r="T260" s="143"/>
      <c r="U260" s="142"/>
      <c r="V260" s="134"/>
      <c r="W260" s="134"/>
      <c r="X260" s="134"/>
      <c r="Y260" s="134"/>
      <c r="Z260" s="134"/>
      <c r="AA260" s="134"/>
      <c r="AB260" s="134"/>
      <c r="AC260" s="134" t="s">
        <v>118</v>
      </c>
      <c r="AD260" s="134">
        <v>0</v>
      </c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</row>
    <row r="261" spans="1:58" outlineLevel="1" x14ac:dyDescent="0.3">
      <c r="A261" s="135">
        <v>92</v>
      </c>
      <c r="B261" s="135" t="s">
        <v>371</v>
      </c>
      <c r="C261" s="179" t="s">
        <v>372</v>
      </c>
      <c r="D261" s="141" t="s">
        <v>200</v>
      </c>
      <c r="E261" s="151">
        <v>216.64</v>
      </c>
      <c r="F261" s="157"/>
      <c r="G261" s="158">
        <f>ROUND(E261*F261,2)</f>
        <v>0</v>
      </c>
      <c r="H261" s="157"/>
      <c r="I261" s="158">
        <f>ROUND(E261*H261,2)</f>
        <v>0</v>
      </c>
      <c r="J261" s="157"/>
      <c r="K261" s="158">
        <f>ROUND(E261*J261,2)</f>
        <v>0</v>
      </c>
      <c r="L261" s="158">
        <v>21</v>
      </c>
      <c r="M261" s="158">
        <f>G261*(1+L261/100)</f>
        <v>0</v>
      </c>
      <c r="N261" s="142">
        <v>0</v>
      </c>
      <c r="O261" s="142">
        <f>ROUND(E261*N261,5)</f>
        <v>0</v>
      </c>
      <c r="P261" s="142">
        <v>0</v>
      </c>
      <c r="Q261" s="142">
        <f>ROUND(E261*P261,5)</f>
        <v>0</v>
      </c>
      <c r="R261" s="142"/>
      <c r="S261" s="142" t="s">
        <v>458</v>
      </c>
      <c r="T261" s="143">
        <v>0.45</v>
      </c>
      <c r="U261" s="142">
        <f>ROUND(E261*T261,2)</f>
        <v>97.49</v>
      </c>
      <c r="V261" s="134"/>
      <c r="W261" s="134"/>
      <c r="X261" s="134"/>
      <c r="Y261" s="134"/>
      <c r="Z261" s="134"/>
      <c r="AA261" s="134"/>
      <c r="AB261" s="134"/>
      <c r="AC261" s="134" t="s">
        <v>116</v>
      </c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</row>
    <row r="262" spans="1:58" outlineLevel="1" x14ac:dyDescent="0.3">
      <c r="A262" s="135"/>
      <c r="B262" s="135"/>
      <c r="C262" s="180" t="s">
        <v>117</v>
      </c>
      <c r="D262" s="144"/>
      <c r="E262" s="152"/>
      <c r="F262" s="158"/>
      <c r="G262" s="158"/>
      <c r="H262" s="158"/>
      <c r="I262" s="158"/>
      <c r="J262" s="158"/>
      <c r="K262" s="158"/>
      <c r="L262" s="158"/>
      <c r="M262" s="158"/>
      <c r="N262" s="142"/>
      <c r="O262" s="142"/>
      <c r="P262" s="142"/>
      <c r="Q262" s="142"/>
      <c r="R262" s="142"/>
      <c r="S262" s="142"/>
      <c r="T262" s="143"/>
      <c r="U262" s="142"/>
      <c r="V262" s="134"/>
      <c r="W262" s="134"/>
      <c r="X262" s="134"/>
      <c r="Y262" s="134"/>
      <c r="Z262" s="134"/>
      <c r="AA262" s="134"/>
      <c r="AB262" s="134"/>
      <c r="AC262" s="134" t="s">
        <v>118</v>
      </c>
      <c r="AD262" s="134">
        <v>2</v>
      </c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</row>
    <row r="263" spans="1:58" outlineLevel="1" x14ac:dyDescent="0.3">
      <c r="A263" s="135"/>
      <c r="B263" s="135"/>
      <c r="C263" s="181" t="s">
        <v>373</v>
      </c>
      <c r="D263" s="144"/>
      <c r="E263" s="152">
        <v>226.24</v>
      </c>
      <c r="F263" s="158"/>
      <c r="G263" s="158"/>
      <c r="H263" s="158"/>
      <c r="I263" s="158"/>
      <c r="J263" s="158"/>
      <c r="K263" s="158"/>
      <c r="L263" s="158"/>
      <c r="M263" s="158"/>
      <c r="N263" s="142"/>
      <c r="O263" s="142"/>
      <c r="P263" s="142"/>
      <c r="Q263" s="142"/>
      <c r="R263" s="142"/>
      <c r="S263" s="142"/>
      <c r="T263" s="143"/>
      <c r="U263" s="142"/>
      <c r="V263" s="134"/>
      <c r="W263" s="134"/>
      <c r="X263" s="134"/>
      <c r="Y263" s="134"/>
      <c r="Z263" s="134"/>
      <c r="AA263" s="134"/>
      <c r="AB263" s="134"/>
      <c r="AC263" s="134" t="s">
        <v>118</v>
      </c>
      <c r="AD263" s="134">
        <v>2</v>
      </c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</row>
    <row r="264" spans="1:58" outlineLevel="1" x14ac:dyDescent="0.3">
      <c r="A264" s="135"/>
      <c r="B264" s="135"/>
      <c r="C264" s="181" t="s">
        <v>364</v>
      </c>
      <c r="D264" s="144"/>
      <c r="E264" s="152">
        <v>-6.02</v>
      </c>
      <c r="F264" s="158"/>
      <c r="G264" s="158"/>
      <c r="H264" s="158"/>
      <c r="I264" s="158"/>
      <c r="J264" s="158"/>
      <c r="K264" s="158"/>
      <c r="L264" s="158"/>
      <c r="M264" s="158"/>
      <c r="N264" s="142"/>
      <c r="O264" s="142"/>
      <c r="P264" s="142"/>
      <c r="Q264" s="142"/>
      <c r="R264" s="142"/>
      <c r="S264" s="142"/>
      <c r="T264" s="143"/>
      <c r="U264" s="142"/>
      <c r="V264" s="134"/>
      <c r="W264" s="134"/>
      <c r="X264" s="134"/>
      <c r="Y264" s="134"/>
      <c r="Z264" s="134"/>
      <c r="AA264" s="134"/>
      <c r="AB264" s="134"/>
      <c r="AC264" s="134" t="s">
        <v>118</v>
      </c>
      <c r="AD264" s="134">
        <v>2</v>
      </c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</row>
    <row r="265" spans="1:58" outlineLevel="1" x14ac:dyDescent="0.3">
      <c r="A265" s="135"/>
      <c r="B265" s="135"/>
      <c r="C265" s="181" t="s">
        <v>374</v>
      </c>
      <c r="D265" s="144"/>
      <c r="E265" s="152">
        <v>-3.58</v>
      </c>
      <c r="F265" s="158"/>
      <c r="G265" s="158"/>
      <c r="H265" s="158"/>
      <c r="I265" s="158"/>
      <c r="J265" s="158"/>
      <c r="K265" s="158"/>
      <c r="L265" s="158"/>
      <c r="M265" s="158"/>
      <c r="N265" s="142"/>
      <c r="O265" s="142"/>
      <c r="P265" s="142"/>
      <c r="Q265" s="142"/>
      <c r="R265" s="142"/>
      <c r="S265" s="142"/>
      <c r="T265" s="143"/>
      <c r="U265" s="142"/>
      <c r="V265" s="134"/>
      <c r="W265" s="134"/>
      <c r="X265" s="134"/>
      <c r="Y265" s="134"/>
      <c r="Z265" s="134"/>
      <c r="AA265" s="134"/>
      <c r="AB265" s="134"/>
      <c r="AC265" s="134" t="s">
        <v>118</v>
      </c>
      <c r="AD265" s="134">
        <v>2</v>
      </c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</row>
    <row r="266" spans="1:58" outlineLevel="1" x14ac:dyDescent="0.3">
      <c r="A266" s="135"/>
      <c r="B266" s="135"/>
      <c r="C266" s="180" t="s">
        <v>121</v>
      </c>
      <c r="D266" s="144"/>
      <c r="E266" s="152"/>
      <c r="F266" s="158"/>
      <c r="G266" s="158"/>
      <c r="H266" s="158"/>
      <c r="I266" s="158"/>
      <c r="J266" s="158"/>
      <c r="K266" s="158"/>
      <c r="L266" s="158"/>
      <c r="M266" s="158"/>
      <c r="N266" s="142"/>
      <c r="O266" s="142"/>
      <c r="P266" s="142"/>
      <c r="Q266" s="142"/>
      <c r="R266" s="142"/>
      <c r="S266" s="142"/>
      <c r="T266" s="143"/>
      <c r="U266" s="142"/>
      <c r="V266" s="134"/>
      <c r="W266" s="134"/>
      <c r="X266" s="134"/>
      <c r="Y266" s="134"/>
      <c r="Z266" s="134"/>
      <c r="AA266" s="134"/>
      <c r="AB266" s="134"/>
      <c r="AC266" s="134" t="s">
        <v>118</v>
      </c>
      <c r="AD266" s="134">
        <v>0</v>
      </c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</row>
    <row r="267" spans="1:58" outlineLevel="1" x14ac:dyDescent="0.3">
      <c r="A267" s="135"/>
      <c r="B267" s="135"/>
      <c r="C267" s="182" t="s">
        <v>375</v>
      </c>
      <c r="D267" s="145"/>
      <c r="E267" s="153">
        <v>216.64</v>
      </c>
      <c r="F267" s="158"/>
      <c r="G267" s="158"/>
      <c r="H267" s="158"/>
      <c r="I267" s="158"/>
      <c r="J267" s="158"/>
      <c r="K267" s="158"/>
      <c r="L267" s="158"/>
      <c r="M267" s="158"/>
      <c r="N267" s="142"/>
      <c r="O267" s="142"/>
      <c r="P267" s="142"/>
      <c r="Q267" s="142"/>
      <c r="R267" s="142"/>
      <c r="S267" s="142"/>
      <c r="T267" s="143"/>
      <c r="U267" s="142"/>
      <c r="V267" s="134"/>
      <c r="W267" s="134"/>
      <c r="X267" s="134"/>
      <c r="Y267" s="134"/>
      <c r="Z267" s="134"/>
      <c r="AA267" s="134"/>
      <c r="AB267" s="134"/>
      <c r="AC267" s="134" t="s">
        <v>118</v>
      </c>
      <c r="AD267" s="134">
        <v>0</v>
      </c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</row>
    <row r="268" spans="1:58" ht="20.6" outlineLevel="1" x14ac:dyDescent="0.3">
      <c r="A268" s="135">
        <v>93</v>
      </c>
      <c r="B268" s="135" t="s">
        <v>139</v>
      </c>
      <c r="C268" s="179" t="s">
        <v>376</v>
      </c>
      <c r="D268" s="141" t="s">
        <v>377</v>
      </c>
      <c r="E268" s="151">
        <v>91</v>
      </c>
      <c r="F268" s="157"/>
      <c r="G268" s="158">
        <f>ROUND(E268*F268,2)</f>
        <v>0</v>
      </c>
      <c r="H268" s="157"/>
      <c r="I268" s="158">
        <f>ROUND(E268*H268,2)</f>
        <v>0</v>
      </c>
      <c r="J268" s="157"/>
      <c r="K268" s="158">
        <f>ROUND(E268*J268,2)</f>
        <v>0</v>
      </c>
      <c r="L268" s="158">
        <v>21</v>
      </c>
      <c r="M268" s="158">
        <f>G268*(1+L268/100)</f>
        <v>0</v>
      </c>
      <c r="N268" s="142">
        <v>0</v>
      </c>
      <c r="O268" s="142">
        <f>ROUND(E268*N268,5)</f>
        <v>0</v>
      </c>
      <c r="P268" s="142">
        <v>0</v>
      </c>
      <c r="Q268" s="142">
        <f>ROUND(E268*P268,5)</f>
        <v>0</v>
      </c>
      <c r="R268" s="142"/>
      <c r="S268" s="142" t="s">
        <v>139</v>
      </c>
      <c r="T268" s="143">
        <v>0.45</v>
      </c>
      <c r="U268" s="142">
        <f>ROUND(E268*T268,2)</f>
        <v>40.950000000000003</v>
      </c>
      <c r="V268" s="134"/>
      <c r="W268" s="134"/>
      <c r="X268" s="134"/>
      <c r="Y268" s="134"/>
      <c r="Z268" s="134"/>
      <c r="AA268" s="134"/>
      <c r="AB268" s="134"/>
      <c r="AC268" s="134" t="s">
        <v>116</v>
      </c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</row>
    <row r="269" spans="1:58" outlineLevel="1" x14ac:dyDescent="0.3">
      <c r="A269" s="135"/>
      <c r="B269" s="135"/>
      <c r="C269" s="182" t="s">
        <v>378</v>
      </c>
      <c r="D269" s="145"/>
      <c r="E269" s="153">
        <v>32</v>
      </c>
      <c r="F269" s="158"/>
      <c r="G269" s="158"/>
      <c r="H269" s="158"/>
      <c r="I269" s="158"/>
      <c r="J269" s="158"/>
      <c r="K269" s="158"/>
      <c r="L269" s="158"/>
      <c r="M269" s="158"/>
      <c r="N269" s="142"/>
      <c r="O269" s="142"/>
      <c r="P269" s="142"/>
      <c r="Q269" s="142"/>
      <c r="R269" s="142"/>
      <c r="S269" s="142"/>
      <c r="T269" s="143"/>
      <c r="U269" s="142"/>
      <c r="V269" s="134"/>
      <c r="W269" s="134"/>
      <c r="X269" s="134"/>
      <c r="Y269" s="134"/>
      <c r="Z269" s="134"/>
      <c r="AA269" s="134"/>
      <c r="AB269" s="134"/>
      <c r="AC269" s="134" t="s">
        <v>118</v>
      </c>
      <c r="AD269" s="134">
        <v>0</v>
      </c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</row>
    <row r="270" spans="1:58" outlineLevel="1" x14ac:dyDescent="0.3">
      <c r="A270" s="135"/>
      <c r="B270" s="135"/>
      <c r="C270" s="182" t="s">
        <v>379</v>
      </c>
      <c r="D270" s="145"/>
      <c r="E270" s="153">
        <v>14</v>
      </c>
      <c r="F270" s="158"/>
      <c r="G270" s="158"/>
      <c r="H270" s="158"/>
      <c r="I270" s="158"/>
      <c r="J270" s="158"/>
      <c r="K270" s="158"/>
      <c r="L270" s="158"/>
      <c r="M270" s="158"/>
      <c r="N270" s="142"/>
      <c r="O270" s="142"/>
      <c r="P270" s="142"/>
      <c r="Q270" s="142"/>
      <c r="R270" s="142"/>
      <c r="S270" s="142"/>
      <c r="T270" s="143"/>
      <c r="U270" s="142"/>
      <c r="V270" s="134"/>
      <c r="W270" s="134"/>
      <c r="X270" s="134"/>
      <c r="Y270" s="134"/>
      <c r="Z270" s="134"/>
      <c r="AA270" s="134"/>
      <c r="AB270" s="134"/>
      <c r="AC270" s="134" t="s">
        <v>118</v>
      </c>
      <c r="AD270" s="134">
        <v>0</v>
      </c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</row>
    <row r="271" spans="1:58" outlineLevel="1" x14ac:dyDescent="0.3">
      <c r="A271" s="135"/>
      <c r="B271" s="135"/>
      <c r="C271" s="182" t="s">
        <v>380</v>
      </c>
      <c r="D271" s="145"/>
      <c r="E271" s="153">
        <v>14</v>
      </c>
      <c r="F271" s="158"/>
      <c r="G271" s="158"/>
      <c r="H271" s="158"/>
      <c r="I271" s="158"/>
      <c r="J271" s="158"/>
      <c r="K271" s="158"/>
      <c r="L271" s="158"/>
      <c r="M271" s="158"/>
      <c r="N271" s="142"/>
      <c r="O271" s="142"/>
      <c r="P271" s="142"/>
      <c r="Q271" s="142"/>
      <c r="R271" s="142"/>
      <c r="S271" s="142"/>
      <c r="T271" s="143"/>
      <c r="U271" s="142"/>
      <c r="V271" s="134"/>
      <c r="W271" s="134"/>
      <c r="X271" s="134"/>
      <c r="Y271" s="134"/>
      <c r="Z271" s="134"/>
      <c r="AA271" s="134"/>
      <c r="AB271" s="134"/>
      <c r="AC271" s="134" t="s">
        <v>118</v>
      </c>
      <c r="AD271" s="134">
        <v>0</v>
      </c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</row>
    <row r="272" spans="1:58" outlineLevel="1" x14ac:dyDescent="0.3">
      <c r="A272" s="135"/>
      <c r="B272" s="135"/>
      <c r="C272" s="182" t="s">
        <v>381</v>
      </c>
      <c r="D272" s="145"/>
      <c r="E272" s="153">
        <v>31</v>
      </c>
      <c r="F272" s="158"/>
      <c r="G272" s="158"/>
      <c r="H272" s="158"/>
      <c r="I272" s="158"/>
      <c r="J272" s="158"/>
      <c r="K272" s="158"/>
      <c r="L272" s="158"/>
      <c r="M272" s="158"/>
      <c r="N272" s="142"/>
      <c r="O272" s="142"/>
      <c r="P272" s="142"/>
      <c r="Q272" s="142"/>
      <c r="R272" s="142"/>
      <c r="S272" s="142"/>
      <c r="T272" s="143"/>
      <c r="U272" s="142"/>
      <c r="V272" s="134"/>
      <c r="W272" s="134"/>
      <c r="X272" s="134"/>
      <c r="Y272" s="134"/>
      <c r="Z272" s="134"/>
      <c r="AA272" s="134"/>
      <c r="AB272" s="134"/>
      <c r="AC272" s="134" t="s">
        <v>118</v>
      </c>
      <c r="AD272" s="134">
        <v>0</v>
      </c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</row>
    <row r="273" spans="1:58" outlineLevel="1" x14ac:dyDescent="0.3">
      <c r="A273" s="135">
        <v>94</v>
      </c>
      <c r="B273" s="135" t="s">
        <v>139</v>
      </c>
      <c r="C273" s="179" t="s">
        <v>382</v>
      </c>
      <c r="D273" s="141" t="s">
        <v>377</v>
      </c>
      <c r="E273" s="151">
        <v>720</v>
      </c>
      <c r="F273" s="157"/>
      <c r="G273" s="158">
        <f>ROUND(E273*F273,2)</f>
        <v>0</v>
      </c>
      <c r="H273" s="157"/>
      <c r="I273" s="158">
        <f>ROUND(E273*H273,2)</f>
        <v>0</v>
      </c>
      <c r="J273" s="157"/>
      <c r="K273" s="158">
        <f>ROUND(E273*J273,2)</f>
        <v>0</v>
      </c>
      <c r="L273" s="158">
        <v>21</v>
      </c>
      <c r="M273" s="158">
        <f>G273*(1+L273/100)</f>
        <v>0</v>
      </c>
      <c r="N273" s="142">
        <v>0</v>
      </c>
      <c r="O273" s="142">
        <f>ROUND(E273*N273,5)</f>
        <v>0</v>
      </c>
      <c r="P273" s="142">
        <v>0</v>
      </c>
      <c r="Q273" s="142">
        <f>ROUND(E273*P273,5)</f>
        <v>0</v>
      </c>
      <c r="R273" s="142"/>
      <c r="S273" s="142" t="s">
        <v>139</v>
      </c>
      <c r="T273" s="143">
        <v>0.45</v>
      </c>
      <c r="U273" s="142">
        <f>ROUND(E273*T273,2)</f>
        <v>324</v>
      </c>
      <c r="V273" s="134"/>
      <c r="W273" s="134"/>
      <c r="X273" s="134"/>
      <c r="Y273" s="134"/>
      <c r="Z273" s="134"/>
      <c r="AA273" s="134"/>
      <c r="AB273" s="134"/>
      <c r="AC273" s="134" t="s">
        <v>116</v>
      </c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</row>
    <row r="274" spans="1:58" outlineLevel="1" x14ac:dyDescent="0.3">
      <c r="A274" s="135"/>
      <c r="B274" s="135"/>
      <c r="C274" s="182" t="s">
        <v>383</v>
      </c>
      <c r="D274" s="145"/>
      <c r="E274" s="153">
        <v>360</v>
      </c>
      <c r="F274" s="158"/>
      <c r="G274" s="158"/>
      <c r="H274" s="158"/>
      <c r="I274" s="158"/>
      <c r="J274" s="158"/>
      <c r="K274" s="158"/>
      <c r="L274" s="158"/>
      <c r="M274" s="158"/>
      <c r="N274" s="142"/>
      <c r="O274" s="142"/>
      <c r="P274" s="142"/>
      <c r="Q274" s="142"/>
      <c r="R274" s="142"/>
      <c r="S274" s="142"/>
      <c r="T274" s="143"/>
      <c r="U274" s="142"/>
      <c r="V274" s="134"/>
      <c r="W274" s="134"/>
      <c r="X274" s="134"/>
      <c r="Y274" s="134"/>
      <c r="Z274" s="134"/>
      <c r="AA274" s="134"/>
      <c r="AB274" s="134"/>
      <c r="AC274" s="134" t="s">
        <v>118</v>
      </c>
      <c r="AD274" s="134">
        <v>0</v>
      </c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</row>
    <row r="275" spans="1:58" outlineLevel="1" x14ac:dyDescent="0.3">
      <c r="A275" s="135"/>
      <c r="B275" s="135"/>
      <c r="C275" s="182" t="s">
        <v>384</v>
      </c>
      <c r="D275" s="145"/>
      <c r="E275" s="153">
        <v>360</v>
      </c>
      <c r="F275" s="158"/>
      <c r="G275" s="158"/>
      <c r="H275" s="158"/>
      <c r="I275" s="158"/>
      <c r="J275" s="158"/>
      <c r="K275" s="158"/>
      <c r="L275" s="158"/>
      <c r="M275" s="158"/>
      <c r="N275" s="142"/>
      <c r="O275" s="142"/>
      <c r="P275" s="142"/>
      <c r="Q275" s="142"/>
      <c r="R275" s="142"/>
      <c r="S275" s="142"/>
      <c r="T275" s="143"/>
      <c r="U275" s="142"/>
      <c r="V275" s="134"/>
      <c r="W275" s="134"/>
      <c r="X275" s="134"/>
      <c r="Y275" s="134"/>
      <c r="Z275" s="134"/>
      <c r="AA275" s="134"/>
      <c r="AB275" s="134"/>
      <c r="AC275" s="134" t="s">
        <v>118</v>
      </c>
      <c r="AD275" s="134">
        <v>0</v>
      </c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</row>
    <row r="276" spans="1:58" outlineLevel="1" x14ac:dyDescent="0.3">
      <c r="A276" s="135">
        <v>95</v>
      </c>
      <c r="B276" s="135" t="s">
        <v>139</v>
      </c>
      <c r="C276" s="179" t="s">
        <v>385</v>
      </c>
      <c r="D276" s="141" t="s">
        <v>377</v>
      </c>
      <c r="E276" s="151">
        <v>336</v>
      </c>
      <c r="F276" s="157"/>
      <c r="G276" s="158">
        <f>ROUND(E276*F276,2)</f>
        <v>0</v>
      </c>
      <c r="H276" s="157"/>
      <c r="I276" s="158">
        <f>ROUND(E276*H276,2)</f>
        <v>0</v>
      </c>
      <c r="J276" s="157"/>
      <c r="K276" s="158">
        <f>ROUND(E276*J276,2)</f>
        <v>0</v>
      </c>
      <c r="L276" s="158">
        <v>21</v>
      </c>
      <c r="M276" s="158">
        <f>G276*(1+L276/100)</f>
        <v>0</v>
      </c>
      <c r="N276" s="142">
        <v>0</v>
      </c>
      <c r="O276" s="142">
        <f>ROUND(E276*N276,5)</f>
        <v>0</v>
      </c>
      <c r="P276" s="142">
        <v>0</v>
      </c>
      <c r="Q276" s="142">
        <f>ROUND(E276*P276,5)</f>
        <v>0</v>
      </c>
      <c r="R276" s="142"/>
      <c r="S276" s="142" t="s">
        <v>139</v>
      </c>
      <c r="T276" s="143">
        <v>0.45</v>
      </c>
      <c r="U276" s="142">
        <f>ROUND(E276*T276,2)</f>
        <v>151.19999999999999</v>
      </c>
      <c r="V276" s="134"/>
      <c r="W276" s="134"/>
      <c r="X276" s="134"/>
      <c r="Y276" s="134"/>
      <c r="Z276" s="134"/>
      <c r="AA276" s="134"/>
      <c r="AB276" s="134"/>
      <c r="AC276" s="134" t="s">
        <v>116</v>
      </c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</row>
    <row r="277" spans="1:58" outlineLevel="1" x14ac:dyDescent="0.3">
      <c r="A277" s="135"/>
      <c r="B277" s="135"/>
      <c r="C277" s="182" t="s">
        <v>386</v>
      </c>
      <c r="D277" s="145"/>
      <c r="E277" s="153">
        <v>336</v>
      </c>
      <c r="F277" s="158"/>
      <c r="G277" s="158"/>
      <c r="H277" s="158"/>
      <c r="I277" s="158"/>
      <c r="J277" s="158"/>
      <c r="K277" s="158"/>
      <c r="L277" s="158"/>
      <c r="M277" s="158"/>
      <c r="N277" s="142"/>
      <c r="O277" s="142"/>
      <c r="P277" s="142"/>
      <c r="Q277" s="142"/>
      <c r="R277" s="142"/>
      <c r="S277" s="142"/>
      <c r="T277" s="143"/>
      <c r="U277" s="142"/>
      <c r="V277" s="134"/>
      <c r="W277" s="134"/>
      <c r="X277" s="134"/>
      <c r="Y277" s="134"/>
      <c r="Z277" s="134"/>
      <c r="AA277" s="134"/>
      <c r="AB277" s="134"/>
      <c r="AC277" s="134" t="s">
        <v>118</v>
      </c>
      <c r="AD277" s="134">
        <v>0</v>
      </c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</row>
    <row r="278" spans="1:58" outlineLevel="1" x14ac:dyDescent="0.3">
      <c r="A278" s="135">
        <v>96</v>
      </c>
      <c r="B278" s="135" t="s">
        <v>139</v>
      </c>
      <c r="C278" s="179" t="s">
        <v>387</v>
      </c>
      <c r="D278" s="141" t="s">
        <v>377</v>
      </c>
      <c r="E278" s="151">
        <v>64</v>
      </c>
      <c r="F278" s="157"/>
      <c r="G278" s="158">
        <f>ROUND(E278*F278,2)</f>
        <v>0</v>
      </c>
      <c r="H278" s="157"/>
      <c r="I278" s="158">
        <f>ROUND(E278*H278,2)</f>
        <v>0</v>
      </c>
      <c r="J278" s="157"/>
      <c r="K278" s="158">
        <f>ROUND(E278*J278,2)</f>
        <v>0</v>
      </c>
      <c r="L278" s="158">
        <v>21</v>
      </c>
      <c r="M278" s="158">
        <f>G278*(1+L278/100)</f>
        <v>0</v>
      </c>
      <c r="N278" s="142">
        <v>0</v>
      </c>
      <c r="O278" s="142">
        <f>ROUND(E278*N278,5)</f>
        <v>0</v>
      </c>
      <c r="P278" s="142">
        <v>0</v>
      </c>
      <c r="Q278" s="142">
        <f>ROUND(E278*P278,5)</f>
        <v>0</v>
      </c>
      <c r="R278" s="142"/>
      <c r="S278" s="142" t="s">
        <v>139</v>
      </c>
      <c r="T278" s="143">
        <v>0.45</v>
      </c>
      <c r="U278" s="142">
        <f>ROUND(E278*T278,2)</f>
        <v>28.8</v>
      </c>
      <c r="V278" s="134"/>
      <c r="W278" s="134"/>
      <c r="X278" s="134"/>
      <c r="Y278" s="134"/>
      <c r="Z278" s="134"/>
      <c r="AA278" s="134"/>
      <c r="AB278" s="134"/>
      <c r="AC278" s="134" t="s">
        <v>116</v>
      </c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</row>
    <row r="279" spans="1:58" outlineLevel="1" x14ac:dyDescent="0.3">
      <c r="A279" s="135"/>
      <c r="B279" s="135"/>
      <c r="C279" s="182" t="s">
        <v>388</v>
      </c>
      <c r="D279" s="145"/>
      <c r="E279" s="153">
        <v>64</v>
      </c>
      <c r="F279" s="158"/>
      <c r="G279" s="158"/>
      <c r="H279" s="158"/>
      <c r="I279" s="158"/>
      <c r="J279" s="158"/>
      <c r="K279" s="158"/>
      <c r="L279" s="158"/>
      <c r="M279" s="158"/>
      <c r="N279" s="142"/>
      <c r="O279" s="142"/>
      <c r="P279" s="142"/>
      <c r="Q279" s="142"/>
      <c r="R279" s="142"/>
      <c r="S279" s="142"/>
      <c r="T279" s="143"/>
      <c r="U279" s="142"/>
      <c r="V279" s="134"/>
      <c r="W279" s="134"/>
      <c r="X279" s="134"/>
      <c r="Y279" s="134"/>
      <c r="Z279" s="134"/>
      <c r="AA279" s="134"/>
      <c r="AB279" s="134"/>
      <c r="AC279" s="134" t="s">
        <v>118</v>
      </c>
      <c r="AD279" s="134">
        <v>0</v>
      </c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</row>
    <row r="280" spans="1:58" outlineLevel="1" x14ac:dyDescent="0.3">
      <c r="A280" s="135">
        <v>97</v>
      </c>
      <c r="B280" s="135" t="s">
        <v>139</v>
      </c>
      <c r="C280" s="179" t="s">
        <v>389</v>
      </c>
      <c r="D280" s="141" t="s">
        <v>377</v>
      </c>
      <c r="E280" s="151">
        <v>352</v>
      </c>
      <c r="F280" s="157"/>
      <c r="G280" s="158">
        <f>ROUND(E280*F280,2)</f>
        <v>0</v>
      </c>
      <c r="H280" s="157"/>
      <c r="I280" s="158">
        <f>ROUND(E280*H280,2)</f>
        <v>0</v>
      </c>
      <c r="J280" s="157"/>
      <c r="K280" s="158">
        <f>ROUND(E280*J280,2)</f>
        <v>0</v>
      </c>
      <c r="L280" s="158">
        <v>21</v>
      </c>
      <c r="M280" s="158">
        <f>G280*(1+L280/100)</f>
        <v>0</v>
      </c>
      <c r="N280" s="142">
        <v>0</v>
      </c>
      <c r="O280" s="142">
        <f>ROUND(E280*N280,5)</f>
        <v>0</v>
      </c>
      <c r="P280" s="142">
        <v>0</v>
      </c>
      <c r="Q280" s="142">
        <f>ROUND(E280*P280,5)</f>
        <v>0</v>
      </c>
      <c r="R280" s="142"/>
      <c r="S280" s="142" t="s">
        <v>139</v>
      </c>
      <c r="T280" s="143">
        <v>0.45</v>
      </c>
      <c r="U280" s="142">
        <f>ROUND(E280*T280,2)</f>
        <v>158.4</v>
      </c>
      <c r="V280" s="134"/>
      <c r="W280" s="134"/>
      <c r="X280" s="134"/>
      <c r="Y280" s="134"/>
      <c r="Z280" s="134"/>
      <c r="AA280" s="134"/>
      <c r="AB280" s="134"/>
      <c r="AC280" s="134" t="s">
        <v>116</v>
      </c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</row>
    <row r="281" spans="1:58" outlineLevel="1" x14ac:dyDescent="0.3">
      <c r="A281" s="135"/>
      <c r="B281" s="135"/>
      <c r="C281" s="182" t="s">
        <v>390</v>
      </c>
      <c r="D281" s="145"/>
      <c r="E281" s="153">
        <v>384</v>
      </c>
      <c r="F281" s="158"/>
      <c r="G281" s="158"/>
      <c r="H281" s="158"/>
      <c r="I281" s="158"/>
      <c r="J281" s="158"/>
      <c r="K281" s="158"/>
      <c r="L281" s="158"/>
      <c r="M281" s="158"/>
      <c r="N281" s="142"/>
      <c r="O281" s="142"/>
      <c r="P281" s="142"/>
      <c r="Q281" s="142"/>
      <c r="R281" s="142"/>
      <c r="S281" s="142"/>
      <c r="T281" s="143"/>
      <c r="U281" s="142"/>
      <c r="V281" s="134"/>
      <c r="W281" s="134"/>
      <c r="X281" s="134"/>
      <c r="Y281" s="134"/>
      <c r="Z281" s="134"/>
      <c r="AA281" s="134"/>
      <c r="AB281" s="134"/>
      <c r="AC281" s="134" t="s">
        <v>118</v>
      </c>
      <c r="AD281" s="134">
        <v>0</v>
      </c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</row>
    <row r="282" spans="1:58" outlineLevel="1" x14ac:dyDescent="0.3">
      <c r="A282" s="135"/>
      <c r="B282" s="135"/>
      <c r="C282" s="182" t="s">
        <v>391</v>
      </c>
      <c r="D282" s="145"/>
      <c r="E282" s="153">
        <v>-32</v>
      </c>
      <c r="F282" s="158"/>
      <c r="G282" s="158"/>
      <c r="H282" s="158"/>
      <c r="I282" s="158"/>
      <c r="J282" s="158"/>
      <c r="K282" s="158"/>
      <c r="L282" s="158"/>
      <c r="M282" s="158"/>
      <c r="N282" s="142"/>
      <c r="O282" s="142"/>
      <c r="P282" s="142"/>
      <c r="Q282" s="142"/>
      <c r="R282" s="142"/>
      <c r="S282" s="142"/>
      <c r="T282" s="143"/>
      <c r="U282" s="142"/>
      <c r="V282" s="134"/>
      <c r="W282" s="134"/>
      <c r="X282" s="134"/>
      <c r="Y282" s="134"/>
      <c r="Z282" s="134"/>
      <c r="AA282" s="134"/>
      <c r="AB282" s="134"/>
      <c r="AC282" s="134" t="s">
        <v>118</v>
      </c>
      <c r="AD282" s="134">
        <v>0</v>
      </c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</row>
    <row r="283" spans="1:58" outlineLevel="1" x14ac:dyDescent="0.3">
      <c r="A283" s="135">
        <v>98</v>
      </c>
      <c r="B283" s="135" t="s">
        <v>392</v>
      </c>
      <c r="C283" s="179" t="s">
        <v>393</v>
      </c>
      <c r="D283" s="141" t="s">
        <v>0</v>
      </c>
      <c r="E283" s="151">
        <v>4642</v>
      </c>
      <c r="F283" s="157"/>
      <c r="G283" s="158">
        <f>ROUND(E283*F283,2)</f>
        <v>0</v>
      </c>
      <c r="H283" s="157"/>
      <c r="I283" s="158">
        <f>ROUND(E283*H283,2)</f>
        <v>0</v>
      </c>
      <c r="J283" s="157"/>
      <c r="K283" s="158">
        <f>ROUND(E283*J283,2)</f>
        <v>0</v>
      </c>
      <c r="L283" s="158">
        <v>21</v>
      </c>
      <c r="M283" s="158">
        <f>G283*(1+L283/100)</f>
        <v>0</v>
      </c>
      <c r="N283" s="142">
        <v>0</v>
      </c>
      <c r="O283" s="142">
        <f>ROUND(E283*N283,5)</f>
        <v>0</v>
      </c>
      <c r="P283" s="142">
        <v>0</v>
      </c>
      <c r="Q283" s="142">
        <f>ROUND(E283*P283,5)</f>
        <v>0</v>
      </c>
      <c r="R283" s="142"/>
      <c r="S283" s="142" t="s">
        <v>458</v>
      </c>
      <c r="T283" s="143">
        <v>0</v>
      </c>
      <c r="U283" s="142">
        <f>ROUND(E283*T283,2)</f>
        <v>0</v>
      </c>
      <c r="V283" s="134"/>
      <c r="W283" s="134"/>
      <c r="X283" s="134"/>
      <c r="Y283" s="134"/>
      <c r="Z283" s="134"/>
      <c r="AA283" s="134"/>
      <c r="AB283" s="134"/>
      <c r="AC283" s="134" t="s">
        <v>116</v>
      </c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</row>
    <row r="284" spans="1:58" x14ac:dyDescent="0.3">
      <c r="A284" s="136" t="s">
        <v>111</v>
      </c>
      <c r="B284" s="136" t="s">
        <v>76</v>
      </c>
      <c r="C284" s="184" t="s">
        <v>77</v>
      </c>
      <c r="D284" s="147"/>
      <c r="E284" s="155"/>
      <c r="F284" s="159"/>
      <c r="G284" s="159">
        <f>SUMIF(AC285:AC289,"&lt;&gt;NOR",G285:G289)</f>
        <v>0</v>
      </c>
      <c r="H284" s="159"/>
      <c r="I284" s="159">
        <f>SUM(I285:I289)</f>
        <v>0</v>
      </c>
      <c r="J284" s="159"/>
      <c r="K284" s="159">
        <f>SUM(K285:K289)</f>
        <v>0</v>
      </c>
      <c r="L284" s="159"/>
      <c r="M284" s="159">
        <f>SUM(M285:M289)</f>
        <v>0</v>
      </c>
      <c r="N284" s="148"/>
      <c r="O284" s="148">
        <f>SUM(O285:O289)</f>
        <v>0</v>
      </c>
      <c r="P284" s="148"/>
      <c r="Q284" s="148">
        <f>SUM(Q285:Q289)</f>
        <v>0</v>
      </c>
      <c r="R284" s="148"/>
      <c r="S284" s="148"/>
      <c r="T284" s="149"/>
      <c r="U284" s="148">
        <f>SUM(U285:U289)</f>
        <v>2.7</v>
      </c>
      <c r="AC284" t="s">
        <v>112</v>
      </c>
    </row>
    <row r="285" spans="1:58" ht="20.6" outlineLevel="1" x14ac:dyDescent="0.3">
      <c r="A285" s="135">
        <v>99</v>
      </c>
      <c r="B285" s="135" t="s">
        <v>139</v>
      </c>
      <c r="C285" s="179" t="s">
        <v>394</v>
      </c>
      <c r="D285" s="141" t="s">
        <v>395</v>
      </c>
      <c r="E285" s="151">
        <v>1</v>
      </c>
      <c r="F285" s="157"/>
      <c r="G285" s="158">
        <f>ROUND(E285*F285,2)</f>
        <v>0</v>
      </c>
      <c r="H285" s="157"/>
      <c r="I285" s="158">
        <f>ROUND(E285*H285,2)</f>
        <v>0</v>
      </c>
      <c r="J285" s="157"/>
      <c r="K285" s="158">
        <f>ROUND(E285*J285,2)</f>
        <v>0</v>
      </c>
      <c r="L285" s="158">
        <v>21</v>
      </c>
      <c r="M285" s="158">
        <f>G285*(1+L285/100)</f>
        <v>0</v>
      </c>
      <c r="N285" s="142">
        <v>0</v>
      </c>
      <c r="O285" s="142">
        <f>ROUND(E285*N285,5)</f>
        <v>0</v>
      </c>
      <c r="P285" s="142">
        <v>0</v>
      </c>
      <c r="Q285" s="142">
        <f>ROUND(E285*P285,5)</f>
        <v>0</v>
      </c>
      <c r="R285" s="142"/>
      <c r="S285" s="142" t="s">
        <v>139</v>
      </c>
      <c r="T285" s="143">
        <v>0.45</v>
      </c>
      <c r="U285" s="142">
        <f>ROUND(E285*T285,2)</f>
        <v>0.45</v>
      </c>
      <c r="V285" s="134"/>
      <c r="W285" s="134"/>
      <c r="X285" s="134"/>
      <c r="Y285" s="134"/>
      <c r="Z285" s="134"/>
      <c r="AA285" s="134"/>
      <c r="AB285" s="134"/>
      <c r="AC285" s="134" t="s">
        <v>116</v>
      </c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</row>
    <row r="286" spans="1:58" ht="20.6" outlineLevel="1" x14ac:dyDescent="0.3">
      <c r="A286" s="135">
        <v>100</v>
      </c>
      <c r="B286" s="135" t="s">
        <v>139</v>
      </c>
      <c r="C286" s="179" t="s">
        <v>396</v>
      </c>
      <c r="D286" s="141" t="s">
        <v>395</v>
      </c>
      <c r="E286" s="151">
        <v>2</v>
      </c>
      <c r="F286" s="157"/>
      <c r="G286" s="158">
        <f>ROUND(E286*F286,2)</f>
        <v>0</v>
      </c>
      <c r="H286" s="157"/>
      <c r="I286" s="158">
        <f>ROUND(E286*H286,2)</f>
        <v>0</v>
      </c>
      <c r="J286" s="157"/>
      <c r="K286" s="158">
        <f>ROUND(E286*J286,2)</f>
        <v>0</v>
      </c>
      <c r="L286" s="158">
        <v>21</v>
      </c>
      <c r="M286" s="158">
        <f>G286*(1+L286/100)</f>
        <v>0</v>
      </c>
      <c r="N286" s="142">
        <v>0</v>
      </c>
      <c r="O286" s="142">
        <f>ROUND(E286*N286,5)</f>
        <v>0</v>
      </c>
      <c r="P286" s="142">
        <v>0</v>
      </c>
      <c r="Q286" s="142">
        <f>ROUND(E286*P286,5)</f>
        <v>0</v>
      </c>
      <c r="R286" s="142"/>
      <c r="S286" s="142" t="s">
        <v>139</v>
      </c>
      <c r="T286" s="143">
        <v>0.45</v>
      </c>
      <c r="U286" s="142">
        <f>ROUND(E286*T286,2)</f>
        <v>0.9</v>
      </c>
      <c r="V286" s="134"/>
      <c r="W286" s="134"/>
      <c r="X286" s="134"/>
      <c r="Y286" s="134"/>
      <c r="Z286" s="134"/>
      <c r="AA286" s="134"/>
      <c r="AB286" s="134"/>
      <c r="AC286" s="134" t="s">
        <v>116</v>
      </c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</row>
    <row r="287" spans="1:58" outlineLevel="1" x14ac:dyDescent="0.3">
      <c r="A287" s="135">
        <v>101</v>
      </c>
      <c r="B287" s="135" t="s">
        <v>139</v>
      </c>
      <c r="C287" s="179" t="s">
        <v>397</v>
      </c>
      <c r="D287" s="141" t="s">
        <v>377</v>
      </c>
      <c r="E287" s="151">
        <v>1</v>
      </c>
      <c r="F287" s="157"/>
      <c r="G287" s="158">
        <f>ROUND(E287*F287,2)</f>
        <v>0</v>
      </c>
      <c r="H287" s="157"/>
      <c r="I287" s="158">
        <f>ROUND(E287*H287,2)</f>
        <v>0</v>
      </c>
      <c r="J287" s="157"/>
      <c r="K287" s="158">
        <f>ROUND(E287*J287,2)</f>
        <v>0</v>
      </c>
      <c r="L287" s="158">
        <v>21</v>
      </c>
      <c r="M287" s="158">
        <f>G287*(1+L287/100)</f>
        <v>0</v>
      </c>
      <c r="N287" s="142">
        <v>0</v>
      </c>
      <c r="O287" s="142">
        <f>ROUND(E287*N287,5)</f>
        <v>0</v>
      </c>
      <c r="P287" s="142">
        <v>0</v>
      </c>
      <c r="Q287" s="142">
        <f>ROUND(E287*P287,5)</f>
        <v>0</v>
      </c>
      <c r="R287" s="142"/>
      <c r="S287" s="142" t="s">
        <v>139</v>
      </c>
      <c r="T287" s="143">
        <v>0.45</v>
      </c>
      <c r="U287" s="142">
        <f>ROUND(E287*T287,2)</f>
        <v>0.45</v>
      </c>
      <c r="V287" s="134"/>
      <c r="W287" s="134"/>
      <c r="X287" s="134"/>
      <c r="Y287" s="134"/>
      <c r="Z287" s="134"/>
      <c r="AA287" s="134"/>
      <c r="AB287" s="134"/>
      <c r="AC287" s="134" t="s">
        <v>116</v>
      </c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</row>
    <row r="288" spans="1:58" outlineLevel="1" x14ac:dyDescent="0.3">
      <c r="A288" s="135">
        <v>102</v>
      </c>
      <c r="B288" s="135" t="s">
        <v>139</v>
      </c>
      <c r="C288" s="179" t="s">
        <v>398</v>
      </c>
      <c r="D288" s="141" t="s">
        <v>377</v>
      </c>
      <c r="E288" s="151">
        <v>1</v>
      </c>
      <c r="F288" s="157"/>
      <c r="G288" s="158">
        <f>ROUND(E288*F288,2)</f>
        <v>0</v>
      </c>
      <c r="H288" s="157"/>
      <c r="I288" s="158">
        <f>ROUND(E288*H288,2)</f>
        <v>0</v>
      </c>
      <c r="J288" s="157"/>
      <c r="K288" s="158">
        <f>ROUND(E288*J288,2)</f>
        <v>0</v>
      </c>
      <c r="L288" s="158">
        <v>21</v>
      </c>
      <c r="M288" s="158">
        <f>G288*(1+L288/100)</f>
        <v>0</v>
      </c>
      <c r="N288" s="142">
        <v>0</v>
      </c>
      <c r="O288" s="142">
        <f>ROUND(E288*N288,5)</f>
        <v>0</v>
      </c>
      <c r="P288" s="142">
        <v>0</v>
      </c>
      <c r="Q288" s="142">
        <f>ROUND(E288*P288,5)</f>
        <v>0</v>
      </c>
      <c r="R288" s="142"/>
      <c r="S288" s="142" t="s">
        <v>139</v>
      </c>
      <c r="T288" s="143">
        <v>0.45</v>
      </c>
      <c r="U288" s="142">
        <f>ROUND(E288*T288,2)</f>
        <v>0.45</v>
      </c>
      <c r="V288" s="134"/>
      <c r="W288" s="134"/>
      <c r="X288" s="134"/>
      <c r="Y288" s="134"/>
      <c r="Z288" s="134"/>
      <c r="AA288" s="134"/>
      <c r="AB288" s="134"/>
      <c r="AC288" s="134" t="s">
        <v>116</v>
      </c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</row>
    <row r="289" spans="1:58" outlineLevel="1" x14ac:dyDescent="0.3">
      <c r="A289" s="135">
        <v>103</v>
      </c>
      <c r="B289" s="135" t="s">
        <v>139</v>
      </c>
      <c r="C289" s="179" t="s">
        <v>399</v>
      </c>
      <c r="D289" s="141" t="s">
        <v>377</v>
      </c>
      <c r="E289" s="151">
        <v>1</v>
      </c>
      <c r="F289" s="157"/>
      <c r="G289" s="158">
        <f>ROUND(E289*F289,2)</f>
        <v>0</v>
      </c>
      <c r="H289" s="157"/>
      <c r="I289" s="158">
        <f>ROUND(E289*H289,2)</f>
        <v>0</v>
      </c>
      <c r="J289" s="157"/>
      <c r="K289" s="158">
        <f>ROUND(E289*J289,2)</f>
        <v>0</v>
      </c>
      <c r="L289" s="158">
        <v>21</v>
      </c>
      <c r="M289" s="158">
        <f>G289*(1+L289/100)</f>
        <v>0</v>
      </c>
      <c r="N289" s="142">
        <v>0</v>
      </c>
      <c r="O289" s="142">
        <f>ROUND(E289*N289,5)</f>
        <v>0</v>
      </c>
      <c r="P289" s="142">
        <v>0</v>
      </c>
      <c r="Q289" s="142">
        <f>ROUND(E289*P289,5)</f>
        <v>0</v>
      </c>
      <c r="R289" s="142"/>
      <c r="S289" s="142" t="s">
        <v>139</v>
      </c>
      <c r="T289" s="143">
        <v>0.45</v>
      </c>
      <c r="U289" s="142">
        <f>ROUND(E289*T289,2)</f>
        <v>0.45</v>
      </c>
      <c r="V289" s="134"/>
      <c r="W289" s="134"/>
      <c r="X289" s="134"/>
      <c r="Y289" s="134"/>
      <c r="Z289" s="134"/>
      <c r="AA289" s="134"/>
      <c r="AB289" s="134"/>
      <c r="AC289" s="134" t="s">
        <v>116</v>
      </c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</row>
    <row r="290" spans="1:58" x14ac:dyDescent="0.3">
      <c r="A290" s="136" t="s">
        <v>111</v>
      </c>
      <c r="B290" s="136" t="s">
        <v>78</v>
      </c>
      <c r="C290" s="184" t="s">
        <v>79</v>
      </c>
      <c r="D290" s="147"/>
      <c r="E290" s="155"/>
      <c r="F290" s="159"/>
      <c r="G290" s="159">
        <f>SUMIF(AC291:AC311,"&lt;&gt;NOR",G291:G311)</f>
        <v>0</v>
      </c>
      <c r="H290" s="159"/>
      <c r="I290" s="159">
        <f>SUM(I291:I311)</f>
        <v>0</v>
      </c>
      <c r="J290" s="159"/>
      <c r="K290" s="159">
        <f>SUM(K291:K311)</f>
        <v>0</v>
      </c>
      <c r="L290" s="159"/>
      <c r="M290" s="159">
        <f>SUM(M291:M311)</f>
        <v>0</v>
      </c>
      <c r="N290" s="148"/>
      <c r="O290" s="148">
        <f>SUM(O291:O311)</f>
        <v>0.29901</v>
      </c>
      <c r="P290" s="148"/>
      <c r="Q290" s="148">
        <f>SUM(Q291:Q311)</f>
        <v>0</v>
      </c>
      <c r="R290" s="148"/>
      <c r="S290" s="148"/>
      <c r="T290" s="149"/>
      <c r="U290" s="148">
        <f>SUM(U291:U311)</f>
        <v>14.29</v>
      </c>
      <c r="AC290" t="s">
        <v>112</v>
      </c>
    </row>
    <row r="291" spans="1:58" outlineLevel="1" x14ac:dyDescent="0.3">
      <c r="A291" s="135">
        <v>104</v>
      </c>
      <c r="B291" s="135" t="s">
        <v>400</v>
      </c>
      <c r="C291" s="179" t="s">
        <v>401</v>
      </c>
      <c r="D291" s="141" t="s">
        <v>276</v>
      </c>
      <c r="E291" s="151">
        <v>274.79430000000002</v>
      </c>
      <c r="F291" s="157"/>
      <c r="G291" s="158">
        <f>ROUND(E291*F291,2)</f>
        <v>0</v>
      </c>
      <c r="H291" s="157"/>
      <c r="I291" s="158">
        <f>ROUND(E291*H291,2)</f>
        <v>0</v>
      </c>
      <c r="J291" s="157"/>
      <c r="K291" s="158">
        <f>ROUND(E291*J291,2)</f>
        <v>0</v>
      </c>
      <c r="L291" s="158">
        <v>21</v>
      </c>
      <c r="M291" s="158">
        <f>G291*(1+L291/100)</f>
        <v>0</v>
      </c>
      <c r="N291" s="142">
        <v>5.0000000000000002E-5</v>
      </c>
      <c r="O291" s="142">
        <f>ROUND(E291*N291,5)</f>
        <v>1.374E-2</v>
      </c>
      <c r="P291" s="142">
        <v>0</v>
      </c>
      <c r="Q291" s="142">
        <f>ROUND(E291*P291,5)</f>
        <v>0</v>
      </c>
      <c r="R291" s="142"/>
      <c r="S291" s="142" t="s">
        <v>458</v>
      </c>
      <c r="T291" s="143">
        <v>5.1999999999999998E-2</v>
      </c>
      <c r="U291" s="142">
        <f>ROUND(E291*T291,2)</f>
        <v>14.29</v>
      </c>
      <c r="V291" s="134"/>
      <c r="W291" s="134"/>
      <c r="X291" s="134"/>
      <c r="Y291" s="134"/>
      <c r="Z291" s="134"/>
      <c r="AA291" s="134"/>
      <c r="AB291" s="134"/>
      <c r="AC291" s="134" t="s">
        <v>116</v>
      </c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</row>
    <row r="292" spans="1:58" outlineLevel="1" x14ac:dyDescent="0.3">
      <c r="A292" s="135"/>
      <c r="B292" s="135"/>
      <c r="C292" s="182" t="s">
        <v>402</v>
      </c>
      <c r="D292" s="145"/>
      <c r="E292" s="153"/>
      <c r="F292" s="158"/>
      <c r="G292" s="158"/>
      <c r="H292" s="158"/>
      <c r="I292" s="158"/>
      <c r="J292" s="158"/>
      <c r="K292" s="158"/>
      <c r="L292" s="158"/>
      <c r="M292" s="158"/>
      <c r="N292" s="142"/>
      <c r="O292" s="142"/>
      <c r="P292" s="142"/>
      <c r="Q292" s="142"/>
      <c r="R292" s="142"/>
      <c r="S292" s="142"/>
      <c r="T292" s="143"/>
      <c r="U292" s="142"/>
      <c r="V292" s="134"/>
      <c r="W292" s="134"/>
      <c r="X292" s="134"/>
      <c r="Y292" s="134"/>
      <c r="Z292" s="134"/>
      <c r="AA292" s="134"/>
      <c r="AB292" s="134"/>
      <c r="AC292" s="134" t="s">
        <v>118</v>
      </c>
      <c r="AD292" s="134">
        <v>0</v>
      </c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</row>
    <row r="293" spans="1:58" outlineLevel="1" x14ac:dyDescent="0.3">
      <c r="A293" s="135"/>
      <c r="B293" s="135"/>
      <c r="C293" s="182" t="s">
        <v>403</v>
      </c>
      <c r="D293" s="145"/>
      <c r="E293" s="153">
        <v>70.959000000000003</v>
      </c>
      <c r="F293" s="158"/>
      <c r="G293" s="158"/>
      <c r="H293" s="158"/>
      <c r="I293" s="158"/>
      <c r="J293" s="158"/>
      <c r="K293" s="158"/>
      <c r="L293" s="158"/>
      <c r="M293" s="158"/>
      <c r="N293" s="142"/>
      <c r="O293" s="142"/>
      <c r="P293" s="142"/>
      <c r="Q293" s="142"/>
      <c r="R293" s="142"/>
      <c r="S293" s="142"/>
      <c r="T293" s="143"/>
      <c r="U293" s="142"/>
      <c r="V293" s="134"/>
      <c r="W293" s="134"/>
      <c r="X293" s="134"/>
      <c r="Y293" s="134"/>
      <c r="Z293" s="134"/>
      <c r="AA293" s="134"/>
      <c r="AB293" s="134"/>
      <c r="AC293" s="134" t="s">
        <v>118</v>
      </c>
      <c r="AD293" s="134">
        <v>0</v>
      </c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</row>
    <row r="294" spans="1:58" ht="20.6" outlineLevel="1" x14ac:dyDescent="0.3">
      <c r="A294" s="135"/>
      <c r="B294" s="135"/>
      <c r="C294" s="182" t="s">
        <v>404</v>
      </c>
      <c r="D294" s="145"/>
      <c r="E294" s="153">
        <v>66.438149999999993</v>
      </c>
      <c r="F294" s="158"/>
      <c r="G294" s="158"/>
      <c r="H294" s="158"/>
      <c r="I294" s="158"/>
      <c r="J294" s="158"/>
      <c r="K294" s="158"/>
      <c r="L294" s="158"/>
      <c r="M294" s="158"/>
      <c r="N294" s="142"/>
      <c r="O294" s="142"/>
      <c r="P294" s="142"/>
      <c r="Q294" s="142"/>
      <c r="R294" s="142"/>
      <c r="S294" s="142"/>
      <c r="T294" s="143"/>
      <c r="U294" s="142"/>
      <c r="V294" s="134"/>
      <c r="W294" s="134"/>
      <c r="X294" s="134"/>
      <c r="Y294" s="134"/>
      <c r="Z294" s="134"/>
      <c r="AA294" s="134"/>
      <c r="AB294" s="134"/>
      <c r="AC294" s="134" t="s">
        <v>118</v>
      </c>
      <c r="AD294" s="134">
        <v>0</v>
      </c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</row>
    <row r="295" spans="1:58" outlineLevel="1" x14ac:dyDescent="0.3">
      <c r="A295" s="135"/>
      <c r="B295" s="135"/>
      <c r="C295" s="182" t="s">
        <v>405</v>
      </c>
      <c r="D295" s="145"/>
      <c r="E295" s="153"/>
      <c r="F295" s="158"/>
      <c r="G295" s="158"/>
      <c r="H295" s="158"/>
      <c r="I295" s="158"/>
      <c r="J295" s="158"/>
      <c r="K295" s="158"/>
      <c r="L295" s="158"/>
      <c r="M295" s="158"/>
      <c r="N295" s="142"/>
      <c r="O295" s="142"/>
      <c r="P295" s="142"/>
      <c r="Q295" s="142"/>
      <c r="R295" s="142"/>
      <c r="S295" s="142"/>
      <c r="T295" s="143"/>
      <c r="U295" s="142"/>
      <c r="V295" s="134"/>
      <c r="W295" s="134"/>
      <c r="X295" s="134"/>
      <c r="Y295" s="134"/>
      <c r="Z295" s="134"/>
      <c r="AA295" s="134"/>
      <c r="AB295" s="134"/>
      <c r="AC295" s="134" t="s">
        <v>118</v>
      </c>
      <c r="AD295" s="134">
        <v>0</v>
      </c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</row>
    <row r="296" spans="1:58" outlineLevel="1" x14ac:dyDescent="0.3">
      <c r="A296" s="135"/>
      <c r="B296" s="135"/>
      <c r="C296" s="182" t="s">
        <v>403</v>
      </c>
      <c r="D296" s="145"/>
      <c r="E296" s="153">
        <v>70.959000000000003</v>
      </c>
      <c r="F296" s="158"/>
      <c r="G296" s="158"/>
      <c r="H296" s="158"/>
      <c r="I296" s="158"/>
      <c r="J296" s="158"/>
      <c r="K296" s="158"/>
      <c r="L296" s="158"/>
      <c r="M296" s="158"/>
      <c r="N296" s="142"/>
      <c r="O296" s="142"/>
      <c r="P296" s="142"/>
      <c r="Q296" s="142"/>
      <c r="R296" s="142"/>
      <c r="S296" s="142"/>
      <c r="T296" s="143"/>
      <c r="U296" s="142"/>
      <c r="V296" s="134"/>
      <c r="W296" s="134"/>
      <c r="X296" s="134"/>
      <c r="Y296" s="134"/>
      <c r="Z296" s="134"/>
      <c r="AA296" s="134"/>
      <c r="AB296" s="134"/>
      <c r="AC296" s="134" t="s">
        <v>118</v>
      </c>
      <c r="AD296" s="134">
        <v>0</v>
      </c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</row>
    <row r="297" spans="1:58" ht="20.6" outlineLevel="1" x14ac:dyDescent="0.3">
      <c r="A297" s="135"/>
      <c r="B297" s="135"/>
      <c r="C297" s="182" t="s">
        <v>404</v>
      </c>
      <c r="D297" s="145"/>
      <c r="E297" s="153">
        <v>66.438149999999993</v>
      </c>
      <c r="F297" s="158"/>
      <c r="G297" s="158"/>
      <c r="H297" s="158"/>
      <c r="I297" s="158"/>
      <c r="J297" s="158"/>
      <c r="K297" s="158"/>
      <c r="L297" s="158"/>
      <c r="M297" s="158"/>
      <c r="N297" s="142"/>
      <c r="O297" s="142"/>
      <c r="P297" s="142"/>
      <c r="Q297" s="142"/>
      <c r="R297" s="142"/>
      <c r="S297" s="142"/>
      <c r="T297" s="143"/>
      <c r="U297" s="142"/>
      <c r="V297" s="134"/>
      <c r="W297" s="134"/>
      <c r="X297" s="134"/>
      <c r="Y297" s="134"/>
      <c r="Z297" s="134"/>
      <c r="AA297" s="134"/>
      <c r="AB297" s="134"/>
      <c r="AC297" s="134" t="s">
        <v>118</v>
      </c>
      <c r="AD297" s="134">
        <v>0</v>
      </c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</row>
    <row r="298" spans="1:58" outlineLevel="1" x14ac:dyDescent="0.3">
      <c r="A298" s="135">
        <v>105</v>
      </c>
      <c r="B298" s="135" t="s">
        <v>406</v>
      </c>
      <c r="C298" s="179" t="s">
        <v>407</v>
      </c>
      <c r="D298" s="141" t="s">
        <v>276</v>
      </c>
      <c r="E298" s="151">
        <v>274.79000000000002</v>
      </c>
      <c r="F298" s="157"/>
      <c r="G298" s="158">
        <f>ROUND(E298*F298,2)</f>
        <v>0</v>
      </c>
      <c r="H298" s="157"/>
      <c r="I298" s="158">
        <f>ROUND(E298*H298,2)</f>
        <v>0</v>
      </c>
      <c r="J298" s="157"/>
      <c r="K298" s="158">
        <f>ROUND(E298*J298,2)</f>
        <v>0</v>
      </c>
      <c r="L298" s="158">
        <v>21</v>
      </c>
      <c r="M298" s="158">
        <f>G298*(1+L298/100)</f>
        <v>0</v>
      </c>
      <c r="N298" s="142">
        <v>0</v>
      </c>
      <c r="O298" s="142">
        <f>ROUND(E298*N298,5)</f>
        <v>0</v>
      </c>
      <c r="P298" s="142">
        <v>0</v>
      </c>
      <c r="Q298" s="142">
        <f>ROUND(E298*P298,5)</f>
        <v>0</v>
      </c>
      <c r="R298" s="142"/>
      <c r="S298" s="142" t="s">
        <v>458</v>
      </c>
      <c r="T298" s="143">
        <v>0</v>
      </c>
      <c r="U298" s="142">
        <f>ROUND(E298*T298,2)</f>
        <v>0</v>
      </c>
      <c r="V298" s="134"/>
      <c r="W298" s="134"/>
      <c r="X298" s="134"/>
      <c r="Y298" s="134"/>
      <c r="Z298" s="134"/>
      <c r="AA298" s="134"/>
      <c r="AB298" s="134"/>
      <c r="AC298" s="134" t="s">
        <v>203</v>
      </c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</row>
    <row r="299" spans="1:58" outlineLevel="1" x14ac:dyDescent="0.3">
      <c r="A299" s="135">
        <v>106</v>
      </c>
      <c r="B299" s="135" t="s">
        <v>270</v>
      </c>
      <c r="C299" s="179" t="s">
        <v>271</v>
      </c>
      <c r="D299" s="141" t="s">
        <v>200</v>
      </c>
      <c r="E299" s="151">
        <v>19.227599999999999</v>
      </c>
      <c r="F299" s="157"/>
      <c r="G299" s="158">
        <f>ROUND(E299*F299,2)</f>
        <v>0</v>
      </c>
      <c r="H299" s="157"/>
      <c r="I299" s="158">
        <f>ROUND(E299*H299,2)</f>
        <v>0</v>
      </c>
      <c r="J299" s="157"/>
      <c r="K299" s="158">
        <f>ROUND(E299*J299,2)</f>
        <v>0</v>
      </c>
      <c r="L299" s="158">
        <v>21</v>
      </c>
      <c r="M299" s="158">
        <f>G299*(1+L299/100)</f>
        <v>0</v>
      </c>
      <c r="N299" s="142">
        <v>7.5799999999999999E-3</v>
      </c>
      <c r="O299" s="142">
        <f>ROUND(E299*N299,5)</f>
        <v>0.14574999999999999</v>
      </c>
      <c r="P299" s="142">
        <v>0</v>
      </c>
      <c r="Q299" s="142">
        <f>ROUND(E299*P299,5)</f>
        <v>0</v>
      </c>
      <c r="R299" s="142"/>
      <c r="S299" s="142" t="s">
        <v>458</v>
      </c>
      <c r="T299" s="143">
        <v>0</v>
      </c>
      <c r="U299" s="142">
        <f>ROUND(E299*T299,2)</f>
        <v>0</v>
      </c>
      <c r="V299" s="134"/>
      <c r="W299" s="134"/>
      <c r="X299" s="134"/>
      <c r="Y299" s="134"/>
      <c r="Z299" s="134"/>
      <c r="AA299" s="134"/>
      <c r="AB299" s="134"/>
      <c r="AC299" s="134" t="s">
        <v>203</v>
      </c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</row>
    <row r="300" spans="1:58" outlineLevel="1" x14ac:dyDescent="0.3">
      <c r="A300" s="135"/>
      <c r="B300" s="135"/>
      <c r="C300" s="182" t="s">
        <v>402</v>
      </c>
      <c r="D300" s="145"/>
      <c r="E300" s="153"/>
      <c r="F300" s="158"/>
      <c r="G300" s="158"/>
      <c r="H300" s="158"/>
      <c r="I300" s="158"/>
      <c r="J300" s="158"/>
      <c r="K300" s="158"/>
      <c r="L300" s="158"/>
      <c r="M300" s="158"/>
      <c r="N300" s="142"/>
      <c r="O300" s="142"/>
      <c r="P300" s="142"/>
      <c r="Q300" s="142"/>
      <c r="R300" s="142"/>
      <c r="S300" s="142"/>
      <c r="T300" s="143"/>
      <c r="U300" s="142"/>
      <c r="V300" s="134"/>
      <c r="W300" s="134"/>
      <c r="X300" s="134"/>
      <c r="Y300" s="134"/>
      <c r="Z300" s="134"/>
      <c r="AA300" s="134"/>
      <c r="AB300" s="134"/>
      <c r="AC300" s="134" t="s">
        <v>118</v>
      </c>
      <c r="AD300" s="134">
        <v>0</v>
      </c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</row>
    <row r="301" spans="1:58" outlineLevel="1" x14ac:dyDescent="0.3">
      <c r="A301" s="135"/>
      <c r="B301" s="135"/>
      <c r="C301" s="182" t="s">
        <v>408</v>
      </c>
      <c r="D301" s="145"/>
      <c r="E301" s="153">
        <v>9.1560000000000006</v>
      </c>
      <c r="F301" s="158"/>
      <c r="G301" s="158"/>
      <c r="H301" s="158"/>
      <c r="I301" s="158"/>
      <c r="J301" s="158"/>
      <c r="K301" s="158"/>
      <c r="L301" s="158"/>
      <c r="M301" s="158"/>
      <c r="N301" s="142"/>
      <c r="O301" s="142"/>
      <c r="P301" s="142"/>
      <c r="Q301" s="142"/>
      <c r="R301" s="142"/>
      <c r="S301" s="142"/>
      <c r="T301" s="143"/>
      <c r="U301" s="142"/>
      <c r="V301" s="134"/>
      <c r="W301" s="134"/>
      <c r="X301" s="134"/>
      <c r="Y301" s="134"/>
      <c r="Z301" s="134"/>
      <c r="AA301" s="134"/>
      <c r="AB301" s="134"/>
      <c r="AC301" s="134" t="s">
        <v>118</v>
      </c>
      <c r="AD301" s="134">
        <v>0</v>
      </c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</row>
    <row r="302" spans="1:58" outlineLevel="1" x14ac:dyDescent="0.3">
      <c r="A302" s="135"/>
      <c r="B302" s="135"/>
      <c r="C302" s="182" t="s">
        <v>405</v>
      </c>
      <c r="D302" s="145"/>
      <c r="E302" s="153"/>
      <c r="F302" s="158"/>
      <c r="G302" s="158"/>
      <c r="H302" s="158"/>
      <c r="I302" s="158"/>
      <c r="J302" s="158"/>
      <c r="K302" s="158"/>
      <c r="L302" s="158"/>
      <c r="M302" s="158"/>
      <c r="N302" s="142"/>
      <c r="O302" s="142"/>
      <c r="P302" s="142"/>
      <c r="Q302" s="142"/>
      <c r="R302" s="142"/>
      <c r="S302" s="142"/>
      <c r="T302" s="143"/>
      <c r="U302" s="142"/>
      <c r="V302" s="134"/>
      <c r="W302" s="134"/>
      <c r="X302" s="134"/>
      <c r="Y302" s="134"/>
      <c r="Z302" s="134"/>
      <c r="AA302" s="134"/>
      <c r="AB302" s="134"/>
      <c r="AC302" s="134" t="s">
        <v>118</v>
      </c>
      <c r="AD302" s="134">
        <v>0</v>
      </c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</row>
    <row r="303" spans="1:58" outlineLevel="1" x14ac:dyDescent="0.3">
      <c r="A303" s="135"/>
      <c r="B303" s="135"/>
      <c r="C303" s="182" t="s">
        <v>408</v>
      </c>
      <c r="D303" s="145"/>
      <c r="E303" s="153">
        <v>9.1560000000000006</v>
      </c>
      <c r="F303" s="158"/>
      <c r="G303" s="158"/>
      <c r="H303" s="158"/>
      <c r="I303" s="158"/>
      <c r="J303" s="158"/>
      <c r="K303" s="158"/>
      <c r="L303" s="158"/>
      <c r="M303" s="158"/>
      <c r="N303" s="142"/>
      <c r="O303" s="142"/>
      <c r="P303" s="142"/>
      <c r="Q303" s="142"/>
      <c r="R303" s="142"/>
      <c r="S303" s="142"/>
      <c r="T303" s="143"/>
      <c r="U303" s="142"/>
      <c r="V303" s="134"/>
      <c r="W303" s="134"/>
      <c r="X303" s="134"/>
      <c r="Y303" s="134"/>
      <c r="Z303" s="134"/>
      <c r="AA303" s="134"/>
      <c r="AB303" s="134"/>
      <c r="AC303" s="134" t="s">
        <v>118</v>
      </c>
      <c r="AD303" s="134">
        <v>0</v>
      </c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</row>
    <row r="304" spans="1:58" outlineLevel="1" x14ac:dyDescent="0.3">
      <c r="A304" s="135"/>
      <c r="B304" s="135"/>
      <c r="C304" s="183" t="s">
        <v>369</v>
      </c>
      <c r="D304" s="146"/>
      <c r="E304" s="154">
        <v>0.91559999999999997</v>
      </c>
      <c r="F304" s="158"/>
      <c r="G304" s="158"/>
      <c r="H304" s="158"/>
      <c r="I304" s="158"/>
      <c r="J304" s="158"/>
      <c r="K304" s="158"/>
      <c r="L304" s="158"/>
      <c r="M304" s="158"/>
      <c r="N304" s="142"/>
      <c r="O304" s="142"/>
      <c r="P304" s="142"/>
      <c r="Q304" s="142"/>
      <c r="R304" s="142"/>
      <c r="S304" s="142"/>
      <c r="T304" s="143"/>
      <c r="U304" s="142"/>
      <c r="V304" s="134"/>
      <c r="W304" s="134"/>
      <c r="X304" s="134"/>
      <c r="Y304" s="134"/>
      <c r="Z304" s="134"/>
      <c r="AA304" s="134"/>
      <c r="AB304" s="134"/>
      <c r="AC304" s="134" t="s">
        <v>118</v>
      </c>
      <c r="AD304" s="134">
        <v>4</v>
      </c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</row>
    <row r="305" spans="1:58" outlineLevel="1" x14ac:dyDescent="0.3">
      <c r="A305" s="135">
        <v>107</v>
      </c>
      <c r="B305" s="135" t="s">
        <v>409</v>
      </c>
      <c r="C305" s="179" t="s">
        <v>410</v>
      </c>
      <c r="D305" s="141" t="s">
        <v>200</v>
      </c>
      <c r="E305" s="151">
        <v>33.9465</v>
      </c>
      <c r="F305" s="157"/>
      <c r="G305" s="158">
        <f>ROUND(E305*F305,2)</f>
        <v>0</v>
      </c>
      <c r="H305" s="157"/>
      <c r="I305" s="158">
        <f>ROUND(E305*H305,2)</f>
        <v>0</v>
      </c>
      <c r="J305" s="157"/>
      <c r="K305" s="158">
        <f>ROUND(E305*J305,2)</f>
        <v>0</v>
      </c>
      <c r="L305" s="158">
        <v>21</v>
      </c>
      <c r="M305" s="158">
        <f>G305*(1+L305/100)</f>
        <v>0</v>
      </c>
      <c r="N305" s="142">
        <v>4.1099999999999999E-3</v>
      </c>
      <c r="O305" s="142">
        <f>ROUND(E305*N305,5)</f>
        <v>0.13952000000000001</v>
      </c>
      <c r="P305" s="142">
        <v>0</v>
      </c>
      <c r="Q305" s="142">
        <f>ROUND(E305*P305,5)</f>
        <v>0</v>
      </c>
      <c r="R305" s="142"/>
      <c r="S305" s="142" t="s">
        <v>458</v>
      </c>
      <c r="T305" s="143">
        <v>0</v>
      </c>
      <c r="U305" s="142">
        <f>ROUND(E305*T305,2)</f>
        <v>0</v>
      </c>
      <c r="V305" s="134"/>
      <c r="W305" s="134"/>
      <c r="X305" s="134"/>
      <c r="Y305" s="134"/>
      <c r="Z305" s="134"/>
      <c r="AA305" s="134"/>
      <c r="AB305" s="134"/>
      <c r="AC305" s="134" t="s">
        <v>203</v>
      </c>
      <c r="AD305" s="13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</row>
    <row r="306" spans="1:58" outlineLevel="1" x14ac:dyDescent="0.3">
      <c r="A306" s="135"/>
      <c r="B306" s="135"/>
      <c r="C306" s="182" t="s">
        <v>402</v>
      </c>
      <c r="D306" s="145"/>
      <c r="E306" s="153"/>
      <c r="F306" s="158"/>
      <c r="G306" s="158"/>
      <c r="H306" s="158"/>
      <c r="I306" s="158"/>
      <c r="J306" s="158"/>
      <c r="K306" s="158"/>
      <c r="L306" s="158"/>
      <c r="M306" s="158"/>
      <c r="N306" s="142"/>
      <c r="O306" s="142"/>
      <c r="P306" s="142"/>
      <c r="Q306" s="142"/>
      <c r="R306" s="142"/>
      <c r="S306" s="142"/>
      <c r="T306" s="143"/>
      <c r="U306" s="142"/>
      <c r="V306" s="134"/>
      <c r="W306" s="134"/>
      <c r="X306" s="134"/>
      <c r="Y306" s="134"/>
      <c r="Z306" s="134"/>
      <c r="AA306" s="134"/>
      <c r="AB306" s="134"/>
      <c r="AC306" s="134" t="s">
        <v>118</v>
      </c>
      <c r="AD306" s="134">
        <v>0</v>
      </c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</row>
    <row r="307" spans="1:58" outlineLevel="1" x14ac:dyDescent="0.3">
      <c r="A307" s="135"/>
      <c r="B307" s="135"/>
      <c r="C307" s="182" t="s">
        <v>411</v>
      </c>
      <c r="D307" s="145"/>
      <c r="E307" s="153">
        <v>16.164999999999999</v>
      </c>
      <c r="F307" s="158"/>
      <c r="G307" s="158"/>
      <c r="H307" s="158"/>
      <c r="I307" s="158"/>
      <c r="J307" s="158"/>
      <c r="K307" s="158"/>
      <c r="L307" s="158"/>
      <c r="M307" s="158"/>
      <c r="N307" s="142"/>
      <c r="O307" s="142"/>
      <c r="P307" s="142"/>
      <c r="Q307" s="142"/>
      <c r="R307" s="142"/>
      <c r="S307" s="142"/>
      <c r="T307" s="143"/>
      <c r="U307" s="142"/>
      <c r="V307" s="134"/>
      <c r="W307" s="134"/>
      <c r="X307" s="134"/>
      <c r="Y307" s="134"/>
      <c r="Z307" s="134"/>
      <c r="AA307" s="134"/>
      <c r="AB307" s="134"/>
      <c r="AC307" s="134" t="s">
        <v>118</v>
      </c>
      <c r="AD307" s="134">
        <v>0</v>
      </c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4"/>
    </row>
    <row r="308" spans="1:58" outlineLevel="1" x14ac:dyDescent="0.3">
      <c r="A308" s="135"/>
      <c r="B308" s="135"/>
      <c r="C308" s="182" t="s">
        <v>405</v>
      </c>
      <c r="D308" s="145"/>
      <c r="E308" s="153"/>
      <c r="F308" s="158"/>
      <c r="G308" s="158"/>
      <c r="H308" s="158"/>
      <c r="I308" s="158"/>
      <c r="J308" s="158"/>
      <c r="K308" s="158"/>
      <c r="L308" s="158"/>
      <c r="M308" s="158"/>
      <c r="N308" s="142"/>
      <c r="O308" s="142"/>
      <c r="P308" s="142"/>
      <c r="Q308" s="142"/>
      <c r="R308" s="142"/>
      <c r="S308" s="142"/>
      <c r="T308" s="143"/>
      <c r="U308" s="142"/>
      <c r="V308" s="134"/>
      <c r="W308" s="134"/>
      <c r="X308" s="134"/>
      <c r="Y308" s="134"/>
      <c r="Z308" s="134"/>
      <c r="AA308" s="134"/>
      <c r="AB308" s="134"/>
      <c r="AC308" s="134" t="s">
        <v>118</v>
      </c>
      <c r="AD308" s="134">
        <v>0</v>
      </c>
      <c r="AE308" s="134"/>
      <c r="AF308" s="134"/>
      <c r="AG308" s="134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</row>
    <row r="309" spans="1:58" outlineLevel="1" x14ac:dyDescent="0.3">
      <c r="A309" s="135"/>
      <c r="B309" s="135"/>
      <c r="C309" s="182" t="s">
        <v>411</v>
      </c>
      <c r="D309" s="145"/>
      <c r="E309" s="153">
        <v>16.164999999999999</v>
      </c>
      <c r="F309" s="158"/>
      <c r="G309" s="158"/>
      <c r="H309" s="158"/>
      <c r="I309" s="158"/>
      <c r="J309" s="158"/>
      <c r="K309" s="158"/>
      <c r="L309" s="158"/>
      <c r="M309" s="158"/>
      <c r="N309" s="142"/>
      <c r="O309" s="142"/>
      <c r="P309" s="142"/>
      <c r="Q309" s="142"/>
      <c r="R309" s="142"/>
      <c r="S309" s="142"/>
      <c r="T309" s="143"/>
      <c r="U309" s="142"/>
      <c r="V309" s="134"/>
      <c r="W309" s="134"/>
      <c r="X309" s="134"/>
      <c r="Y309" s="134"/>
      <c r="Z309" s="134"/>
      <c r="AA309" s="134"/>
      <c r="AB309" s="134"/>
      <c r="AC309" s="134" t="s">
        <v>118</v>
      </c>
      <c r="AD309" s="134">
        <v>0</v>
      </c>
      <c r="AE309" s="134"/>
      <c r="AF309" s="134"/>
      <c r="AG309" s="134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4"/>
    </row>
    <row r="310" spans="1:58" outlineLevel="1" x14ac:dyDescent="0.3">
      <c r="A310" s="135"/>
      <c r="B310" s="135"/>
      <c r="C310" s="183" t="s">
        <v>369</v>
      </c>
      <c r="D310" s="146"/>
      <c r="E310" s="154">
        <v>1.6165</v>
      </c>
      <c r="F310" s="158"/>
      <c r="G310" s="158"/>
      <c r="H310" s="158"/>
      <c r="I310" s="158"/>
      <c r="J310" s="158"/>
      <c r="K310" s="158"/>
      <c r="L310" s="158"/>
      <c r="M310" s="158"/>
      <c r="N310" s="142"/>
      <c r="O310" s="142"/>
      <c r="P310" s="142"/>
      <c r="Q310" s="142"/>
      <c r="R310" s="142"/>
      <c r="S310" s="142"/>
      <c r="T310" s="143"/>
      <c r="U310" s="142"/>
      <c r="V310" s="134"/>
      <c r="W310" s="134"/>
      <c r="X310" s="134"/>
      <c r="Y310" s="134"/>
      <c r="Z310" s="134"/>
      <c r="AA310" s="134"/>
      <c r="AB310" s="134"/>
      <c r="AC310" s="134" t="s">
        <v>118</v>
      </c>
      <c r="AD310" s="134">
        <v>4</v>
      </c>
      <c r="AE310" s="134"/>
      <c r="AF310" s="134"/>
      <c r="AG310" s="134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4"/>
      <c r="AX310" s="134"/>
      <c r="AY310" s="134"/>
      <c r="AZ310" s="134"/>
      <c r="BA310" s="134"/>
      <c r="BB310" s="134"/>
      <c r="BC310" s="134"/>
      <c r="BD310" s="134"/>
      <c r="BE310" s="134"/>
      <c r="BF310" s="134"/>
    </row>
    <row r="311" spans="1:58" outlineLevel="1" x14ac:dyDescent="0.3">
      <c r="A311" s="135">
        <v>108</v>
      </c>
      <c r="B311" s="135" t="s">
        <v>392</v>
      </c>
      <c r="C311" s="179" t="s">
        <v>393</v>
      </c>
      <c r="D311" s="141" t="s">
        <v>0</v>
      </c>
      <c r="E311" s="151">
        <v>355</v>
      </c>
      <c r="F311" s="157"/>
      <c r="G311" s="158">
        <f>ROUND(E311*F311,2)</f>
        <v>0</v>
      </c>
      <c r="H311" s="157"/>
      <c r="I311" s="158">
        <f>ROUND(E311*H311,2)</f>
        <v>0</v>
      </c>
      <c r="J311" s="157"/>
      <c r="K311" s="158">
        <f>ROUND(E311*J311,2)</f>
        <v>0</v>
      </c>
      <c r="L311" s="158">
        <v>21</v>
      </c>
      <c r="M311" s="158">
        <f>G311*(1+L311/100)</f>
        <v>0</v>
      </c>
      <c r="N311" s="142">
        <v>0</v>
      </c>
      <c r="O311" s="142">
        <f>ROUND(E311*N311,5)</f>
        <v>0</v>
      </c>
      <c r="P311" s="142">
        <v>0</v>
      </c>
      <c r="Q311" s="142">
        <f>ROUND(E311*P311,5)</f>
        <v>0</v>
      </c>
      <c r="R311" s="142"/>
      <c r="S311" s="142" t="s">
        <v>458</v>
      </c>
      <c r="T311" s="143">
        <v>0</v>
      </c>
      <c r="U311" s="142">
        <f>ROUND(E311*T311,2)</f>
        <v>0</v>
      </c>
      <c r="V311" s="134"/>
      <c r="W311" s="134"/>
      <c r="X311" s="134"/>
      <c r="Y311" s="134"/>
      <c r="Z311" s="134"/>
      <c r="AA311" s="134"/>
      <c r="AB311" s="134"/>
      <c r="AC311" s="134" t="s">
        <v>116</v>
      </c>
      <c r="AD311" s="134"/>
      <c r="AE311" s="134"/>
      <c r="AF311" s="134"/>
      <c r="AG311" s="134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</row>
    <row r="312" spans="1:58" x14ac:dyDescent="0.3">
      <c r="A312" s="136" t="s">
        <v>111</v>
      </c>
      <c r="B312" s="136" t="s">
        <v>80</v>
      </c>
      <c r="C312" s="184" t="s">
        <v>81</v>
      </c>
      <c r="D312" s="147"/>
      <c r="E312" s="155"/>
      <c r="F312" s="159"/>
      <c r="G312" s="159">
        <f>SUMIF(AC313:AC325,"&lt;&gt;NOR",G313:G325)</f>
        <v>0</v>
      </c>
      <c r="H312" s="159"/>
      <c r="I312" s="159">
        <f>SUM(I313:I325)</f>
        <v>0</v>
      </c>
      <c r="J312" s="159"/>
      <c r="K312" s="159">
        <f>SUM(K313:K325)</f>
        <v>0</v>
      </c>
      <c r="L312" s="159"/>
      <c r="M312" s="159">
        <f>SUM(M313:M325)</f>
        <v>0</v>
      </c>
      <c r="N312" s="148"/>
      <c r="O312" s="148">
        <f>SUM(O313:O325)</f>
        <v>1.2709999999999999E-2</v>
      </c>
      <c r="P312" s="148"/>
      <c r="Q312" s="148">
        <f>SUM(Q313:Q325)</f>
        <v>0</v>
      </c>
      <c r="R312" s="148"/>
      <c r="S312" s="148"/>
      <c r="T312" s="149"/>
      <c r="U312" s="148">
        <f>SUM(U313:U325)</f>
        <v>41.070000000000007</v>
      </c>
      <c r="AC312" t="s">
        <v>112</v>
      </c>
    </row>
    <row r="313" spans="1:58" ht="20.6" outlineLevel="1" x14ac:dyDescent="0.3">
      <c r="A313" s="135">
        <v>109</v>
      </c>
      <c r="B313" s="135" t="s">
        <v>139</v>
      </c>
      <c r="C313" s="179" t="s">
        <v>412</v>
      </c>
      <c r="D313" s="141" t="s">
        <v>276</v>
      </c>
      <c r="E313" s="151">
        <v>70</v>
      </c>
      <c r="F313" s="157"/>
      <c r="G313" s="158">
        <f>ROUND(E313*F313,2)</f>
        <v>0</v>
      </c>
      <c r="H313" s="157"/>
      <c r="I313" s="158">
        <f>ROUND(E313*H313,2)</f>
        <v>0</v>
      </c>
      <c r="J313" s="157"/>
      <c r="K313" s="158">
        <f>ROUND(E313*J313,2)</f>
        <v>0</v>
      </c>
      <c r="L313" s="158">
        <v>21</v>
      </c>
      <c r="M313" s="158">
        <f>G313*(1+L313/100)</f>
        <v>0</v>
      </c>
      <c r="N313" s="142">
        <v>0</v>
      </c>
      <c r="O313" s="142">
        <f>ROUND(E313*N313,5)</f>
        <v>0</v>
      </c>
      <c r="P313" s="142">
        <v>0</v>
      </c>
      <c r="Q313" s="142">
        <f>ROUND(E313*P313,5)</f>
        <v>0</v>
      </c>
      <c r="R313" s="142"/>
      <c r="S313" s="142" t="s">
        <v>139</v>
      </c>
      <c r="T313" s="143">
        <v>0.45</v>
      </c>
      <c r="U313" s="142">
        <f>ROUND(E313*T313,2)</f>
        <v>31.5</v>
      </c>
      <c r="V313" s="134"/>
      <c r="W313" s="134"/>
      <c r="X313" s="134"/>
      <c r="Y313" s="134"/>
      <c r="Z313" s="134"/>
      <c r="AA313" s="134"/>
      <c r="AB313" s="134"/>
      <c r="AC313" s="134" t="s">
        <v>116</v>
      </c>
      <c r="AD313" s="134"/>
      <c r="AE313" s="134"/>
      <c r="AF313" s="134"/>
      <c r="AG313" s="134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  <c r="BE313" s="134"/>
      <c r="BF313" s="134"/>
    </row>
    <row r="314" spans="1:58" outlineLevel="1" x14ac:dyDescent="0.3">
      <c r="A314" s="135"/>
      <c r="B314" s="135"/>
      <c r="C314" s="182" t="s">
        <v>413</v>
      </c>
      <c r="D314" s="145"/>
      <c r="E314" s="153">
        <v>70</v>
      </c>
      <c r="F314" s="158"/>
      <c r="G314" s="158"/>
      <c r="H314" s="158"/>
      <c r="I314" s="158"/>
      <c r="J314" s="158"/>
      <c r="K314" s="158"/>
      <c r="L314" s="158"/>
      <c r="M314" s="158"/>
      <c r="N314" s="142"/>
      <c r="O314" s="142"/>
      <c r="P314" s="142"/>
      <c r="Q314" s="142"/>
      <c r="R314" s="142"/>
      <c r="S314" s="142"/>
      <c r="T314" s="143"/>
      <c r="U314" s="142"/>
      <c r="V314" s="134"/>
      <c r="W314" s="134"/>
      <c r="X314" s="134"/>
      <c r="Y314" s="134"/>
      <c r="Z314" s="134"/>
      <c r="AA314" s="134"/>
      <c r="AB314" s="134"/>
      <c r="AC314" s="134" t="s">
        <v>118</v>
      </c>
      <c r="AD314" s="134">
        <v>0</v>
      </c>
      <c r="AE314" s="134"/>
      <c r="AF314" s="134"/>
      <c r="AG314" s="134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4"/>
    </row>
    <row r="315" spans="1:58" ht="20.6" outlineLevel="1" x14ac:dyDescent="0.3">
      <c r="A315" s="135">
        <v>110</v>
      </c>
      <c r="B315" s="135" t="s">
        <v>139</v>
      </c>
      <c r="C315" s="179" t="s">
        <v>414</v>
      </c>
      <c r="D315" s="141" t="s">
        <v>377</v>
      </c>
      <c r="E315" s="151">
        <v>6</v>
      </c>
      <c r="F315" s="157"/>
      <c r="G315" s="158">
        <f>ROUND(E315*F315,2)</f>
        <v>0</v>
      </c>
      <c r="H315" s="157"/>
      <c r="I315" s="158">
        <f>ROUND(E315*H315,2)</f>
        <v>0</v>
      </c>
      <c r="J315" s="157"/>
      <c r="K315" s="158">
        <f>ROUND(E315*J315,2)</f>
        <v>0</v>
      </c>
      <c r="L315" s="158">
        <v>21</v>
      </c>
      <c r="M315" s="158">
        <f>G315*(1+L315/100)</f>
        <v>0</v>
      </c>
      <c r="N315" s="142">
        <v>0</v>
      </c>
      <c r="O315" s="142">
        <f>ROUND(E315*N315,5)</f>
        <v>0</v>
      </c>
      <c r="P315" s="142">
        <v>0</v>
      </c>
      <c r="Q315" s="142">
        <f>ROUND(E315*P315,5)</f>
        <v>0</v>
      </c>
      <c r="R315" s="142"/>
      <c r="S315" s="142" t="s">
        <v>139</v>
      </c>
      <c r="T315" s="143">
        <v>0.45</v>
      </c>
      <c r="U315" s="142">
        <f>ROUND(E315*T315,2)</f>
        <v>2.7</v>
      </c>
      <c r="V315" s="134"/>
      <c r="W315" s="134"/>
      <c r="X315" s="134"/>
      <c r="Y315" s="134"/>
      <c r="Z315" s="134"/>
      <c r="AA315" s="134"/>
      <c r="AB315" s="134"/>
      <c r="AC315" s="134" t="s">
        <v>116</v>
      </c>
      <c r="AD315" s="134"/>
      <c r="AE315" s="134"/>
      <c r="AF315" s="134"/>
      <c r="AG315" s="134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</row>
    <row r="316" spans="1:58" outlineLevel="1" x14ac:dyDescent="0.3">
      <c r="A316" s="135"/>
      <c r="B316" s="135"/>
      <c r="C316" s="182" t="s">
        <v>415</v>
      </c>
      <c r="D316" s="145"/>
      <c r="E316" s="153">
        <v>2</v>
      </c>
      <c r="F316" s="158"/>
      <c r="G316" s="158"/>
      <c r="H316" s="158"/>
      <c r="I316" s="158"/>
      <c r="J316" s="158"/>
      <c r="K316" s="158"/>
      <c r="L316" s="158"/>
      <c r="M316" s="158"/>
      <c r="N316" s="142"/>
      <c r="O316" s="142"/>
      <c r="P316" s="142"/>
      <c r="Q316" s="142"/>
      <c r="R316" s="142"/>
      <c r="S316" s="142"/>
      <c r="T316" s="143"/>
      <c r="U316" s="142"/>
      <c r="V316" s="134"/>
      <c r="W316" s="134"/>
      <c r="X316" s="134"/>
      <c r="Y316" s="134"/>
      <c r="Z316" s="134"/>
      <c r="AA316" s="134"/>
      <c r="AB316" s="134"/>
      <c r="AC316" s="134" t="s">
        <v>118</v>
      </c>
      <c r="AD316" s="134">
        <v>0</v>
      </c>
      <c r="AE316" s="134"/>
      <c r="AF316" s="134"/>
      <c r="AG316" s="134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4"/>
    </row>
    <row r="317" spans="1:58" outlineLevel="1" x14ac:dyDescent="0.3">
      <c r="A317" s="135"/>
      <c r="B317" s="135"/>
      <c r="C317" s="182" t="s">
        <v>146</v>
      </c>
      <c r="D317" s="145"/>
      <c r="E317" s="153">
        <v>4</v>
      </c>
      <c r="F317" s="158"/>
      <c r="G317" s="158"/>
      <c r="H317" s="158"/>
      <c r="I317" s="158"/>
      <c r="J317" s="158"/>
      <c r="K317" s="158"/>
      <c r="L317" s="158"/>
      <c r="M317" s="158"/>
      <c r="N317" s="142"/>
      <c r="O317" s="142"/>
      <c r="P317" s="142"/>
      <c r="Q317" s="142"/>
      <c r="R317" s="142"/>
      <c r="S317" s="142"/>
      <c r="T317" s="143"/>
      <c r="U317" s="142"/>
      <c r="V317" s="134"/>
      <c r="W317" s="134"/>
      <c r="X317" s="134"/>
      <c r="Y317" s="134"/>
      <c r="Z317" s="134"/>
      <c r="AA317" s="134"/>
      <c r="AB317" s="134"/>
      <c r="AC317" s="134" t="s">
        <v>118</v>
      </c>
      <c r="AD317" s="134">
        <v>0</v>
      </c>
      <c r="AE317" s="134"/>
      <c r="AF317" s="134"/>
      <c r="AG317" s="134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4"/>
      <c r="AX317" s="134"/>
      <c r="AY317" s="134"/>
      <c r="AZ317" s="134"/>
      <c r="BA317" s="134"/>
      <c r="BB317" s="134"/>
      <c r="BC317" s="134"/>
      <c r="BD317" s="134"/>
      <c r="BE317" s="134"/>
      <c r="BF317" s="134"/>
    </row>
    <row r="318" spans="1:58" ht="20.6" outlineLevel="1" x14ac:dyDescent="0.3">
      <c r="A318" s="135">
        <v>111</v>
      </c>
      <c r="B318" s="135" t="s">
        <v>139</v>
      </c>
      <c r="C318" s="179" t="s">
        <v>416</v>
      </c>
      <c r="D318" s="141" t="s">
        <v>395</v>
      </c>
      <c r="E318" s="151">
        <v>2</v>
      </c>
      <c r="F318" s="157"/>
      <c r="G318" s="158">
        <f>ROUND(E318*F318,2)</f>
        <v>0</v>
      </c>
      <c r="H318" s="157"/>
      <c r="I318" s="158">
        <f>ROUND(E318*H318,2)</f>
        <v>0</v>
      </c>
      <c r="J318" s="157"/>
      <c r="K318" s="158">
        <f>ROUND(E318*J318,2)</f>
        <v>0</v>
      </c>
      <c r="L318" s="158">
        <v>21</v>
      </c>
      <c r="M318" s="158">
        <f>G318*(1+L318/100)</f>
        <v>0</v>
      </c>
      <c r="N318" s="142">
        <v>5.0000000000000002E-5</v>
      </c>
      <c r="O318" s="142">
        <f>ROUND(E318*N318,5)</f>
        <v>1E-4</v>
      </c>
      <c r="P318" s="142">
        <v>0</v>
      </c>
      <c r="Q318" s="142">
        <f>ROUND(E318*P318,5)</f>
        <v>0</v>
      </c>
      <c r="R318" s="142"/>
      <c r="S318" s="142" t="s">
        <v>139</v>
      </c>
      <c r="T318" s="143">
        <v>4.3999999999999997E-2</v>
      </c>
      <c r="U318" s="142">
        <f>ROUND(E318*T318,2)</f>
        <v>0.09</v>
      </c>
      <c r="V318" s="134"/>
      <c r="W318" s="134"/>
      <c r="X318" s="134"/>
      <c r="Y318" s="134"/>
      <c r="Z318" s="134"/>
      <c r="AA318" s="134"/>
      <c r="AB318" s="134"/>
      <c r="AC318" s="134" t="s">
        <v>116</v>
      </c>
      <c r="AD318" s="134"/>
      <c r="AE318" s="134"/>
      <c r="AF318" s="134"/>
      <c r="AG318" s="134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/>
      <c r="AY318" s="134"/>
      <c r="AZ318" s="134"/>
      <c r="BA318" s="134"/>
      <c r="BB318" s="134"/>
      <c r="BC318" s="134"/>
      <c r="BD318" s="134"/>
      <c r="BE318" s="134"/>
      <c r="BF318" s="134"/>
    </row>
    <row r="319" spans="1:58" outlineLevel="1" x14ac:dyDescent="0.3">
      <c r="A319" s="135">
        <v>112</v>
      </c>
      <c r="B319" s="135" t="s">
        <v>417</v>
      </c>
      <c r="C319" s="179" t="s">
        <v>418</v>
      </c>
      <c r="D319" s="141" t="s">
        <v>166</v>
      </c>
      <c r="E319" s="151">
        <v>25.012499999999999</v>
      </c>
      <c r="F319" s="157"/>
      <c r="G319" s="158">
        <f>ROUND(E319*F319,2)</f>
        <v>0</v>
      </c>
      <c r="H319" s="157"/>
      <c r="I319" s="158">
        <f>ROUND(E319*H319,2)</f>
        <v>0</v>
      </c>
      <c r="J319" s="157"/>
      <c r="K319" s="158">
        <f>ROUND(E319*J319,2)</f>
        <v>0</v>
      </c>
      <c r="L319" s="158">
        <v>21</v>
      </c>
      <c r="M319" s="158">
        <f>G319*(1+L319/100)</f>
        <v>0</v>
      </c>
      <c r="N319" s="142">
        <v>5.0000000000000002E-5</v>
      </c>
      <c r="O319" s="142">
        <f>ROUND(E319*N319,5)</f>
        <v>1.25E-3</v>
      </c>
      <c r="P319" s="142">
        <v>0</v>
      </c>
      <c r="Q319" s="142">
        <f>ROUND(E319*P319,5)</f>
        <v>0</v>
      </c>
      <c r="R319" s="142"/>
      <c r="S319" s="142"/>
      <c r="T319" s="143">
        <v>0.27100000000000002</v>
      </c>
      <c r="U319" s="142">
        <f>ROUND(E319*T319,2)</f>
        <v>6.78</v>
      </c>
      <c r="V319" s="134"/>
      <c r="W319" s="134"/>
      <c r="X319" s="134"/>
      <c r="Y319" s="134"/>
      <c r="Z319" s="134"/>
      <c r="AA319" s="134"/>
      <c r="AB319" s="134"/>
      <c r="AC319" s="134" t="s">
        <v>116</v>
      </c>
      <c r="AD319" s="134"/>
      <c r="AE319" s="134"/>
      <c r="AF319" s="134"/>
      <c r="AG319" s="134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</row>
    <row r="320" spans="1:58" outlineLevel="1" x14ac:dyDescent="0.3">
      <c r="A320" s="135"/>
      <c r="B320" s="135"/>
      <c r="C320" s="182" t="s">
        <v>419</v>
      </c>
      <c r="D320" s="145"/>
      <c r="E320" s="153">
        <v>25.012499999999999</v>
      </c>
      <c r="F320" s="158"/>
      <c r="G320" s="158"/>
      <c r="H320" s="158"/>
      <c r="I320" s="158"/>
      <c r="J320" s="158"/>
      <c r="K320" s="158"/>
      <c r="L320" s="158"/>
      <c r="M320" s="158"/>
      <c r="N320" s="142"/>
      <c r="O320" s="142"/>
      <c r="P320" s="142"/>
      <c r="Q320" s="142"/>
      <c r="R320" s="142"/>
      <c r="S320" s="142"/>
      <c r="T320" s="143"/>
      <c r="U320" s="142"/>
      <c r="V320" s="134"/>
      <c r="W320" s="134"/>
      <c r="X320" s="134"/>
      <c r="Y320" s="134"/>
      <c r="Z320" s="134"/>
      <c r="AA320" s="134"/>
      <c r="AB320" s="134"/>
      <c r="AC320" s="134" t="s">
        <v>118</v>
      </c>
      <c r="AD320" s="134">
        <v>0</v>
      </c>
      <c r="AE320" s="134"/>
      <c r="AF320" s="134"/>
      <c r="AG320" s="134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</row>
    <row r="321" spans="1:58" outlineLevel="1" x14ac:dyDescent="0.3">
      <c r="A321" s="135">
        <v>113</v>
      </c>
      <c r="B321" s="135" t="s">
        <v>139</v>
      </c>
      <c r="C321" s="179" t="s">
        <v>420</v>
      </c>
      <c r="D321" s="141" t="s">
        <v>166</v>
      </c>
      <c r="E321" s="151">
        <v>28.761500000000002</v>
      </c>
      <c r="F321" s="157"/>
      <c r="G321" s="158">
        <f>ROUND(E321*F321,2)</f>
        <v>0</v>
      </c>
      <c r="H321" s="157"/>
      <c r="I321" s="158">
        <f>ROUND(E321*H321,2)</f>
        <v>0</v>
      </c>
      <c r="J321" s="157"/>
      <c r="K321" s="158">
        <f>ROUND(E321*J321,2)</f>
        <v>0</v>
      </c>
      <c r="L321" s="158">
        <v>21</v>
      </c>
      <c r="M321" s="158">
        <f>G321*(1+L321/100)</f>
        <v>0</v>
      </c>
      <c r="N321" s="142">
        <v>1.4999999999999999E-4</v>
      </c>
      <c r="O321" s="142">
        <f>ROUND(E321*N321,5)</f>
        <v>4.3099999999999996E-3</v>
      </c>
      <c r="P321" s="142">
        <v>0</v>
      </c>
      <c r="Q321" s="142">
        <f>ROUND(E321*P321,5)</f>
        <v>0</v>
      </c>
      <c r="R321" s="142"/>
      <c r="S321" s="142" t="s">
        <v>139</v>
      </c>
      <c r="T321" s="143">
        <v>0</v>
      </c>
      <c r="U321" s="142">
        <f>ROUND(E321*T321,2)</f>
        <v>0</v>
      </c>
      <c r="V321" s="134"/>
      <c r="W321" s="134"/>
      <c r="X321" s="134"/>
      <c r="Y321" s="134"/>
      <c r="Z321" s="134"/>
      <c r="AA321" s="134"/>
      <c r="AB321" s="134"/>
      <c r="AC321" s="134" t="s">
        <v>203</v>
      </c>
      <c r="AD321" s="134"/>
      <c r="AE321" s="134"/>
      <c r="AF321" s="134"/>
      <c r="AG321" s="134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</row>
    <row r="322" spans="1:58" outlineLevel="1" x14ac:dyDescent="0.3">
      <c r="A322" s="135"/>
      <c r="B322" s="135"/>
      <c r="C322" s="182" t="s">
        <v>421</v>
      </c>
      <c r="D322" s="145"/>
      <c r="E322" s="153">
        <v>25.01</v>
      </c>
      <c r="F322" s="158"/>
      <c r="G322" s="158"/>
      <c r="H322" s="158"/>
      <c r="I322" s="158"/>
      <c r="J322" s="158"/>
      <c r="K322" s="158"/>
      <c r="L322" s="158"/>
      <c r="M322" s="158"/>
      <c r="N322" s="142"/>
      <c r="O322" s="142"/>
      <c r="P322" s="142"/>
      <c r="Q322" s="142"/>
      <c r="R322" s="142"/>
      <c r="S322" s="142"/>
      <c r="T322" s="143"/>
      <c r="U322" s="142"/>
      <c r="V322" s="134"/>
      <c r="W322" s="134"/>
      <c r="X322" s="134"/>
      <c r="Y322" s="134"/>
      <c r="Z322" s="134"/>
      <c r="AA322" s="134"/>
      <c r="AB322" s="134"/>
      <c r="AC322" s="134" t="s">
        <v>118</v>
      </c>
      <c r="AD322" s="134">
        <v>0</v>
      </c>
      <c r="AE322" s="134"/>
      <c r="AF322" s="134"/>
      <c r="AG322" s="134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</row>
    <row r="323" spans="1:58" outlineLevel="1" x14ac:dyDescent="0.3">
      <c r="A323" s="135"/>
      <c r="B323" s="135"/>
      <c r="C323" s="183" t="s">
        <v>422</v>
      </c>
      <c r="D323" s="146"/>
      <c r="E323" s="154">
        <v>3.7515000000000001</v>
      </c>
      <c r="F323" s="158"/>
      <c r="G323" s="158"/>
      <c r="H323" s="158"/>
      <c r="I323" s="158"/>
      <c r="J323" s="158"/>
      <c r="K323" s="158"/>
      <c r="L323" s="158"/>
      <c r="M323" s="158"/>
      <c r="N323" s="142"/>
      <c r="O323" s="142"/>
      <c r="P323" s="142"/>
      <c r="Q323" s="142"/>
      <c r="R323" s="142"/>
      <c r="S323" s="142"/>
      <c r="T323" s="143"/>
      <c r="U323" s="142"/>
      <c r="V323" s="134"/>
      <c r="W323" s="134"/>
      <c r="X323" s="134"/>
      <c r="Y323" s="134"/>
      <c r="Z323" s="134"/>
      <c r="AA323" s="134"/>
      <c r="AB323" s="134"/>
      <c r="AC323" s="134" t="s">
        <v>118</v>
      </c>
      <c r="AD323" s="134">
        <v>4</v>
      </c>
      <c r="AE323" s="134"/>
      <c r="AF323" s="134"/>
      <c r="AG323" s="134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</row>
    <row r="324" spans="1:58" outlineLevel="1" x14ac:dyDescent="0.3">
      <c r="A324" s="135">
        <v>114</v>
      </c>
      <c r="B324" s="135" t="s">
        <v>139</v>
      </c>
      <c r="C324" s="179" t="s">
        <v>423</v>
      </c>
      <c r="D324" s="141" t="s">
        <v>377</v>
      </c>
      <c r="E324" s="151">
        <v>47</v>
      </c>
      <c r="F324" s="157"/>
      <c r="G324" s="158">
        <f>ROUND(E324*F324,2)</f>
        <v>0</v>
      </c>
      <c r="H324" s="157"/>
      <c r="I324" s="158">
        <f>ROUND(E324*H324,2)</f>
        <v>0</v>
      </c>
      <c r="J324" s="157"/>
      <c r="K324" s="158">
        <f>ROUND(E324*J324,2)</f>
        <v>0</v>
      </c>
      <c r="L324" s="158">
        <v>21</v>
      </c>
      <c r="M324" s="158">
        <f>G324*(1+L324/100)</f>
        <v>0</v>
      </c>
      <c r="N324" s="142">
        <v>1.4999999999999999E-4</v>
      </c>
      <c r="O324" s="142">
        <f>ROUND(E324*N324,5)</f>
        <v>7.0499999999999998E-3</v>
      </c>
      <c r="P324" s="142">
        <v>0</v>
      </c>
      <c r="Q324" s="142">
        <f>ROUND(E324*P324,5)</f>
        <v>0</v>
      </c>
      <c r="R324" s="142"/>
      <c r="S324" s="142" t="s">
        <v>139</v>
      </c>
      <c r="T324" s="143">
        <v>0</v>
      </c>
      <c r="U324" s="142">
        <f>ROUND(E324*T324,2)</f>
        <v>0</v>
      </c>
      <c r="V324" s="134"/>
      <c r="W324" s="134"/>
      <c r="X324" s="134"/>
      <c r="Y324" s="134"/>
      <c r="Z324" s="134"/>
      <c r="AA324" s="134"/>
      <c r="AB324" s="134"/>
      <c r="AC324" s="134" t="s">
        <v>203</v>
      </c>
      <c r="AD324" s="134"/>
      <c r="AE324" s="134"/>
      <c r="AF324" s="134"/>
      <c r="AG324" s="134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</row>
    <row r="325" spans="1:58" outlineLevel="1" x14ac:dyDescent="0.3">
      <c r="A325" s="135">
        <v>115</v>
      </c>
      <c r="B325" s="135" t="s">
        <v>392</v>
      </c>
      <c r="C325" s="179" t="s">
        <v>393</v>
      </c>
      <c r="D325" s="141" t="s">
        <v>0</v>
      </c>
      <c r="E325" s="151">
        <v>5500</v>
      </c>
      <c r="F325" s="157"/>
      <c r="G325" s="158">
        <f>ROUND(E325*F325,2)</f>
        <v>0</v>
      </c>
      <c r="H325" s="157"/>
      <c r="I325" s="158">
        <f>ROUND(E325*H325,2)</f>
        <v>0</v>
      </c>
      <c r="J325" s="157"/>
      <c r="K325" s="158">
        <f>ROUND(E325*J325,2)</f>
        <v>0</v>
      </c>
      <c r="L325" s="158">
        <v>21</v>
      </c>
      <c r="M325" s="158">
        <f>G325*(1+L325/100)</f>
        <v>0</v>
      </c>
      <c r="N325" s="142">
        <v>0</v>
      </c>
      <c r="O325" s="142">
        <f>ROUND(E325*N325,5)</f>
        <v>0</v>
      </c>
      <c r="P325" s="142">
        <v>0</v>
      </c>
      <c r="Q325" s="142">
        <f>ROUND(E325*P325,5)</f>
        <v>0</v>
      </c>
      <c r="R325" s="142"/>
      <c r="S325" s="142" t="s">
        <v>458</v>
      </c>
      <c r="T325" s="143">
        <v>0</v>
      </c>
      <c r="U325" s="142">
        <f>ROUND(E325*T325,2)</f>
        <v>0</v>
      </c>
      <c r="V325" s="134"/>
      <c r="W325" s="134"/>
      <c r="X325" s="134"/>
      <c r="Y325" s="134"/>
      <c r="Z325" s="134"/>
      <c r="AA325" s="134"/>
      <c r="AB325" s="134"/>
      <c r="AC325" s="134" t="s">
        <v>116</v>
      </c>
      <c r="AD325" s="134"/>
      <c r="AE325" s="134"/>
      <c r="AF325" s="134"/>
      <c r="AG325" s="134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</row>
    <row r="326" spans="1:58" x14ac:dyDescent="0.3">
      <c r="A326" s="136" t="s">
        <v>111</v>
      </c>
      <c r="B326" s="136" t="s">
        <v>82</v>
      </c>
      <c r="C326" s="184" t="s">
        <v>83</v>
      </c>
      <c r="D326" s="147"/>
      <c r="E326" s="155"/>
      <c r="F326" s="159"/>
      <c r="G326" s="159">
        <f>SUMIF(AC327:AC354,"&lt;&gt;NOR",G327:G354)</f>
        <v>0</v>
      </c>
      <c r="H326" s="159"/>
      <c r="I326" s="159">
        <f>SUM(I327:I354)</f>
        <v>0</v>
      </c>
      <c r="J326" s="159"/>
      <c r="K326" s="159">
        <f>SUM(K327:K354)</f>
        <v>0</v>
      </c>
      <c r="L326" s="159"/>
      <c r="M326" s="159">
        <f>SUM(M327:M354)</f>
        <v>0</v>
      </c>
      <c r="N326" s="148"/>
      <c r="O326" s="148">
        <f>SUM(O327:O354)</f>
        <v>0.14595</v>
      </c>
      <c r="P326" s="148"/>
      <c r="Q326" s="148">
        <f>SUM(Q327:Q354)</f>
        <v>0</v>
      </c>
      <c r="R326" s="148"/>
      <c r="S326" s="148"/>
      <c r="T326" s="149"/>
      <c r="U326" s="148">
        <f>SUM(U327:U354)</f>
        <v>11.25</v>
      </c>
      <c r="AC326" t="s">
        <v>112</v>
      </c>
    </row>
    <row r="327" spans="1:58" outlineLevel="1" x14ac:dyDescent="0.3">
      <c r="A327" s="135">
        <v>116</v>
      </c>
      <c r="B327" s="135" t="s">
        <v>424</v>
      </c>
      <c r="C327" s="179" t="s">
        <v>425</v>
      </c>
      <c r="D327" s="141" t="s">
        <v>276</v>
      </c>
      <c r="E327" s="151">
        <v>133.93907999999999</v>
      </c>
      <c r="F327" s="157"/>
      <c r="G327" s="158">
        <f>ROUND(E327*F327,2)</f>
        <v>0</v>
      </c>
      <c r="H327" s="157"/>
      <c r="I327" s="158">
        <f>ROUND(E327*H327,2)</f>
        <v>0</v>
      </c>
      <c r="J327" s="157"/>
      <c r="K327" s="158">
        <f>ROUND(E327*J327,2)</f>
        <v>0</v>
      </c>
      <c r="L327" s="158">
        <v>21</v>
      </c>
      <c r="M327" s="158">
        <f>G327*(1+L327/100)</f>
        <v>0</v>
      </c>
      <c r="N327" s="142">
        <v>5.0000000000000002E-5</v>
      </c>
      <c r="O327" s="142">
        <f>ROUND(E327*N327,5)</f>
        <v>6.7000000000000002E-3</v>
      </c>
      <c r="P327" s="142">
        <v>0</v>
      </c>
      <c r="Q327" s="142">
        <f>ROUND(E327*P327,5)</f>
        <v>0</v>
      </c>
      <c r="R327" s="142"/>
      <c r="S327" s="142" t="s">
        <v>458</v>
      </c>
      <c r="T327" s="143">
        <v>8.4000000000000005E-2</v>
      </c>
      <c r="U327" s="142">
        <f>ROUND(E327*T327,2)</f>
        <v>11.25</v>
      </c>
      <c r="V327" s="134"/>
      <c r="W327" s="134"/>
      <c r="X327" s="134"/>
      <c r="Y327" s="134"/>
      <c r="Z327" s="134"/>
      <c r="AA327" s="134"/>
      <c r="AB327" s="134"/>
      <c r="AC327" s="134" t="s">
        <v>116</v>
      </c>
      <c r="AD327" s="13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</row>
    <row r="328" spans="1:58" outlineLevel="1" x14ac:dyDescent="0.3">
      <c r="A328" s="135"/>
      <c r="B328" s="135"/>
      <c r="C328" s="182" t="s">
        <v>426</v>
      </c>
      <c r="D328" s="145"/>
      <c r="E328" s="153"/>
      <c r="F328" s="158"/>
      <c r="G328" s="158"/>
      <c r="H328" s="158"/>
      <c r="I328" s="158"/>
      <c r="J328" s="158"/>
      <c r="K328" s="158"/>
      <c r="L328" s="158"/>
      <c r="M328" s="158"/>
      <c r="N328" s="142"/>
      <c r="O328" s="142"/>
      <c r="P328" s="142"/>
      <c r="Q328" s="142"/>
      <c r="R328" s="142"/>
      <c r="S328" s="142"/>
      <c r="T328" s="143"/>
      <c r="U328" s="142"/>
      <c r="V328" s="134"/>
      <c r="W328" s="134"/>
      <c r="X328" s="134"/>
      <c r="Y328" s="134"/>
      <c r="Z328" s="134"/>
      <c r="AA328" s="134"/>
      <c r="AB328" s="134"/>
      <c r="AC328" s="134" t="s">
        <v>118</v>
      </c>
      <c r="AD328" s="134">
        <v>0</v>
      </c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</row>
    <row r="329" spans="1:58" outlineLevel="1" x14ac:dyDescent="0.3">
      <c r="A329" s="135"/>
      <c r="B329" s="135"/>
      <c r="C329" s="182" t="s">
        <v>427</v>
      </c>
      <c r="D329" s="145"/>
      <c r="E329" s="153">
        <v>26.85474</v>
      </c>
      <c r="F329" s="158"/>
      <c r="G329" s="158"/>
      <c r="H329" s="158"/>
      <c r="I329" s="158"/>
      <c r="J329" s="158"/>
      <c r="K329" s="158"/>
      <c r="L329" s="158"/>
      <c r="M329" s="158"/>
      <c r="N329" s="142"/>
      <c r="O329" s="142"/>
      <c r="P329" s="142"/>
      <c r="Q329" s="142"/>
      <c r="R329" s="142"/>
      <c r="S329" s="142"/>
      <c r="T329" s="143"/>
      <c r="U329" s="142"/>
      <c r="V329" s="134"/>
      <c r="W329" s="134"/>
      <c r="X329" s="134"/>
      <c r="Y329" s="134"/>
      <c r="Z329" s="134"/>
      <c r="AA329" s="134"/>
      <c r="AB329" s="134"/>
      <c r="AC329" s="134" t="s">
        <v>118</v>
      </c>
      <c r="AD329" s="134">
        <v>0</v>
      </c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</row>
    <row r="330" spans="1:58" outlineLevel="1" x14ac:dyDescent="0.3">
      <c r="A330" s="135"/>
      <c r="B330" s="135"/>
      <c r="C330" s="182" t="s">
        <v>428</v>
      </c>
      <c r="D330" s="145"/>
      <c r="E330" s="153">
        <v>26.254799999999999</v>
      </c>
      <c r="F330" s="158"/>
      <c r="G330" s="158"/>
      <c r="H330" s="158"/>
      <c r="I330" s="158"/>
      <c r="J330" s="158"/>
      <c r="K330" s="158"/>
      <c r="L330" s="158"/>
      <c r="M330" s="158"/>
      <c r="N330" s="142"/>
      <c r="O330" s="142"/>
      <c r="P330" s="142"/>
      <c r="Q330" s="142"/>
      <c r="R330" s="142"/>
      <c r="S330" s="142"/>
      <c r="T330" s="143"/>
      <c r="U330" s="142"/>
      <c r="V330" s="134"/>
      <c r="W330" s="134"/>
      <c r="X330" s="134"/>
      <c r="Y330" s="134"/>
      <c r="Z330" s="134"/>
      <c r="AA330" s="134"/>
      <c r="AB330" s="134"/>
      <c r="AC330" s="134" t="s">
        <v>118</v>
      </c>
      <c r="AD330" s="134">
        <v>0</v>
      </c>
      <c r="AE330" s="134"/>
      <c r="AF330" s="134"/>
      <c r="AG330" s="134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</row>
    <row r="331" spans="1:58" outlineLevel="1" x14ac:dyDescent="0.3">
      <c r="A331" s="135"/>
      <c r="B331" s="135"/>
      <c r="C331" s="182" t="s">
        <v>429</v>
      </c>
      <c r="D331" s="145"/>
      <c r="E331" s="153">
        <v>13.86</v>
      </c>
      <c r="F331" s="158"/>
      <c r="G331" s="158"/>
      <c r="H331" s="158"/>
      <c r="I331" s="158"/>
      <c r="J331" s="158"/>
      <c r="K331" s="158"/>
      <c r="L331" s="158"/>
      <c r="M331" s="158"/>
      <c r="N331" s="142"/>
      <c r="O331" s="142"/>
      <c r="P331" s="142"/>
      <c r="Q331" s="142"/>
      <c r="R331" s="142"/>
      <c r="S331" s="142"/>
      <c r="T331" s="143"/>
      <c r="U331" s="142"/>
      <c r="V331" s="134"/>
      <c r="W331" s="134"/>
      <c r="X331" s="134"/>
      <c r="Y331" s="134"/>
      <c r="Z331" s="134"/>
      <c r="AA331" s="134"/>
      <c r="AB331" s="134"/>
      <c r="AC331" s="134" t="s">
        <v>118</v>
      </c>
      <c r="AD331" s="134">
        <v>0</v>
      </c>
      <c r="AE331" s="134"/>
      <c r="AF331" s="134"/>
      <c r="AG331" s="134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</row>
    <row r="332" spans="1:58" outlineLevel="1" x14ac:dyDescent="0.3">
      <c r="A332" s="135"/>
      <c r="B332" s="135"/>
      <c r="C332" s="182" t="s">
        <v>426</v>
      </c>
      <c r="D332" s="145"/>
      <c r="E332" s="153"/>
      <c r="F332" s="158"/>
      <c r="G332" s="158"/>
      <c r="H332" s="158"/>
      <c r="I332" s="158"/>
      <c r="J332" s="158"/>
      <c r="K332" s="158"/>
      <c r="L332" s="158"/>
      <c r="M332" s="158"/>
      <c r="N332" s="142"/>
      <c r="O332" s="142"/>
      <c r="P332" s="142"/>
      <c r="Q332" s="142"/>
      <c r="R332" s="142"/>
      <c r="S332" s="142"/>
      <c r="T332" s="143"/>
      <c r="U332" s="142"/>
      <c r="V332" s="134"/>
      <c r="W332" s="134"/>
      <c r="X332" s="134"/>
      <c r="Y332" s="134"/>
      <c r="Z332" s="134"/>
      <c r="AA332" s="134"/>
      <c r="AB332" s="134"/>
      <c r="AC332" s="134" t="s">
        <v>118</v>
      </c>
      <c r="AD332" s="134">
        <v>0</v>
      </c>
      <c r="AE332" s="134"/>
      <c r="AF332" s="134"/>
      <c r="AG332" s="134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</row>
    <row r="333" spans="1:58" outlineLevel="1" x14ac:dyDescent="0.3">
      <c r="A333" s="135"/>
      <c r="B333" s="135"/>
      <c r="C333" s="182" t="s">
        <v>427</v>
      </c>
      <c r="D333" s="145"/>
      <c r="E333" s="153">
        <v>26.85474</v>
      </c>
      <c r="F333" s="158"/>
      <c r="G333" s="158"/>
      <c r="H333" s="158"/>
      <c r="I333" s="158"/>
      <c r="J333" s="158"/>
      <c r="K333" s="158"/>
      <c r="L333" s="158"/>
      <c r="M333" s="158"/>
      <c r="N333" s="142"/>
      <c r="O333" s="142"/>
      <c r="P333" s="142"/>
      <c r="Q333" s="142"/>
      <c r="R333" s="142"/>
      <c r="S333" s="142"/>
      <c r="T333" s="143"/>
      <c r="U333" s="142"/>
      <c r="V333" s="134"/>
      <c r="W333" s="134"/>
      <c r="X333" s="134"/>
      <c r="Y333" s="134"/>
      <c r="Z333" s="134"/>
      <c r="AA333" s="134"/>
      <c r="AB333" s="134"/>
      <c r="AC333" s="134" t="s">
        <v>118</v>
      </c>
      <c r="AD333" s="134">
        <v>0</v>
      </c>
      <c r="AE333" s="134"/>
      <c r="AF333" s="134"/>
      <c r="AG333" s="134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</row>
    <row r="334" spans="1:58" outlineLevel="1" x14ac:dyDescent="0.3">
      <c r="A334" s="135"/>
      <c r="B334" s="135"/>
      <c r="C334" s="182" t="s">
        <v>428</v>
      </c>
      <c r="D334" s="145"/>
      <c r="E334" s="153">
        <v>26.254799999999999</v>
      </c>
      <c r="F334" s="158"/>
      <c r="G334" s="158"/>
      <c r="H334" s="158"/>
      <c r="I334" s="158"/>
      <c r="J334" s="158"/>
      <c r="K334" s="158"/>
      <c r="L334" s="158"/>
      <c r="M334" s="158"/>
      <c r="N334" s="142"/>
      <c r="O334" s="142"/>
      <c r="P334" s="142"/>
      <c r="Q334" s="142"/>
      <c r="R334" s="142"/>
      <c r="S334" s="142"/>
      <c r="T334" s="143"/>
      <c r="U334" s="142"/>
      <c r="V334" s="134"/>
      <c r="W334" s="134"/>
      <c r="X334" s="134"/>
      <c r="Y334" s="134"/>
      <c r="Z334" s="134"/>
      <c r="AA334" s="134"/>
      <c r="AB334" s="134"/>
      <c r="AC334" s="134" t="s">
        <v>118</v>
      </c>
      <c r="AD334" s="134">
        <v>0</v>
      </c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</row>
    <row r="335" spans="1:58" outlineLevel="1" x14ac:dyDescent="0.3">
      <c r="A335" s="135"/>
      <c r="B335" s="135"/>
      <c r="C335" s="182" t="s">
        <v>429</v>
      </c>
      <c r="D335" s="145"/>
      <c r="E335" s="153">
        <v>13.86</v>
      </c>
      <c r="F335" s="158"/>
      <c r="G335" s="158"/>
      <c r="H335" s="158"/>
      <c r="I335" s="158"/>
      <c r="J335" s="158"/>
      <c r="K335" s="158"/>
      <c r="L335" s="158"/>
      <c r="M335" s="158"/>
      <c r="N335" s="142"/>
      <c r="O335" s="142"/>
      <c r="P335" s="142"/>
      <c r="Q335" s="142"/>
      <c r="R335" s="142"/>
      <c r="S335" s="142"/>
      <c r="T335" s="143"/>
      <c r="U335" s="142"/>
      <c r="V335" s="134"/>
      <c r="W335" s="134"/>
      <c r="X335" s="134"/>
      <c r="Y335" s="134"/>
      <c r="Z335" s="134"/>
      <c r="AA335" s="134"/>
      <c r="AB335" s="134"/>
      <c r="AC335" s="134" t="s">
        <v>118</v>
      </c>
      <c r="AD335" s="134">
        <v>0</v>
      </c>
      <c r="AE335" s="134"/>
      <c r="AF335" s="134"/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</row>
    <row r="336" spans="1:58" outlineLevel="1" x14ac:dyDescent="0.3">
      <c r="A336" s="135">
        <v>117</v>
      </c>
      <c r="B336" s="135" t="s">
        <v>430</v>
      </c>
      <c r="C336" s="179" t="s">
        <v>431</v>
      </c>
      <c r="D336" s="141" t="s">
        <v>276</v>
      </c>
      <c r="E336" s="151">
        <v>133.93</v>
      </c>
      <c r="F336" s="157"/>
      <c r="G336" s="158">
        <f>ROUND(E336*F336,2)</f>
        <v>0</v>
      </c>
      <c r="H336" s="157"/>
      <c r="I336" s="158">
        <f>ROUND(E336*H336,2)</f>
        <v>0</v>
      </c>
      <c r="J336" s="157"/>
      <c r="K336" s="158">
        <f>ROUND(E336*J336,2)</f>
        <v>0</v>
      </c>
      <c r="L336" s="158">
        <v>21</v>
      </c>
      <c r="M336" s="158">
        <f>G336*(1+L336/100)</f>
        <v>0</v>
      </c>
      <c r="N336" s="142">
        <v>0</v>
      </c>
      <c r="O336" s="142">
        <f>ROUND(E336*N336,5)</f>
        <v>0</v>
      </c>
      <c r="P336" s="142">
        <v>0</v>
      </c>
      <c r="Q336" s="142">
        <f>ROUND(E336*P336,5)</f>
        <v>0</v>
      </c>
      <c r="R336" s="142"/>
      <c r="S336" s="142" t="s">
        <v>458</v>
      </c>
      <c r="T336" s="143">
        <v>0</v>
      </c>
      <c r="U336" s="142">
        <f>ROUND(E336*T336,2)</f>
        <v>0</v>
      </c>
      <c r="V336" s="134"/>
      <c r="W336" s="134"/>
      <c r="X336" s="134"/>
      <c r="Y336" s="134"/>
      <c r="Z336" s="134"/>
      <c r="AA336" s="134"/>
      <c r="AB336" s="134"/>
      <c r="AC336" s="134" t="s">
        <v>203</v>
      </c>
      <c r="AD336" s="134"/>
      <c r="AE336" s="134"/>
      <c r="AF336" s="134"/>
      <c r="AG336" s="134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</row>
    <row r="337" spans="1:58" outlineLevel="1" x14ac:dyDescent="0.3">
      <c r="A337" s="135">
        <v>118</v>
      </c>
      <c r="B337" s="135" t="s">
        <v>139</v>
      </c>
      <c r="C337" s="179" t="s">
        <v>432</v>
      </c>
      <c r="D337" s="141" t="s">
        <v>276</v>
      </c>
      <c r="E337" s="151">
        <v>133.93</v>
      </c>
      <c r="F337" s="157"/>
      <c r="G337" s="158">
        <f>ROUND(E337*F337,2)</f>
        <v>0</v>
      </c>
      <c r="H337" s="157"/>
      <c r="I337" s="158">
        <f>ROUND(E337*H337,2)</f>
        <v>0</v>
      </c>
      <c r="J337" s="157"/>
      <c r="K337" s="158">
        <f>ROUND(E337*J337,2)</f>
        <v>0</v>
      </c>
      <c r="L337" s="158">
        <v>21</v>
      </c>
      <c r="M337" s="158">
        <f>G337*(1+L337/100)</f>
        <v>0</v>
      </c>
      <c r="N337" s="142">
        <v>0</v>
      </c>
      <c r="O337" s="142">
        <f>ROUND(E337*N337,5)</f>
        <v>0</v>
      </c>
      <c r="P337" s="142">
        <v>0</v>
      </c>
      <c r="Q337" s="142">
        <f>ROUND(E337*P337,5)</f>
        <v>0</v>
      </c>
      <c r="R337" s="142"/>
      <c r="S337" s="142" t="s">
        <v>139</v>
      </c>
      <c r="T337" s="143">
        <v>0</v>
      </c>
      <c r="U337" s="142">
        <f>ROUND(E337*T337,2)</f>
        <v>0</v>
      </c>
      <c r="V337" s="134"/>
      <c r="W337" s="134"/>
      <c r="X337" s="134"/>
      <c r="Y337" s="134"/>
      <c r="Z337" s="134"/>
      <c r="AA337" s="134"/>
      <c r="AB337" s="134"/>
      <c r="AC337" s="134" t="s">
        <v>203</v>
      </c>
      <c r="AD337" s="134"/>
      <c r="AE337" s="134"/>
      <c r="AF337" s="134"/>
      <c r="AG337" s="134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</row>
    <row r="338" spans="1:58" outlineLevel="1" x14ac:dyDescent="0.3">
      <c r="A338" s="135"/>
      <c r="B338" s="135"/>
      <c r="C338" s="182" t="s">
        <v>433</v>
      </c>
      <c r="D338" s="145"/>
      <c r="E338" s="153">
        <v>133.93</v>
      </c>
      <c r="F338" s="158"/>
      <c r="G338" s="158"/>
      <c r="H338" s="158"/>
      <c r="I338" s="158"/>
      <c r="J338" s="158"/>
      <c r="K338" s="158"/>
      <c r="L338" s="158"/>
      <c r="M338" s="158"/>
      <c r="N338" s="142"/>
      <c r="O338" s="142"/>
      <c r="P338" s="142"/>
      <c r="Q338" s="142"/>
      <c r="R338" s="142"/>
      <c r="S338" s="142"/>
      <c r="T338" s="143"/>
      <c r="U338" s="142"/>
      <c r="V338" s="134"/>
      <c r="W338" s="134"/>
      <c r="X338" s="134"/>
      <c r="Y338" s="134"/>
      <c r="Z338" s="134"/>
      <c r="AA338" s="134"/>
      <c r="AB338" s="134"/>
      <c r="AC338" s="134" t="s">
        <v>118</v>
      </c>
      <c r="AD338" s="134">
        <v>0</v>
      </c>
      <c r="AE338" s="134"/>
      <c r="AF338" s="134"/>
      <c r="AG338" s="134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</row>
    <row r="339" spans="1:58" outlineLevel="1" x14ac:dyDescent="0.3">
      <c r="A339" s="135">
        <v>119</v>
      </c>
      <c r="B339" s="135" t="s">
        <v>434</v>
      </c>
      <c r="C339" s="179" t="s">
        <v>435</v>
      </c>
      <c r="D339" s="141" t="s">
        <v>235</v>
      </c>
      <c r="E339" s="151">
        <v>2.7719999999999995E-2</v>
      </c>
      <c r="F339" s="157"/>
      <c r="G339" s="158">
        <f>ROUND(E339*F339,2)</f>
        <v>0</v>
      </c>
      <c r="H339" s="157"/>
      <c r="I339" s="158">
        <f>ROUND(E339*H339,2)</f>
        <v>0</v>
      </c>
      <c r="J339" s="157"/>
      <c r="K339" s="158">
        <f>ROUND(E339*J339,2)</f>
        <v>0</v>
      </c>
      <c r="L339" s="158">
        <v>21</v>
      </c>
      <c r="M339" s="158">
        <f>G339*(1+L339/100)</f>
        <v>0</v>
      </c>
      <c r="N339" s="142">
        <v>1</v>
      </c>
      <c r="O339" s="142">
        <f>ROUND(E339*N339,5)</f>
        <v>2.7720000000000002E-2</v>
      </c>
      <c r="P339" s="142">
        <v>0</v>
      </c>
      <c r="Q339" s="142">
        <f>ROUND(E339*P339,5)</f>
        <v>0</v>
      </c>
      <c r="R339" s="142"/>
      <c r="S339" s="142" t="s">
        <v>458</v>
      </c>
      <c r="T339" s="143">
        <v>0</v>
      </c>
      <c r="U339" s="142">
        <f>ROUND(E339*T339,2)</f>
        <v>0</v>
      </c>
      <c r="V339" s="134"/>
      <c r="W339" s="134"/>
      <c r="X339" s="134"/>
      <c r="Y339" s="134"/>
      <c r="Z339" s="134"/>
      <c r="AA339" s="134"/>
      <c r="AB339" s="134"/>
      <c r="AC339" s="134" t="s">
        <v>203</v>
      </c>
      <c r="AD339" s="13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</row>
    <row r="340" spans="1:58" outlineLevel="1" x14ac:dyDescent="0.3">
      <c r="A340" s="135"/>
      <c r="B340" s="135"/>
      <c r="C340" s="182" t="s">
        <v>436</v>
      </c>
      <c r="D340" s="145"/>
      <c r="E340" s="153">
        <v>1.3860000000000001E-2</v>
      </c>
      <c r="F340" s="158"/>
      <c r="G340" s="158"/>
      <c r="H340" s="158"/>
      <c r="I340" s="158"/>
      <c r="J340" s="158"/>
      <c r="K340" s="158"/>
      <c r="L340" s="158"/>
      <c r="M340" s="158"/>
      <c r="N340" s="142"/>
      <c r="O340" s="142"/>
      <c r="P340" s="142"/>
      <c r="Q340" s="142"/>
      <c r="R340" s="142"/>
      <c r="S340" s="142"/>
      <c r="T340" s="143"/>
      <c r="U340" s="142"/>
      <c r="V340" s="134"/>
      <c r="W340" s="134"/>
      <c r="X340" s="134"/>
      <c r="Y340" s="134"/>
      <c r="Z340" s="134"/>
      <c r="AA340" s="134"/>
      <c r="AB340" s="134"/>
      <c r="AC340" s="134" t="s">
        <v>118</v>
      </c>
      <c r="AD340" s="134">
        <v>0</v>
      </c>
      <c r="AE340" s="134"/>
      <c r="AF340" s="134"/>
      <c r="AG340" s="134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</row>
    <row r="341" spans="1:58" outlineLevel="1" x14ac:dyDescent="0.3">
      <c r="A341" s="135"/>
      <c r="B341" s="135"/>
      <c r="C341" s="182" t="s">
        <v>436</v>
      </c>
      <c r="D341" s="145"/>
      <c r="E341" s="153">
        <v>1.3860000000000001E-2</v>
      </c>
      <c r="F341" s="158"/>
      <c r="G341" s="158"/>
      <c r="H341" s="158"/>
      <c r="I341" s="158"/>
      <c r="J341" s="158"/>
      <c r="K341" s="158"/>
      <c r="L341" s="158"/>
      <c r="M341" s="158"/>
      <c r="N341" s="142"/>
      <c r="O341" s="142"/>
      <c r="P341" s="142"/>
      <c r="Q341" s="142"/>
      <c r="R341" s="142"/>
      <c r="S341" s="142"/>
      <c r="T341" s="143"/>
      <c r="U341" s="142"/>
      <c r="V341" s="134"/>
      <c r="W341" s="134"/>
      <c r="X341" s="134"/>
      <c r="Y341" s="134"/>
      <c r="Z341" s="134"/>
      <c r="AA341" s="134"/>
      <c r="AB341" s="134"/>
      <c r="AC341" s="134" t="s">
        <v>118</v>
      </c>
      <c r="AD341" s="134">
        <v>0</v>
      </c>
      <c r="AE341" s="134"/>
      <c r="AF341" s="134"/>
      <c r="AG341" s="134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</row>
    <row r="342" spans="1:58" outlineLevel="1" x14ac:dyDescent="0.3">
      <c r="A342" s="135">
        <v>120</v>
      </c>
      <c r="B342" s="135" t="s">
        <v>409</v>
      </c>
      <c r="C342" s="179" t="s">
        <v>410</v>
      </c>
      <c r="D342" s="141" t="s">
        <v>200</v>
      </c>
      <c r="E342" s="151">
        <v>13.721399999999999</v>
      </c>
      <c r="F342" s="157"/>
      <c r="G342" s="158">
        <f>ROUND(E342*F342,2)</f>
        <v>0</v>
      </c>
      <c r="H342" s="157"/>
      <c r="I342" s="158">
        <f>ROUND(E342*H342,2)</f>
        <v>0</v>
      </c>
      <c r="J342" s="157"/>
      <c r="K342" s="158">
        <f>ROUND(E342*J342,2)</f>
        <v>0</v>
      </c>
      <c r="L342" s="158">
        <v>21</v>
      </c>
      <c r="M342" s="158">
        <f>G342*(1+L342/100)</f>
        <v>0</v>
      </c>
      <c r="N342" s="142">
        <v>4.1099999999999999E-3</v>
      </c>
      <c r="O342" s="142">
        <f>ROUND(E342*N342,5)</f>
        <v>5.6390000000000003E-2</v>
      </c>
      <c r="P342" s="142">
        <v>0</v>
      </c>
      <c r="Q342" s="142">
        <f>ROUND(E342*P342,5)</f>
        <v>0</v>
      </c>
      <c r="R342" s="142"/>
      <c r="S342" s="142" t="s">
        <v>458</v>
      </c>
      <c r="T342" s="143">
        <v>0</v>
      </c>
      <c r="U342" s="142">
        <f>ROUND(E342*T342,2)</f>
        <v>0</v>
      </c>
      <c r="V342" s="134"/>
      <c r="W342" s="134"/>
      <c r="X342" s="134"/>
      <c r="Y342" s="134"/>
      <c r="Z342" s="134"/>
      <c r="AA342" s="134"/>
      <c r="AB342" s="134"/>
      <c r="AC342" s="134" t="s">
        <v>203</v>
      </c>
      <c r="AD342" s="13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</row>
    <row r="343" spans="1:58" outlineLevel="1" x14ac:dyDescent="0.3">
      <c r="A343" s="135"/>
      <c r="B343" s="135"/>
      <c r="C343" s="182" t="s">
        <v>426</v>
      </c>
      <c r="D343" s="145"/>
      <c r="E343" s="153"/>
      <c r="F343" s="158"/>
      <c r="G343" s="158"/>
      <c r="H343" s="158"/>
      <c r="I343" s="158"/>
      <c r="J343" s="158"/>
      <c r="K343" s="158"/>
      <c r="L343" s="158"/>
      <c r="M343" s="158"/>
      <c r="N343" s="142"/>
      <c r="O343" s="142"/>
      <c r="P343" s="142"/>
      <c r="Q343" s="142"/>
      <c r="R343" s="142"/>
      <c r="S343" s="142"/>
      <c r="T343" s="143"/>
      <c r="U343" s="142"/>
      <c r="V343" s="134"/>
      <c r="W343" s="134"/>
      <c r="X343" s="134"/>
      <c r="Y343" s="134"/>
      <c r="Z343" s="134"/>
      <c r="AA343" s="134"/>
      <c r="AB343" s="134"/>
      <c r="AC343" s="134" t="s">
        <v>118</v>
      </c>
      <c r="AD343" s="134">
        <v>0</v>
      </c>
      <c r="AE343" s="134"/>
      <c r="AF343" s="134"/>
      <c r="AG343" s="134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</row>
    <row r="344" spans="1:58" outlineLevel="1" x14ac:dyDescent="0.3">
      <c r="A344" s="135"/>
      <c r="B344" s="135"/>
      <c r="C344" s="182" t="s">
        <v>437</v>
      </c>
      <c r="D344" s="145"/>
      <c r="E344" s="153">
        <v>6.5339999999999998</v>
      </c>
      <c r="F344" s="158"/>
      <c r="G344" s="158"/>
      <c r="H344" s="158"/>
      <c r="I344" s="158"/>
      <c r="J344" s="158"/>
      <c r="K344" s="158"/>
      <c r="L344" s="158"/>
      <c r="M344" s="158"/>
      <c r="N344" s="142"/>
      <c r="O344" s="142"/>
      <c r="P344" s="142"/>
      <c r="Q344" s="142"/>
      <c r="R344" s="142"/>
      <c r="S344" s="142"/>
      <c r="T344" s="143"/>
      <c r="U344" s="142"/>
      <c r="V344" s="134"/>
      <c r="W344" s="134"/>
      <c r="X344" s="134"/>
      <c r="Y344" s="134"/>
      <c r="Z344" s="134"/>
      <c r="AA344" s="134"/>
      <c r="AB344" s="134"/>
      <c r="AC344" s="134" t="s">
        <v>118</v>
      </c>
      <c r="AD344" s="134">
        <v>0</v>
      </c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</row>
    <row r="345" spans="1:58" outlineLevel="1" x14ac:dyDescent="0.3">
      <c r="A345" s="135"/>
      <c r="B345" s="135"/>
      <c r="C345" s="182" t="s">
        <v>426</v>
      </c>
      <c r="D345" s="145"/>
      <c r="E345" s="153"/>
      <c r="F345" s="158"/>
      <c r="G345" s="158"/>
      <c r="H345" s="158"/>
      <c r="I345" s="158"/>
      <c r="J345" s="158"/>
      <c r="K345" s="158"/>
      <c r="L345" s="158"/>
      <c r="M345" s="158"/>
      <c r="N345" s="142"/>
      <c r="O345" s="142"/>
      <c r="P345" s="142"/>
      <c r="Q345" s="142"/>
      <c r="R345" s="142"/>
      <c r="S345" s="142"/>
      <c r="T345" s="143"/>
      <c r="U345" s="142"/>
      <c r="V345" s="134"/>
      <c r="W345" s="134"/>
      <c r="X345" s="134"/>
      <c r="Y345" s="134"/>
      <c r="Z345" s="134"/>
      <c r="AA345" s="134"/>
      <c r="AB345" s="134"/>
      <c r="AC345" s="134" t="s">
        <v>118</v>
      </c>
      <c r="AD345" s="134">
        <v>0</v>
      </c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</row>
    <row r="346" spans="1:58" outlineLevel="1" x14ac:dyDescent="0.3">
      <c r="A346" s="135"/>
      <c r="B346" s="135"/>
      <c r="C346" s="182" t="s">
        <v>437</v>
      </c>
      <c r="D346" s="145"/>
      <c r="E346" s="153">
        <v>6.5339999999999998</v>
      </c>
      <c r="F346" s="158"/>
      <c r="G346" s="158"/>
      <c r="H346" s="158"/>
      <c r="I346" s="158"/>
      <c r="J346" s="158"/>
      <c r="K346" s="158"/>
      <c r="L346" s="158"/>
      <c r="M346" s="158"/>
      <c r="N346" s="142"/>
      <c r="O346" s="142"/>
      <c r="P346" s="142"/>
      <c r="Q346" s="142"/>
      <c r="R346" s="142"/>
      <c r="S346" s="142"/>
      <c r="T346" s="143"/>
      <c r="U346" s="142"/>
      <c r="V346" s="134"/>
      <c r="W346" s="134"/>
      <c r="X346" s="134"/>
      <c r="Y346" s="134"/>
      <c r="Z346" s="134"/>
      <c r="AA346" s="134"/>
      <c r="AB346" s="134"/>
      <c r="AC346" s="134" t="s">
        <v>118</v>
      </c>
      <c r="AD346" s="134">
        <v>0</v>
      </c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</row>
    <row r="347" spans="1:58" outlineLevel="1" x14ac:dyDescent="0.3">
      <c r="A347" s="135"/>
      <c r="B347" s="135"/>
      <c r="C347" s="183" t="s">
        <v>205</v>
      </c>
      <c r="D347" s="146"/>
      <c r="E347" s="154">
        <v>0.65339999999999998</v>
      </c>
      <c r="F347" s="158"/>
      <c r="G347" s="158"/>
      <c r="H347" s="158"/>
      <c r="I347" s="158"/>
      <c r="J347" s="158"/>
      <c r="K347" s="158"/>
      <c r="L347" s="158"/>
      <c r="M347" s="158"/>
      <c r="N347" s="142"/>
      <c r="O347" s="142"/>
      <c r="P347" s="142"/>
      <c r="Q347" s="142"/>
      <c r="R347" s="142"/>
      <c r="S347" s="142"/>
      <c r="T347" s="143"/>
      <c r="U347" s="142"/>
      <c r="V347" s="134"/>
      <c r="W347" s="134"/>
      <c r="X347" s="134"/>
      <c r="Y347" s="134"/>
      <c r="Z347" s="134"/>
      <c r="AA347" s="134"/>
      <c r="AB347" s="134"/>
      <c r="AC347" s="134" t="s">
        <v>118</v>
      </c>
      <c r="AD347" s="134">
        <v>4</v>
      </c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</row>
    <row r="348" spans="1:58" outlineLevel="1" x14ac:dyDescent="0.3">
      <c r="A348" s="135">
        <v>121</v>
      </c>
      <c r="B348" s="135" t="s">
        <v>366</v>
      </c>
      <c r="C348" s="179" t="s">
        <v>367</v>
      </c>
      <c r="D348" s="141" t="s">
        <v>200</v>
      </c>
      <c r="E348" s="151">
        <v>29.484000000000002</v>
      </c>
      <c r="F348" s="157"/>
      <c r="G348" s="158">
        <f>ROUND(E348*F348,2)</f>
        <v>0</v>
      </c>
      <c r="H348" s="157"/>
      <c r="I348" s="158">
        <f>ROUND(E348*H348,2)</f>
        <v>0</v>
      </c>
      <c r="J348" s="157"/>
      <c r="K348" s="158">
        <f>ROUND(E348*J348,2)</f>
        <v>0</v>
      </c>
      <c r="L348" s="158">
        <v>21</v>
      </c>
      <c r="M348" s="158">
        <f>G348*(1+L348/100)</f>
        <v>0</v>
      </c>
      <c r="N348" s="142">
        <v>1.8699999999999999E-3</v>
      </c>
      <c r="O348" s="142">
        <f>ROUND(E348*N348,5)</f>
        <v>5.5140000000000002E-2</v>
      </c>
      <c r="P348" s="142">
        <v>0</v>
      </c>
      <c r="Q348" s="142">
        <f>ROUND(E348*P348,5)</f>
        <v>0</v>
      </c>
      <c r="R348" s="142"/>
      <c r="S348" s="142" t="s">
        <v>458</v>
      </c>
      <c r="T348" s="143">
        <v>0</v>
      </c>
      <c r="U348" s="142">
        <f>ROUND(E348*T348,2)</f>
        <v>0</v>
      </c>
      <c r="V348" s="134"/>
      <c r="W348" s="134"/>
      <c r="X348" s="134"/>
      <c r="Y348" s="134"/>
      <c r="Z348" s="134"/>
      <c r="AA348" s="134"/>
      <c r="AB348" s="134"/>
      <c r="AC348" s="134" t="s">
        <v>203</v>
      </c>
      <c r="AD348" s="134"/>
      <c r="AE348" s="134"/>
      <c r="AF348" s="134"/>
      <c r="AG348" s="134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</row>
    <row r="349" spans="1:58" outlineLevel="1" x14ac:dyDescent="0.3">
      <c r="A349" s="135"/>
      <c r="B349" s="135"/>
      <c r="C349" s="182" t="s">
        <v>426</v>
      </c>
      <c r="D349" s="145"/>
      <c r="E349" s="153"/>
      <c r="F349" s="158"/>
      <c r="G349" s="158"/>
      <c r="H349" s="158"/>
      <c r="I349" s="158"/>
      <c r="J349" s="158"/>
      <c r="K349" s="158"/>
      <c r="L349" s="158"/>
      <c r="M349" s="158"/>
      <c r="N349" s="142"/>
      <c r="O349" s="142"/>
      <c r="P349" s="142"/>
      <c r="Q349" s="142"/>
      <c r="R349" s="142"/>
      <c r="S349" s="142"/>
      <c r="T349" s="143"/>
      <c r="U349" s="142"/>
      <c r="V349" s="134"/>
      <c r="W349" s="134"/>
      <c r="X349" s="134"/>
      <c r="Y349" s="134"/>
      <c r="Z349" s="134"/>
      <c r="AA349" s="134"/>
      <c r="AB349" s="134"/>
      <c r="AC349" s="134" t="s">
        <v>118</v>
      </c>
      <c r="AD349" s="134">
        <v>0</v>
      </c>
      <c r="AE349" s="134"/>
      <c r="AF349" s="134"/>
      <c r="AG349" s="134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</row>
    <row r="350" spans="1:58" outlineLevel="1" x14ac:dyDescent="0.3">
      <c r="A350" s="135"/>
      <c r="B350" s="135"/>
      <c r="C350" s="182" t="s">
        <v>438</v>
      </c>
      <c r="D350" s="145"/>
      <c r="E350" s="153">
        <v>14.04</v>
      </c>
      <c r="F350" s="158"/>
      <c r="G350" s="158"/>
      <c r="H350" s="158"/>
      <c r="I350" s="158"/>
      <c r="J350" s="158"/>
      <c r="K350" s="158"/>
      <c r="L350" s="158"/>
      <c r="M350" s="158"/>
      <c r="N350" s="142"/>
      <c r="O350" s="142"/>
      <c r="P350" s="142"/>
      <c r="Q350" s="142"/>
      <c r="R350" s="142"/>
      <c r="S350" s="142"/>
      <c r="T350" s="143"/>
      <c r="U350" s="142"/>
      <c r="V350" s="134"/>
      <c r="W350" s="134"/>
      <c r="X350" s="134"/>
      <c r="Y350" s="134"/>
      <c r="Z350" s="134"/>
      <c r="AA350" s="134"/>
      <c r="AB350" s="134"/>
      <c r="AC350" s="134" t="s">
        <v>118</v>
      </c>
      <c r="AD350" s="134">
        <v>0</v>
      </c>
      <c r="AE350" s="134"/>
      <c r="AF350" s="134"/>
      <c r="AG350" s="134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</row>
    <row r="351" spans="1:58" outlineLevel="1" x14ac:dyDescent="0.3">
      <c r="A351" s="135"/>
      <c r="B351" s="135"/>
      <c r="C351" s="182" t="s">
        <v>426</v>
      </c>
      <c r="D351" s="145"/>
      <c r="E351" s="153"/>
      <c r="F351" s="158"/>
      <c r="G351" s="158"/>
      <c r="H351" s="158"/>
      <c r="I351" s="158"/>
      <c r="J351" s="158"/>
      <c r="K351" s="158"/>
      <c r="L351" s="158"/>
      <c r="M351" s="158"/>
      <c r="N351" s="142"/>
      <c r="O351" s="142"/>
      <c r="P351" s="142"/>
      <c r="Q351" s="142"/>
      <c r="R351" s="142"/>
      <c r="S351" s="142"/>
      <c r="T351" s="143"/>
      <c r="U351" s="142"/>
      <c r="V351" s="134"/>
      <c r="W351" s="134"/>
      <c r="X351" s="134"/>
      <c r="Y351" s="134"/>
      <c r="Z351" s="134"/>
      <c r="AA351" s="134"/>
      <c r="AB351" s="134"/>
      <c r="AC351" s="134" t="s">
        <v>118</v>
      </c>
      <c r="AD351" s="134">
        <v>0</v>
      </c>
      <c r="AE351" s="134"/>
      <c r="AF351" s="134"/>
      <c r="AG351" s="134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</row>
    <row r="352" spans="1:58" outlineLevel="1" x14ac:dyDescent="0.3">
      <c r="A352" s="135"/>
      <c r="B352" s="135"/>
      <c r="C352" s="182" t="s">
        <v>438</v>
      </c>
      <c r="D352" s="145"/>
      <c r="E352" s="153">
        <v>14.04</v>
      </c>
      <c r="F352" s="158"/>
      <c r="G352" s="158"/>
      <c r="H352" s="158"/>
      <c r="I352" s="158"/>
      <c r="J352" s="158"/>
      <c r="K352" s="158"/>
      <c r="L352" s="158"/>
      <c r="M352" s="158"/>
      <c r="N352" s="142"/>
      <c r="O352" s="142"/>
      <c r="P352" s="142"/>
      <c r="Q352" s="142"/>
      <c r="R352" s="142"/>
      <c r="S352" s="142"/>
      <c r="T352" s="143"/>
      <c r="U352" s="142"/>
      <c r="V352" s="134"/>
      <c r="W352" s="134"/>
      <c r="X352" s="134"/>
      <c r="Y352" s="134"/>
      <c r="Z352" s="134"/>
      <c r="AA352" s="134"/>
      <c r="AB352" s="134"/>
      <c r="AC352" s="134" t="s">
        <v>118</v>
      </c>
      <c r="AD352" s="134">
        <v>0</v>
      </c>
      <c r="AE352" s="134"/>
      <c r="AF352" s="134"/>
      <c r="AG352" s="134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</row>
    <row r="353" spans="1:58" outlineLevel="1" x14ac:dyDescent="0.3">
      <c r="A353" s="135"/>
      <c r="B353" s="135"/>
      <c r="C353" s="183" t="s">
        <v>205</v>
      </c>
      <c r="D353" s="146"/>
      <c r="E353" s="154">
        <v>1.4039999999999999</v>
      </c>
      <c r="F353" s="158"/>
      <c r="G353" s="158"/>
      <c r="H353" s="158"/>
      <c r="I353" s="158"/>
      <c r="J353" s="158"/>
      <c r="K353" s="158"/>
      <c r="L353" s="158"/>
      <c r="M353" s="158"/>
      <c r="N353" s="142"/>
      <c r="O353" s="142"/>
      <c r="P353" s="142"/>
      <c r="Q353" s="142"/>
      <c r="R353" s="142"/>
      <c r="S353" s="142"/>
      <c r="T353" s="143"/>
      <c r="U353" s="142"/>
      <c r="V353" s="134"/>
      <c r="W353" s="134"/>
      <c r="X353" s="134"/>
      <c r="Y353" s="134"/>
      <c r="Z353" s="134"/>
      <c r="AA353" s="134"/>
      <c r="AB353" s="134"/>
      <c r="AC353" s="134" t="s">
        <v>118</v>
      </c>
      <c r="AD353" s="134">
        <v>4</v>
      </c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</row>
    <row r="354" spans="1:58" outlineLevel="1" x14ac:dyDescent="0.3">
      <c r="A354" s="135">
        <v>122</v>
      </c>
      <c r="B354" s="135" t="s">
        <v>392</v>
      </c>
      <c r="C354" s="179" t="s">
        <v>393</v>
      </c>
      <c r="D354" s="141" t="s">
        <v>0</v>
      </c>
      <c r="E354" s="151">
        <v>216</v>
      </c>
      <c r="F354" s="157"/>
      <c r="G354" s="158">
        <f>ROUND(E354*F354,2)</f>
        <v>0</v>
      </c>
      <c r="H354" s="157"/>
      <c r="I354" s="158">
        <f>ROUND(E354*H354,2)</f>
        <v>0</v>
      </c>
      <c r="J354" s="157"/>
      <c r="K354" s="158">
        <f>ROUND(E354*J354,2)</f>
        <v>0</v>
      </c>
      <c r="L354" s="158">
        <v>21</v>
      </c>
      <c r="M354" s="158">
        <f>G354*(1+L354/100)</f>
        <v>0</v>
      </c>
      <c r="N354" s="142">
        <v>0</v>
      </c>
      <c r="O354" s="142">
        <f>ROUND(E354*N354,5)</f>
        <v>0</v>
      </c>
      <c r="P354" s="142">
        <v>0</v>
      </c>
      <c r="Q354" s="142">
        <f>ROUND(E354*P354,5)</f>
        <v>0</v>
      </c>
      <c r="R354" s="142"/>
      <c r="S354" s="142" t="s">
        <v>458</v>
      </c>
      <c r="T354" s="143">
        <v>0</v>
      </c>
      <c r="U354" s="142">
        <f>ROUND(E354*T354,2)</f>
        <v>0</v>
      </c>
      <c r="V354" s="134"/>
      <c r="W354" s="134"/>
      <c r="X354" s="134"/>
      <c r="Y354" s="134"/>
      <c r="Z354" s="134"/>
      <c r="AA354" s="134"/>
      <c r="AB354" s="134"/>
      <c r="AC354" s="134" t="s">
        <v>116</v>
      </c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</row>
    <row r="355" spans="1:58" x14ac:dyDescent="0.3">
      <c r="A355" s="136" t="s">
        <v>111</v>
      </c>
      <c r="B355" s="136" t="s">
        <v>84</v>
      </c>
      <c r="C355" s="184" t="s">
        <v>26</v>
      </c>
      <c r="D355" s="147"/>
      <c r="E355" s="155"/>
      <c r="F355" s="159"/>
      <c r="G355" s="159">
        <f>SUMIF(AC356:AC359,"&lt;&gt;NOR",G356:G359)</f>
        <v>0</v>
      </c>
      <c r="H355" s="159"/>
      <c r="I355" s="159">
        <f>SUM(I356:I359)</f>
        <v>0</v>
      </c>
      <c r="J355" s="159"/>
      <c r="K355" s="159">
        <f>SUM(K356:K359)</f>
        <v>0</v>
      </c>
      <c r="L355" s="159"/>
      <c r="M355" s="159">
        <f>SUM(M356:M359)</f>
        <v>0</v>
      </c>
      <c r="N355" s="148"/>
      <c r="O355" s="148">
        <f>SUM(O356:O359)</f>
        <v>0</v>
      </c>
      <c r="P355" s="148"/>
      <c r="Q355" s="148">
        <f>SUM(Q356:Q359)</f>
        <v>0</v>
      </c>
      <c r="R355" s="148"/>
      <c r="S355" s="148"/>
      <c r="T355" s="149"/>
      <c r="U355" s="148">
        <f>SUM(U356:U359)</f>
        <v>0</v>
      </c>
      <c r="AC355" t="s">
        <v>112</v>
      </c>
    </row>
    <row r="356" spans="1:58" ht="20.6" outlineLevel="1" x14ac:dyDescent="0.3">
      <c r="A356" s="135">
        <v>123</v>
      </c>
      <c r="B356" s="135" t="s">
        <v>139</v>
      </c>
      <c r="C356" s="179" t="s">
        <v>439</v>
      </c>
      <c r="D356" s="141" t="s">
        <v>440</v>
      </c>
      <c r="E356" s="151">
        <v>1</v>
      </c>
      <c r="F356" s="157"/>
      <c r="G356" s="158">
        <f>ROUND(E356*F356,2)</f>
        <v>0</v>
      </c>
      <c r="H356" s="157"/>
      <c r="I356" s="158">
        <f>ROUND(E356*H356,2)</f>
        <v>0</v>
      </c>
      <c r="J356" s="157"/>
      <c r="K356" s="158">
        <f>ROUND(E356*J356,2)</f>
        <v>0</v>
      </c>
      <c r="L356" s="158">
        <v>21</v>
      </c>
      <c r="M356" s="158">
        <f>G356*(1+L356/100)</f>
        <v>0</v>
      </c>
      <c r="N356" s="142">
        <v>0</v>
      </c>
      <c r="O356" s="142">
        <f>ROUND(E356*N356,5)</f>
        <v>0</v>
      </c>
      <c r="P356" s="142">
        <v>0</v>
      </c>
      <c r="Q356" s="142">
        <f>ROUND(E356*P356,5)</f>
        <v>0</v>
      </c>
      <c r="R356" s="142"/>
      <c r="S356" s="142" t="s">
        <v>139</v>
      </c>
      <c r="T356" s="143">
        <v>0</v>
      </c>
      <c r="U356" s="142">
        <f>ROUND(E356*T356,2)</f>
        <v>0</v>
      </c>
      <c r="V356" s="134"/>
      <c r="W356" s="134"/>
      <c r="X356" s="134"/>
      <c r="Y356" s="134"/>
      <c r="Z356" s="134"/>
      <c r="AA356" s="134"/>
      <c r="AB356" s="134"/>
      <c r="AC356" s="134" t="s">
        <v>116</v>
      </c>
      <c r="AD356" s="134"/>
      <c r="AE356" s="134"/>
      <c r="AF356" s="134"/>
      <c r="AG356" s="134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4"/>
    </row>
    <row r="357" spans="1:58" outlineLevel="1" x14ac:dyDescent="0.3">
      <c r="A357" s="135">
        <v>124</v>
      </c>
      <c r="B357" s="135" t="s">
        <v>441</v>
      </c>
      <c r="C357" s="179" t="s">
        <v>442</v>
      </c>
      <c r="D357" s="141" t="s">
        <v>440</v>
      </c>
      <c r="E357" s="151">
        <v>1</v>
      </c>
      <c r="F357" s="157"/>
      <c r="G357" s="158">
        <f>ROUND(E357*F357,2)</f>
        <v>0</v>
      </c>
      <c r="H357" s="157"/>
      <c r="I357" s="158">
        <f>ROUND(E357*H357,2)</f>
        <v>0</v>
      </c>
      <c r="J357" s="157"/>
      <c r="K357" s="158">
        <f>ROUND(E357*J357,2)</f>
        <v>0</v>
      </c>
      <c r="L357" s="158">
        <v>21</v>
      </c>
      <c r="M357" s="158">
        <f>G357*(1+L357/100)</f>
        <v>0</v>
      </c>
      <c r="N357" s="142">
        <v>0</v>
      </c>
      <c r="O357" s="142">
        <f>ROUND(E357*N357,5)</f>
        <v>0</v>
      </c>
      <c r="P357" s="142">
        <v>0</v>
      </c>
      <c r="Q357" s="142">
        <f>ROUND(E357*P357,5)</f>
        <v>0</v>
      </c>
      <c r="R357" s="142"/>
      <c r="S357" s="142" t="s">
        <v>139</v>
      </c>
      <c r="T357" s="143">
        <v>0</v>
      </c>
      <c r="U357" s="142">
        <f>ROUND(E357*T357,2)</f>
        <v>0</v>
      </c>
      <c r="V357" s="134"/>
      <c r="W357" s="134"/>
      <c r="X357" s="134"/>
      <c r="Y357" s="134"/>
      <c r="Z357" s="134"/>
      <c r="AA357" s="134"/>
      <c r="AB357" s="134"/>
      <c r="AC357" s="134" t="s">
        <v>116</v>
      </c>
      <c r="AD357" s="134"/>
      <c r="AE357" s="134"/>
      <c r="AF357" s="134"/>
      <c r="AG357" s="134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4"/>
    </row>
    <row r="358" spans="1:58" outlineLevel="1" x14ac:dyDescent="0.3">
      <c r="A358" s="135">
        <v>125</v>
      </c>
      <c r="B358" s="135" t="s">
        <v>443</v>
      </c>
      <c r="C358" s="179" t="s">
        <v>444</v>
      </c>
      <c r="D358" s="141" t="s">
        <v>440</v>
      </c>
      <c r="E358" s="151">
        <v>1</v>
      </c>
      <c r="F358" s="157"/>
      <c r="G358" s="158">
        <f>ROUND(E358*F358,2)</f>
        <v>0</v>
      </c>
      <c r="H358" s="157"/>
      <c r="I358" s="158">
        <f>ROUND(E358*H358,2)</f>
        <v>0</v>
      </c>
      <c r="J358" s="157"/>
      <c r="K358" s="158">
        <f>ROUND(E358*J358,2)</f>
        <v>0</v>
      </c>
      <c r="L358" s="158">
        <v>21</v>
      </c>
      <c r="M358" s="158">
        <f>G358*(1+L358/100)</f>
        <v>0</v>
      </c>
      <c r="N358" s="142">
        <v>0</v>
      </c>
      <c r="O358" s="142">
        <f>ROUND(E358*N358,5)</f>
        <v>0</v>
      </c>
      <c r="P358" s="142">
        <v>0</v>
      </c>
      <c r="Q358" s="142">
        <f>ROUND(E358*P358,5)</f>
        <v>0</v>
      </c>
      <c r="R358" s="142"/>
      <c r="S358" s="142" t="s">
        <v>139</v>
      </c>
      <c r="T358" s="143">
        <v>0</v>
      </c>
      <c r="U358" s="142">
        <f>ROUND(E358*T358,2)</f>
        <v>0</v>
      </c>
      <c r="V358" s="134"/>
      <c r="W358" s="134"/>
      <c r="X358" s="134"/>
      <c r="Y358" s="134"/>
      <c r="Z358" s="134"/>
      <c r="AA358" s="134"/>
      <c r="AB358" s="134"/>
      <c r="AC358" s="134" t="s">
        <v>116</v>
      </c>
      <c r="AD358" s="134"/>
      <c r="AE358" s="134"/>
      <c r="AF358" s="134"/>
      <c r="AG358" s="134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4"/>
    </row>
    <row r="359" spans="1:58" outlineLevel="1" x14ac:dyDescent="0.3">
      <c r="A359" s="168">
        <v>126</v>
      </c>
      <c r="B359" s="168" t="s">
        <v>445</v>
      </c>
      <c r="C359" s="186" t="s">
        <v>446</v>
      </c>
      <c r="D359" s="169" t="s">
        <v>447</v>
      </c>
      <c r="E359" s="170">
        <v>1</v>
      </c>
      <c r="F359" s="171"/>
      <c r="G359" s="172">
        <f>ROUND(E359*F359,2)</f>
        <v>0</v>
      </c>
      <c r="H359" s="171"/>
      <c r="I359" s="172">
        <f>ROUND(E359*H359,2)</f>
        <v>0</v>
      </c>
      <c r="J359" s="171"/>
      <c r="K359" s="172">
        <f>ROUND(E359*J359,2)</f>
        <v>0</v>
      </c>
      <c r="L359" s="172">
        <v>21</v>
      </c>
      <c r="M359" s="172">
        <f>G359*(1+L359/100)</f>
        <v>0</v>
      </c>
      <c r="N359" s="173">
        <v>0</v>
      </c>
      <c r="O359" s="173">
        <f>ROUND(E359*N359,5)</f>
        <v>0</v>
      </c>
      <c r="P359" s="173">
        <v>0</v>
      </c>
      <c r="Q359" s="173">
        <f>ROUND(E359*P359,5)</f>
        <v>0</v>
      </c>
      <c r="R359" s="173"/>
      <c r="S359" s="173" t="s">
        <v>139</v>
      </c>
      <c r="T359" s="174">
        <v>0</v>
      </c>
      <c r="U359" s="173">
        <f>ROUND(E359*T359,2)</f>
        <v>0</v>
      </c>
      <c r="V359" s="134"/>
      <c r="W359" s="134"/>
      <c r="X359" s="134"/>
      <c r="Y359" s="134"/>
      <c r="Z359" s="134"/>
      <c r="AA359" s="134"/>
      <c r="AB359" s="134"/>
      <c r="AC359" s="134" t="s">
        <v>116</v>
      </c>
      <c r="AD359" s="134"/>
      <c r="AE359" s="134"/>
      <c r="AF359" s="134"/>
      <c r="AG359" s="134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4"/>
      <c r="AX359" s="134"/>
      <c r="AY359" s="134"/>
      <c r="AZ359" s="134"/>
      <c r="BA359" s="134"/>
      <c r="BB359" s="134"/>
      <c r="BC359" s="134"/>
      <c r="BD359" s="134"/>
      <c r="BE359" s="134"/>
      <c r="BF359" s="134"/>
    </row>
    <row r="360" spans="1:58" x14ac:dyDescent="0.3">
      <c r="A360" s="4"/>
      <c r="B360" s="5" t="s">
        <v>448</v>
      </c>
      <c r="C360" s="187" t="s">
        <v>448</v>
      </c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AA360">
        <v>15</v>
      </c>
      <c r="AB360">
        <v>21</v>
      </c>
    </row>
    <row r="361" spans="1:58" x14ac:dyDescent="0.3">
      <c r="A361" s="175"/>
      <c r="B361" s="176">
        <v>26</v>
      </c>
      <c r="C361" s="188" t="s">
        <v>448</v>
      </c>
      <c r="D361" s="177"/>
      <c r="E361" s="177"/>
      <c r="F361" s="177"/>
      <c r="G361" s="178">
        <f>G8+G69+G123+G144+G173+G208+G226+G235+G246+G284+G290+G312+G326+G355</f>
        <v>0</v>
      </c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AA361">
        <f>SUMIF(L7:L359,AA360,G7:G359)</f>
        <v>0</v>
      </c>
      <c r="AB361">
        <f>SUMIF(L7:L359,AB360,G7:G359)</f>
        <v>0</v>
      </c>
      <c r="AC361" t="s">
        <v>449</v>
      </c>
    </row>
    <row r="362" spans="1:58" x14ac:dyDescent="0.3">
      <c r="A362" s="4"/>
      <c r="B362" s="5" t="s">
        <v>448</v>
      </c>
      <c r="C362" s="187" t="s">
        <v>448</v>
      </c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58" x14ac:dyDescent="0.3">
      <c r="A363" s="4"/>
      <c r="B363" s="5" t="s">
        <v>448</v>
      </c>
      <c r="C363" s="187" t="s">
        <v>448</v>
      </c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58" x14ac:dyDescent="0.3">
      <c r="A364" s="277">
        <v>33</v>
      </c>
      <c r="B364" s="277"/>
      <c r="C364" s="278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58" x14ac:dyDescent="0.3">
      <c r="A365" s="258"/>
      <c r="B365" s="259"/>
      <c r="C365" s="260"/>
      <c r="D365" s="259"/>
      <c r="E365" s="259"/>
      <c r="F365" s="259"/>
      <c r="G365" s="261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AC365" t="s">
        <v>450</v>
      </c>
    </row>
    <row r="366" spans="1:58" x14ac:dyDescent="0.3">
      <c r="A366" s="262"/>
      <c r="B366" s="263"/>
      <c r="C366" s="264"/>
      <c r="D366" s="263"/>
      <c r="E366" s="263"/>
      <c r="F366" s="263"/>
      <c r="G366" s="26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58" x14ac:dyDescent="0.3">
      <c r="A367" s="262"/>
      <c r="B367" s="263"/>
      <c r="C367" s="264"/>
      <c r="D367" s="263"/>
      <c r="E367" s="263"/>
      <c r="F367" s="263"/>
      <c r="G367" s="26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58" x14ac:dyDescent="0.3">
      <c r="A368" s="262"/>
      <c r="B368" s="263"/>
      <c r="C368" s="264"/>
      <c r="D368" s="263"/>
      <c r="E368" s="263"/>
      <c r="F368" s="263"/>
      <c r="G368" s="26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9" x14ac:dyDescent="0.3">
      <c r="A369" s="266"/>
      <c r="B369" s="267"/>
      <c r="C369" s="268"/>
      <c r="D369" s="267"/>
      <c r="E369" s="267"/>
      <c r="F369" s="267"/>
      <c r="G369" s="269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9" x14ac:dyDescent="0.3">
      <c r="A370" s="4"/>
      <c r="B370" s="5" t="s">
        <v>448</v>
      </c>
      <c r="C370" s="187" t="s">
        <v>448</v>
      </c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9" x14ac:dyDescent="0.3">
      <c r="C371" s="189"/>
      <c r="AC371" t="s">
        <v>451</v>
      </c>
    </row>
  </sheetData>
  <mergeCells count="6">
    <mergeCell ref="A365:G369"/>
    <mergeCell ref="A1:G1"/>
    <mergeCell ref="C2:G2"/>
    <mergeCell ref="C3:G3"/>
    <mergeCell ref="C4:G4"/>
    <mergeCell ref="A364:C364"/>
  </mergeCells>
  <pageMargins left="0.59055118110236204" right="0.39370078740157499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Hrdlička</dc:creator>
  <cp:lastModifiedBy>Tomáš Hrdlička</cp:lastModifiedBy>
  <cp:lastPrinted>2014-02-28T09:52:57Z</cp:lastPrinted>
  <dcterms:created xsi:type="dcterms:W3CDTF">2009-04-08T07:15:50Z</dcterms:created>
  <dcterms:modified xsi:type="dcterms:W3CDTF">2023-04-18T08:34:04Z</dcterms:modified>
</cp:coreProperties>
</file>