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7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'Položky'!$A$1:$G$64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<sst xmlns="http://schemas.openxmlformats.org/spreadsheetml/2006/main" count="258" uniqueCount="177">
  <si>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</si>
  <si>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</si>
  <si>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</si>
  <si>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</si>
  <si>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</si>
  <si>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</si>
  <si>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</si>
  <si>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</si>
  <si>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</si>
  <si>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</si>
  <si>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</si>
  <si>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</si>
  <si>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</si>
  <si>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</si>
  <si>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</si>
  <si>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</si>
  <si>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</si>
  <si>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</si>
  <si>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</si>
  <si>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</si>
  <si>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</si>
  <si>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</si>
  <si>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</si>
  <si>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</si>
  <si>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</si>
  <si>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</si>
  <si>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</si>
  <si>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</si>
  <si>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</si>
  <si>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</si>
  <si>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</si>
  <si>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</si>
  <si>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</si>
  <si>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</si>
  <si>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</si>
  <si>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</si>
  <si>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</si>
  <si>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</si>
  <si>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</si>
  <si>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</si>
  <si>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</si>
  <si>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</si>
  <si>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</si>
  <si>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</si>
  <si>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</si>
  <si>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</si>
  <si>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</si>
  <si>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</si>
  <si>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</si>
  <si>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</si>
  <si>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</si>
  <si>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</si>
  <si>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</si>
  <si>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</si>
  <si>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</si>
  <si>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</si>
  <si>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</si>
  <si>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</si>
  <si>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</si>
  <si>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</si>
  <si>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</si>
  <si>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</si>
  <si>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</si>
  <si>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</si>
  <si>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</si>
  <si>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</si>
  <si>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</si>
  <si>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</si>
  <si>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</si>
  <si>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</si>
  <si>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</si>
  <si>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</si>
  <si>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</si>
  <si>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</si>
  <si>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</si>
  <si>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</si>
  <si>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</si>
  <si>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</si>
  <si>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</si>
  <si>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</si>
  <si>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</si>
  <si>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</si>
  <si>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</si>
  <si>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</si>
  <si>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</si>
  <si>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</si>
  <si>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</si>
  <si>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</si>
  <si>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</si>
  <si>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</si>
  <si>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</si>
  <si>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</si>
  <si>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</si>
  <si>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</si>
  <si>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</si>
  <si>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</si>
  <si>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</si>
  <si>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Beton základ. patek prokl. kamenem C 16/20</t>
  </si>
  <si>
    <t>275 31-1611.R00</t>
  </si>
  <si>
    <t>Zdivo základové z bednicích tvárnic, tl. 20 cm  
výplň tvárnic betonem C 16/20</t>
  </si>
  <si>
    <t>274 27-2120.RT3</t>
  </si>
  <si>
    <t xml:space="preserve">Bednění stěn základových patek zabudované  </t>
  </si>
  <si>
    <t>275 35-2111.R00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</si>
  <si>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</si>
  <si>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</si>
  <si>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</si>
  <si>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</si>
  <si>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</si>
  <si>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</si>
  <si>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</si>
  <si>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</si>
  <si>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</si>
  <si>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</si>
  <si>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</si>
  <si>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</si>
  <si>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</si>
  <si>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</si>
  <si>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</si>
  <si>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</si>
  <si>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</si>
  <si>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</si>
  <si>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762 33-2120.RT1</t>
  </si>
  <si>
    <t>Montáž vázaných krovů pravidelných do 224 cm2  
včetně dodávky řeziva, hranoly 12/12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</si>
  <si>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</si>
  <si>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</si>
  <si>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</si>
  <si>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</si>
  <si>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</si>
  <si>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</si>
  <si>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</si>
  <si>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</si>
  <si>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</si>
  <si>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</si>
  <si>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</si>
  <si>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</si>
  <si>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</si>
  <si>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</si>
  <si>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</si>
  <si>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</si>
  <si>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</si>
  <si>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</si>
  <si>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</si>
  <si>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</si>
  <si>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</si>
  <si>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</si>
  <si>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</si>
  <si>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</si>
  <si>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</si>
  <si>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</si>
  <si>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</si>
  <si>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</si>
  <si>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</si>
  <si>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</si>
  <si>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</si>
  <si>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</si>
  <si>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</si>
  <si>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</si>
  <si>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</si>
  <si>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</si>
  <si>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</si>
  <si>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</si>
  <si>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</si>
  <si>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</si>
  <si>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</si>
  <si>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</si>
  <si>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</si>
  <si>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</si>
  <si>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SO03   Přístřešek pro kontejnery na p.p.č.1370/2, k.ú. Stříbrná</t>
  </si>
  <si>
    <t>Montáž vázaných krovů pravidelných do 120 cm2  
včetně dodávky řeziva, hranoly 10/10</t>
  </si>
  <si>
    <t xml:space="preserve">762 33-2110.RT4 </t>
  </si>
  <si>
    <t>762 31-1103.R00</t>
  </si>
  <si>
    <t xml:space="preserve">Montáž kotevních želez, příložek, patek, táhel </t>
  </si>
  <si>
    <t>MAT</t>
  </si>
  <si>
    <t>Kotevní patka tvar U 120/120 TZN (otvor 5/12 mm, kolík 20x250) 81P3</t>
  </si>
  <si>
    <t>Obec Stříbrná; IČ: 00259616            Stříbrná č.p.670, 358 01 Stříbrná</t>
  </si>
  <si>
    <t xml:space="preserve">345 23-1111.RT1 </t>
  </si>
  <si>
    <t>Zdivo plot,tvárnice 1stran.štíp,bet.zálivka,tl.190  
tvárnice v barvě okrové či žluté, štípané jednostranně, cena vč. výztuží z betonářské oceli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</si>
</sst>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/>
    <xf numFmtId="0" fontId="7" fillId="0" borderId="34" xfId="0" applyFont="1" applyBorder="1"/>
    <xf numFmtId="0" fontId="7" fillId="0" borderId="35" xfId="0" applyFont="1" applyBorder="1"/>
    <xf numFmtId="0" fontId="7" fillId="0" borderId="38" xfId="0" applyFont="1" applyBorder="1"/>
    <xf numFmtId="165" fontId="7" fillId="0" borderId="35" xfId="0" applyNumberFormat="1" applyFont="1" applyBorder="1"/>
    <xf numFmtId="0" fontId="7" fillId="0" borderId="39" xfId="0" applyFont="1" applyBorder="1"/>
    <xf numFmtId="0" fontId="7" fillId="0" borderId="0" xfId="0" applyFont="1"/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0" applyBorder="1" applyAlignment="1">
      <alignment horizontal="left"/>
    </xf>
    <xf numFmtId="0" fontId="0" fillId="0" borderId="41" xfId="0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1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1" xfId="0" applyFont="1" applyBorder="1"/>
    <xf numFmtId="3" fontId="6" fillId="0" borderId="23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27" xfId="0" applyFont="1" applyBorder="1"/>
    <xf numFmtId="0" fontId="6" fillId="0" borderId="28" xfId="0" applyFont="1" applyBorder="1"/>
    <xf numFmtId="0" fontId="0" fillId="0" borderId="46" xfId="0" applyBorder="1"/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8" xfId="0" applyFont="1" applyBorder="1"/>
    <xf numFmtId="3" fontId="0" fillId="0" borderId="3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6" fillId="0" borderId="35" xfId="0" applyFont="1" applyBorder="1"/>
    <xf numFmtId="0" fontId="0" fillId="0" borderId="35" xfId="0" applyBorder="1"/>
    <xf numFmtId="4" fontId="0" fillId="0" borderId="50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0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51" xfId="20" applyNumberFormat="1" applyFont="1" applyBorder="1">
      <alignment/>
      <protection/>
    </xf>
    <xf numFmtId="0" fontId="5" fillId="0" borderId="30" xfId="20" applyFont="1" applyBorder="1" applyAlignment="1">
      <alignment horizontal="center"/>
      <protection/>
    </xf>
    <xf numFmtId="0" fontId="5" fillId="0" borderId="51" xfId="20" applyFont="1" applyBorder="1" applyAlignment="1">
      <alignment horizontal="center"/>
      <protection/>
    </xf>
    <xf numFmtId="0" fontId="6" fillId="0" borderId="52" xfId="20" applyFont="1" applyBorder="1" applyAlignment="1">
      <alignment horizontal="center"/>
      <protection/>
    </xf>
    <xf numFmtId="49" fontId="6" fillId="0" borderId="52" xfId="20" applyNumberFormat="1" applyFont="1" applyBorder="1" applyAlignment="1">
      <alignment horizontal="left"/>
      <protection/>
    </xf>
    <xf numFmtId="0" fontId="6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Border="1" applyAlignment="1">
      <alignment horizontal="right"/>
      <protection/>
    </xf>
    <xf numFmtId="0" fontId="0" fillId="0" borderId="52" xfId="20" applyBorder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/>
      <protection/>
    </xf>
    <xf numFmtId="49" fontId="8" fillId="0" borderId="52" xfId="20" applyNumberFormat="1" applyFont="1" applyBorder="1" applyAlignment="1">
      <alignment horizontal="left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0" borderId="53" xfId="20" applyBorder="1" applyAlignment="1">
      <alignment horizontal="center"/>
      <protection/>
    </xf>
    <xf numFmtId="49" fontId="4" fillId="0" borderId="53" xfId="20" applyNumberFormat="1" applyFont="1" applyBorder="1" applyAlignment="1">
      <alignment horizontal="left"/>
      <protection/>
    </xf>
    <xf numFmtId="0" fontId="4" fillId="0" borderId="53" xfId="20" applyFont="1" applyBorder="1">
      <alignment/>
      <protection/>
    </xf>
    <xf numFmtId="4" fontId="0" fillId="0" borderId="53" xfId="20" applyNumberFormat="1" applyBorder="1" applyAlignment="1">
      <alignment horizontal="right"/>
      <protection/>
    </xf>
    <xf numFmtId="4" fontId="6" fillId="0" borderId="53" xfId="20" applyNumberFormat="1" applyFont="1" applyBorder="1">
      <alignment/>
      <protection/>
    </xf>
    <xf numFmtId="3" fontId="0" fillId="0" borderId="0" xfId="20" applyNumberForma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14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0" fillId="3" borderId="0" xfId="0" applyFill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25" xfId="0" applyFill="1" applyBorder="1"/>
    <xf numFmtId="0" fontId="0" fillId="0" borderId="55" xfId="20" applyBorder="1">
      <alignment/>
      <protection/>
    </xf>
    <xf numFmtId="49" fontId="0" fillId="2" borderId="0" xfId="0" applyNumberFormat="1" applyFill="1"/>
    <xf numFmtId="49" fontId="0" fillId="3" borderId="0" xfId="0" applyNumberFormat="1" applyFill="1" applyAlignment="1">
      <alignment horizontal="left"/>
    </xf>
    <xf numFmtId="0" fontId="4" fillId="2" borderId="17" xfId="0" applyFont="1" applyFill="1" applyBorder="1"/>
    <xf numFmtId="0" fontId="4" fillId="2" borderId="56" xfId="0" applyFont="1" applyFill="1" applyBorder="1"/>
    <xf numFmtId="0" fontId="0" fillId="3" borderId="48" xfId="0" applyFill="1" applyBorder="1"/>
    <xf numFmtId="0" fontId="0" fillId="0" borderId="42" xfId="20" applyBorder="1" applyAlignment="1">
      <alignment shrinkToFit="1"/>
      <protection/>
    </xf>
    <xf numFmtId="0" fontId="0" fillId="0" borderId="55" xfId="20" applyBorder="1" applyAlignment="1">
      <alignment shrinkToFit="1"/>
      <protection/>
    </xf>
    <xf numFmtId="0" fontId="14" fillId="4" borderId="17" xfId="0" applyFont="1" applyFill="1" applyBorder="1"/>
    <xf numFmtId="0" fontId="8" fillId="4" borderId="0" xfId="0" applyFont="1" applyFill="1"/>
    <xf numFmtId="0" fontId="8" fillId="4" borderId="7" xfId="0" applyFont="1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Alignment="1">
      <alignment horizontal="right"/>
    </xf>
    <xf numFmtId="0" fontId="0" fillId="4" borderId="17" xfId="0" applyFill="1" applyBorder="1"/>
    <xf numFmtId="0" fontId="0" fillId="4" borderId="0" xfId="0" applyFill="1"/>
    <xf numFmtId="0" fontId="0" fillId="4" borderId="7" xfId="0" applyFill="1" applyBorder="1"/>
    <xf numFmtId="164" fontId="0" fillId="4" borderId="0" xfId="0" applyNumberFormat="1" applyFill="1" quotePrefix="1"/>
    <xf numFmtId="166" fontId="0" fillId="4" borderId="51" xfId="0" applyNumberFormat="1" applyFont="1" applyFill="1" applyBorder="1" applyAlignment="1">
      <alignment horizontal="right"/>
    </xf>
    <xf numFmtId="0" fontId="0" fillId="4" borderId="52" xfId="20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 quotePrefix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4" fillId="4" borderId="56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0" fontId="0" fillId="0" borderId="57" xfId="20" applyBorder="1" applyAlignment="1">
      <alignment horizontal="center"/>
      <protection/>
    </xf>
    <xf numFmtId="0" fontId="0" fillId="0" borderId="58" xfId="20" applyBorder="1" applyAlignment="1">
      <alignment horizontal="center"/>
      <protection/>
    </xf>
    <xf numFmtId="0" fontId="0" fillId="0" borderId="59" xfId="20" applyBorder="1" applyAlignment="1">
      <alignment horizontal="center"/>
      <protection/>
    </xf>
    <xf numFmtId="0" fontId="0" fillId="0" borderId="60" xfId="20" applyBorder="1" applyAlignment="1">
      <alignment horizontal="center"/>
      <protection/>
    </xf>
    <xf numFmtId="3" fontId="6" fillId="0" borderId="35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8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2.50390625" style="0" customWidth="1"/>
    <col min="6" max="6" width="19.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" customHeight="1">
      <c r="A4" s="7"/>
      <c r="B4" s="8"/>
      <c r="C4" s="9" t="s">
        <v>167</v>
      </c>
      <c r="D4" s="10"/>
      <c r="E4" s="10"/>
      <c r="F4" s="154"/>
      <c r="G4" s="155"/>
    </row>
    <row r="5" spans="1:7" ht="12.9" customHeight="1">
      <c r="A5" s="12" t="s">
        <v>3</v>
      </c>
      <c r="B5" s="13"/>
      <c r="C5" s="14" t="s">
        <v>4</v>
      </c>
      <c r="D5" s="14"/>
      <c r="E5" s="14"/>
      <c r="F5" s="14"/>
      <c r="G5" s="16"/>
    </row>
    <row r="6" spans="1:7" ht="12.75" customHeight="1">
      <c r="A6" s="7"/>
      <c r="B6" s="159"/>
      <c r="C6" s="161" t="s">
        <v>80</v>
      </c>
      <c r="D6" s="10"/>
      <c r="E6" s="10"/>
      <c r="F6" s="160"/>
      <c r="G6" s="155"/>
    </row>
    <row r="7" spans="1:7" ht="12.75" customHeight="1">
      <c r="A7" s="7"/>
      <c r="B7" s="159"/>
      <c r="C7" s="162" t="s">
        <v>79</v>
      </c>
      <c r="D7" s="157"/>
      <c r="E7" s="157"/>
      <c r="F7" s="156"/>
      <c r="G7" s="163"/>
    </row>
    <row r="8" spans="1:7" ht="12.75">
      <c r="A8" s="144" t="s">
        <v>5</v>
      </c>
      <c r="B8" s="14"/>
      <c r="C8" s="187" t="s">
        <v>68</v>
      </c>
      <c r="D8" s="188"/>
      <c r="E8" s="145" t="s">
        <v>6</v>
      </c>
      <c r="F8" s="14"/>
      <c r="G8" s="16">
        <v>0</v>
      </c>
    </row>
    <row r="9" spans="1:7" ht="25.5" customHeight="1">
      <c r="A9" s="144" t="s">
        <v>7</v>
      </c>
      <c r="B9" s="14"/>
      <c r="C9" s="187" t="s">
        <v>174</v>
      </c>
      <c r="D9" s="188"/>
      <c r="E9" s="145" t="s">
        <v>8</v>
      </c>
      <c r="F9" s="14"/>
      <c r="G9" s="17">
        <f>IF(PocetMJ=0,,ROUND((F32+F34)/PocetMJ,1))</f>
        <v>0</v>
      </c>
    </row>
    <row r="10" spans="1:7" ht="12.75">
      <c r="A10" s="18" t="s">
        <v>9</v>
      </c>
      <c r="B10" s="19"/>
      <c r="C10" s="19"/>
      <c r="D10" s="19"/>
      <c r="E10" s="20" t="s">
        <v>10</v>
      </c>
      <c r="F10" s="19"/>
      <c r="G10" s="21"/>
    </row>
    <row r="11" spans="1:57" ht="12.75">
      <c r="A11" s="22" t="s">
        <v>11</v>
      </c>
      <c r="E11" s="23" t="s">
        <v>12</v>
      </c>
      <c r="G11" s="11"/>
      <c r="BA11" s="24"/>
      <c r="BB11" s="24"/>
      <c r="BC11" s="24"/>
      <c r="BD11" s="24"/>
      <c r="BE11" s="24"/>
    </row>
    <row r="12" spans="1:57" ht="12.75">
      <c r="A12" s="147" t="s">
        <v>69</v>
      </c>
      <c r="E12" s="166"/>
      <c r="F12" s="167"/>
      <c r="G12" s="168"/>
      <c r="BA12" s="24"/>
      <c r="BB12" s="24"/>
      <c r="BC12" s="24"/>
      <c r="BD12" s="24"/>
      <c r="BE12" s="24"/>
    </row>
    <row r="13" spans="1:7" ht="12.75">
      <c r="A13" s="148" t="s">
        <v>70</v>
      </c>
      <c r="B13" s="146"/>
      <c r="E13" s="189"/>
      <c r="F13" s="190"/>
      <c r="G13" s="191"/>
    </row>
    <row r="14" spans="1:7" ht="28.5" customHeight="1" thickBot="1">
      <c r="A14" s="25" t="s">
        <v>13</v>
      </c>
      <c r="B14" s="26"/>
      <c r="C14" s="26"/>
      <c r="D14" s="26"/>
      <c r="E14" s="27"/>
      <c r="F14" s="27"/>
      <c r="G14" s="28"/>
    </row>
    <row r="15" spans="1:7" ht="17.25" customHeight="1" thickBot="1">
      <c r="A15" s="29" t="s">
        <v>14</v>
      </c>
      <c r="B15" s="30"/>
      <c r="C15" s="31"/>
      <c r="D15" s="32" t="s">
        <v>15</v>
      </c>
      <c r="E15" s="33"/>
      <c r="F15" s="33"/>
      <c r="G15" s="31"/>
    </row>
    <row r="16" spans="1:7" ht="15.9" customHeight="1">
      <c r="A16" s="34"/>
      <c r="B16" s="35" t="s">
        <v>16</v>
      </c>
      <c r="C16" s="36">
        <f>Dodavka</f>
        <v>0</v>
      </c>
      <c r="D16" s="37" t="str">
        <f>Rekapitulace!A22</f>
        <v>Zařízení staveniště, doprava</v>
      </c>
      <c r="E16" s="38"/>
      <c r="F16" s="39"/>
      <c r="G16" s="36">
        <f>Rekapitulace!I22</f>
        <v>0</v>
      </c>
    </row>
    <row r="17" spans="1:7" ht="15.9" customHeight="1">
      <c r="A17" s="34" t="s">
        <v>17</v>
      </c>
      <c r="B17" s="35" t="s">
        <v>18</v>
      </c>
      <c r="C17" s="36">
        <f>Mont</f>
        <v>0</v>
      </c>
      <c r="D17" s="18"/>
      <c r="E17" s="40"/>
      <c r="F17" s="41"/>
      <c r="G17" s="36"/>
    </row>
    <row r="18" spans="1:7" ht="15.9" customHeight="1">
      <c r="A18" s="34" t="s">
        <v>19</v>
      </c>
      <c r="B18" s="35" t="s">
        <v>20</v>
      </c>
      <c r="C18" s="36">
        <f>HSV</f>
        <v>0</v>
      </c>
      <c r="D18" s="18"/>
      <c r="E18" s="40"/>
      <c r="F18" s="41"/>
      <c r="G18" s="36"/>
    </row>
    <row r="19" spans="1:7" ht="15.9" customHeight="1">
      <c r="A19" s="42" t="s">
        <v>21</v>
      </c>
      <c r="B19" s="35" t="s">
        <v>22</v>
      </c>
      <c r="C19" s="36">
        <f>PSV</f>
        <v>0</v>
      </c>
      <c r="D19" s="18"/>
      <c r="E19" s="40"/>
      <c r="F19" s="41"/>
      <c r="G19" s="36"/>
    </row>
    <row r="20" spans="1:7" ht="15.9" customHeight="1">
      <c r="A20" s="43" t="s">
        <v>23</v>
      </c>
      <c r="B20" s="35"/>
      <c r="C20" s="36">
        <f>SUM(C16:C19)</f>
        <v>0</v>
      </c>
      <c r="D20" s="44"/>
      <c r="E20" s="40"/>
      <c r="F20" s="41"/>
      <c r="G20" s="36"/>
    </row>
    <row r="21" spans="1:7" ht="15.9" customHeight="1">
      <c r="A21" s="43"/>
      <c r="B21" s="35"/>
      <c r="C21" s="36"/>
      <c r="D21" s="18"/>
      <c r="E21" s="40"/>
      <c r="F21" s="41"/>
      <c r="G21" s="36"/>
    </row>
    <row r="22" spans="1:7" ht="15.9" customHeight="1">
      <c r="A22" s="43" t="s">
        <v>24</v>
      </c>
      <c r="B22" s="35"/>
      <c r="C22" s="36">
        <f>HZS</f>
        <v>0</v>
      </c>
      <c r="D22" s="18"/>
      <c r="E22" s="40"/>
      <c r="F22" s="41"/>
      <c r="G22" s="36"/>
    </row>
    <row r="23" spans="1:7" ht="15.9" customHeight="1">
      <c r="A23" s="22" t="s">
        <v>25</v>
      </c>
      <c r="C23" s="36">
        <f>C20+C22</f>
        <v>0</v>
      </c>
      <c r="D23" s="18" t="s">
        <v>26</v>
      </c>
      <c r="E23" s="40"/>
      <c r="F23" s="41"/>
      <c r="G23" s="36">
        <f>G24-SUM(G16:G22)</f>
        <v>0</v>
      </c>
    </row>
    <row r="24" spans="1:7" ht="15.9" customHeight="1" thickBot="1">
      <c r="A24" s="18" t="s">
        <v>27</v>
      </c>
      <c r="B24" s="19"/>
      <c r="C24" s="45">
        <f>C23+G24</f>
        <v>0</v>
      </c>
      <c r="D24" s="46" t="s">
        <v>28</v>
      </c>
      <c r="E24" s="47"/>
      <c r="F24" s="48"/>
      <c r="G24" s="36">
        <f>VRN</f>
        <v>0</v>
      </c>
    </row>
    <row r="25" spans="1:7" ht="12.75">
      <c r="A25" s="3" t="s">
        <v>29</v>
      </c>
      <c r="B25" s="5"/>
      <c r="C25" s="49" t="s">
        <v>30</v>
      </c>
      <c r="D25" s="5"/>
      <c r="E25" s="49" t="s">
        <v>31</v>
      </c>
      <c r="F25" s="5"/>
      <c r="G25" s="6"/>
    </row>
    <row r="26" spans="1:7" ht="12.75">
      <c r="A26" s="169"/>
      <c r="B26" s="170"/>
      <c r="C26" s="171" t="s">
        <v>32</v>
      </c>
      <c r="D26" s="170"/>
      <c r="E26" s="171" t="s">
        <v>32</v>
      </c>
      <c r="F26" s="170"/>
      <c r="G26" s="172"/>
    </row>
    <row r="27" spans="1:7" ht="12.75">
      <c r="A27" s="173" t="s">
        <v>33</v>
      </c>
      <c r="B27" s="174"/>
      <c r="C27" s="175" t="s">
        <v>33</v>
      </c>
      <c r="D27" s="176"/>
      <c r="E27" s="175" t="s">
        <v>33</v>
      </c>
      <c r="F27" s="176"/>
      <c r="G27" s="177"/>
    </row>
    <row r="28" spans="1:7" ht="12.75">
      <c r="A28" s="173"/>
      <c r="B28" s="178"/>
      <c r="C28" s="175" t="s">
        <v>34</v>
      </c>
      <c r="D28" s="176"/>
      <c r="E28" s="175" t="s">
        <v>35</v>
      </c>
      <c r="F28" s="176"/>
      <c r="G28" s="177"/>
    </row>
    <row r="29" spans="1:7" ht="12.75">
      <c r="A29" s="173"/>
      <c r="B29" s="176"/>
      <c r="C29" s="175"/>
      <c r="D29" s="176"/>
      <c r="E29" s="175"/>
      <c r="F29" s="176"/>
      <c r="G29" s="177"/>
    </row>
    <row r="30" spans="1:7" ht="52.5" customHeight="1">
      <c r="A30" s="173"/>
      <c r="B30" s="176"/>
      <c r="C30" s="175"/>
      <c r="D30" s="176"/>
      <c r="E30" s="175"/>
      <c r="F30" s="176"/>
      <c r="G30" s="177"/>
    </row>
    <row r="31" spans="1:7" ht="12.75">
      <c r="A31" s="12" t="s">
        <v>36</v>
      </c>
      <c r="B31" s="14"/>
      <c r="C31" s="50">
        <v>0</v>
      </c>
      <c r="D31" s="14" t="s">
        <v>37</v>
      </c>
      <c r="E31" s="15"/>
      <c r="F31" s="51">
        <v>0</v>
      </c>
      <c r="G31" s="16"/>
    </row>
    <row r="32" spans="1:7" ht="12.75">
      <c r="A32" s="12" t="s">
        <v>36</v>
      </c>
      <c r="B32" s="14"/>
      <c r="C32" s="50">
        <v>15</v>
      </c>
      <c r="D32" s="14" t="s">
        <v>37</v>
      </c>
      <c r="E32" s="15"/>
      <c r="F32" s="51">
        <v>0</v>
      </c>
      <c r="G32" s="16"/>
    </row>
    <row r="33" spans="1:7" ht="12.75">
      <c r="A33" s="12" t="s">
        <v>38</v>
      </c>
      <c r="B33" s="14"/>
      <c r="C33" s="50">
        <v>15</v>
      </c>
      <c r="D33" s="14" t="s">
        <v>37</v>
      </c>
      <c r="E33" s="15"/>
      <c r="F33" s="52">
        <f>ROUND(PRODUCT(F32,C33/100),0)</f>
        <v>0</v>
      </c>
      <c r="G33" s="21"/>
    </row>
    <row r="34" spans="1:7" ht="12.75">
      <c r="A34" s="12" t="s">
        <v>36</v>
      </c>
      <c r="B34" s="14"/>
      <c r="C34" s="50">
        <v>21</v>
      </c>
      <c r="D34" s="14" t="s">
        <v>37</v>
      </c>
      <c r="E34" s="15"/>
      <c r="F34" s="51">
        <f>C24</f>
        <v>0</v>
      </c>
      <c r="G34" s="16"/>
    </row>
    <row r="35" spans="1:7" ht="12.75">
      <c r="A35" s="12" t="s">
        <v>38</v>
      </c>
      <c r="B35" s="14"/>
      <c r="C35" s="50">
        <v>21</v>
      </c>
      <c r="D35" s="14" t="s">
        <v>37</v>
      </c>
      <c r="E35" s="15"/>
      <c r="F35" s="52">
        <f>ROUND(PRODUCT(F34,C35/100),0)</f>
        <v>0</v>
      </c>
      <c r="G35" s="21"/>
    </row>
    <row r="36" spans="1:7" s="58" customFormat="1" ht="19.5" customHeight="1" thickBot="1">
      <c r="A36" s="53" t="s">
        <v>39</v>
      </c>
      <c r="B36" s="54"/>
      <c r="C36" s="54"/>
      <c r="D36" s="54"/>
      <c r="E36" s="55"/>
      <c r="F36" s="56">
        <f>ROUND(SUM(F31:F35),0)</f>
        <v>0</v>
      </c>
      <c r="G36" s="57"/>
    </row>
    <row r="38" spans="1:8" ht="12.75">
      <c r="A38" t="s">
        <v>40</v>
      </c>
      <c r="H38" t="s">
        <v>2</v>
      </c>
    </row>
    <row r="39" spans="2:8" ht="14.25" customHeight="1">
      <c r="B39" s="185" t="s">
        <v>78</v>
      </c>
      <c r="C39" s="185"/>
      <c r="D39" s="185"/>
      <c r="E39" s="185"/>
      <c r="F39" s="185"/>
      <c r="G39" s="185"/>
      <c r="H39" t="s">
        <v>2</v>
      </c>
    </row>
    <row r="40" spans="1:8" ht="12.75">
      <c r="A40" s="59"/>
      <c r="B40" s="185"/>
      <c r="C40" s="185"/>
      <c r="D40" s="185"/>
      <c r="E40" s="185"/>
      <c r="F40" s="185"/>
      <c r="G40" s="185"/>
      <c r="H40" t="s">
        <v>2</v>
      </c>
    </row>
    <row r="41" spans="2:7" ht="12.75">
      <c r="B41" s="184"/>
      <c r="C41" s="184"/>
      <c r="D41" s="184"/>
      <c r="E41" s="184"/>
      <c r="F41" s="184"/>
      <c r="G41" s="184"/>
    </row>
    <row r="42" spans="2:7" ht="12.75" customHeight="1">
      <c r="B42" s="186"/>
      <c r="C42" s="186"/>
      <c r="D42" s="152"/>
      <c r="E42" s="150"/>
      <c r="F42" s="150"/>
      <c r="G42" s="150"/>
    </row>
    <row r="43" spans="2:7" ht="12.75">
      <c r="B43" s="186"/>
      <c r="C43" s="186"/>
      <c r="D43" s="153"/>
      <c r="E43" s="151"/>
      <c r="F43" s="151"/>
      <c r="G43" s="151"/>
    </row>
    <row r="44" spans="2:7" ht="12.75">
      <c r="B44" s="149"/>
      <c r="C44" s="149"/>
      <c r="D44" s="149"/>
      <c r="E44" s="149"/>
      <c r="F44" s="149"/>
      <c r="G44" s="149"/>
    </row>
    <row r="45" spans="2:7" ht="12.75">
      <c r="B45" s="149"/>
      <c r="C45" s="149"/>
      <c r="D45" s="149"/>
      <c r="E45" s="149"/>
      <c r="F45" s="149"/>
      <c r="G45" s="149"/>
    </row>
    <row r="46" spans="2:7" ht="12.75">
      <c r="B46" s="149"/>
      <c r="C46" s="149"/>
      <c r="D46" s="149"/>
      <c r="E46" s="149"/>
      <c r="F46" s="149"/>
      <c r="G46" s="149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8" ht="14.25" customHeight="1">
      <c r="B50" s="185"/>
      <c r="C50" s="185"/>
      <c r="D50" s="185"/>
      <c r="E50" s="185"/>
      <c r="F50" s="185"/>
      <c r="G50" s="185"/>
      <c r="H50" t="s">
        <v>2</v>
      </c>
    </row>
    <row r="51" spans="1:8" ht="12.75" customHeight="1">
      <c r="A51" s="59"/>
      <c r="B51" s="185"/>
      <c r="C51" s="185"/>
      <c r="D51" s="185"/>
      <c r="E51" s="185"/>
      <c r="F51" s="185"/>
      <c r="G51" s="185"/>
      <c r="H51" t="s">
        <v>2</v>
      </c>
    </row>
    <row r="52" spans="1:7" ht="12.75" customHeight="1">
      <c r="A52" s="59"/>
      <c r="B52" s="185"/>
      <c r="C52" s="185"/>
      <c r="D52" s="185"/>
      <c r="E52" s="185"/>
      <c r="F52" s="185"/>
      <c r="G52" s="185"/>
    </row>
    <row r="53" spans="1:7" ht="12.75" customHeight="1">
      <c r="A53" s="59"/>
      <c r="B53" s="185"/>
      <c r="C53" s="185"/>
      <c r="D53" s="185"/>
      <c r="E53" s="185"/>
      <c r="F53" s="185"/>
      <c r="G53" s="185"/>
    </row>
    <row r="54" spans="1:8" ht="12.75">
      <c r="A54" s="59"/>
      <c r="B54" s="185"/>
      <c r="C54" s="185"/>
      <c r="D54" s="185"/>
      <c r="E54" s="185"/>
      <c r="F54" s="185"/>
      <c r="G54" s="185"/>
      <c r="H54" t="s">
        <v>2</v>
      </c>
    </row>
    <row r="55" spans="1:8" ht="12.75">
      <c r="A55" s="59"/>
      <c r="B55" s="185"/>
      <c r="C55" s="185"/>
      <c r="D55" s="185"/>
      <c r="E55" s="185"/>
      <c r="F55" s="185"/>
      <c r="G55" s="185"/>
      <c r="H55" t="s">
        <v>2</v>
      </c>
    </row>
    <row r="56" spans="1:8" ht="12.75">
      <c r="A56" s="59"/>
      <c r="B56" s="185"/>
      <c r="C56" s="185"/>
      <c r="D56" s="185"/>
      <c r="E56" s="185"/>
      <c r="F56" s="185"/>
      <c r="G56" s="185"/>
      <c r="H56" t="s">
        <v>2</v>
      </c>
    </row>
    <row r="57" spans="2:7" ht="12.75">
      <c r="B57" s="183"/>
      <c r="C57" s="183"/>
      <c r="D57" s="183"/>
      <c r="E57" s="183"/>
      <c r="F57" s="183"/>
      <c r="G57" s="183"/>
    </row>
    <row r="58" spans="2:7" ht="12.75">
      <c r="B58" s="183"/>
      <c r="C58" s="183"/>
      <c r="D58" s="183"/>
      <c r="E58" s="183"/>
      <c r="F58" s="183"/>
      <c r="G58" s="183"/>
    </row>
  </sheetData>
  <mergeCells count="13">
    <mergeCell ref="C8:D8"/>
    <mergeCell ref="C9:D9"/>
    <mergeCell ref="E13:G13"/>
    <mergeCell ref="B39:G40"/>
    <mergeCell ref="B57:G57"/>
    <mergeCell ref="B58:G58"/>
    <mergeCell ref="B41:G41"/>
    <mergeCell ref="B47:G47"/>
    <mergeCell ref="B48:G48"/>
    <mergeCell ref="B49:G49"/>
    <mergeCell ref="B50:G56"/>
    <mergeCell ref="B42:C42"/>
    <mergeCell ref="B43:C4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92" t="s">
        <v>3</v>
      </c>
      <c r="B1" s="193"/>
      <c r="C1" s="60" t="str">
        <f>CONCATENATE(cislostavby," ",nazevstavby)</f>
        <v xml:space="preserve"> Přístřešky na komunální a tříděný odpad, posypový materiál a autobusové zastávky</v>
      </c>
      <c r="D1" s="61"/>
      <c r="E1" s="62"/>
      <c r="F1" s="61"/>
      <c r="G1" s="61"/>
      <c r="H1" s="63"/>
      <c r="I1" s="64"/>
    </row>
    <row r="2" spans="1:9" ht="13.8" thickBot="1">
      <c r="A2" s="194" t="s">
        <v>0</v>
      </c>
      <c r="B2" s="195"/>
      <c r="C2" s="65" t="str">
        <f>CONCATENATE(cisloobjektu," ",nazevobjektu)</f>
        <v xml:space="preserve"> SO03   Přístřešek pro kontejnery na p.p.č.1370/2, k.ú. Stříbrná</v>
      </c>
      <c r="D2" s="66"/>
      <c r="E2" s="67"/>
      <c r="F2" s="66"/>
      <c r="G2" s="66"/>
      <c r="H2" s="66"/>
      <c r="I2" s="158"/>
    </row>
    <row r="3" ht="13.8" thickTop="1"/>
    <row r="4" spans="1:9" ht="19.5" customHeight="1">
      <c r="A4" s="68" t="s">
        <v>41</v>
      </c>
      <c r="B4" s="1"/>
      <c r="C4" s="1"/>
      <c r="D4" s="1"/>
      <c r="E4" s="1"/>
      <c r="F4" s="1"/>
      <c r="G4" s="1"/>
      <c r="H4" s="1"/>
      <c r="I4" s="1"/>
    </row>
    <row r="5" ht="13.8" thickBot="1"/>
    <row r="6" spans="1:9" ht="13.8" thickBot="1">
      <c r="A6" s="69"/>
      <c r="B6" s="70" t="s">
        <v>42</v>
      </c>
      <c r="C6" s="70"/>
      <c r="D6" s="71"/>
      <c r="E6" s="72" t="s">
        <v>43</v>
      </c>
      <c r="F6" s="73" t="s">
        <v>44</v>
      </c>
      <c r="G6" s="73" t="s">
        <v>45</v>
      </c>
      <c r="H6" s="73" t="s">
        <v>46</v>
      </c>
      <c r="I6" s="74" t="s">
        <v>24</v>
      </c>
    </row>
    <row r="7" spans="1:9" ht="12.75">
      <c r="A7" s="138" t="s">
        <v>62</v>
      </c>
      <c r="B7" s="75" t="str">
        <f>Položky!C7</f>
        <v>Zemní práce</v>
      </c>
      <c r="D7" s="76"/>
      <c r="E7" s="139">
        <f>Položky!G11</f>
        <v>0</v>
      </c>
      <c r="F7" s="140">
        <v>0</v>
      </c>
      <c r="G7" s="140">
        <v>0</v>
      </c>
      <c r="H7" s="140">
        <v>0</v>
      </c>
      <c r="I7" s="141">
        <v>0</v>
      </c>
    </row>
    <row r="8" spans="1:9" ht="12.75">
      <c r="A8" s="138" t="s">
        <v>66</v>
      </c>
      <c r="B8" s="75" t="str">
        <f>Položky!C12</f>
        <v>Základy, zvláštní zakládání</v>
      </c>
      <c r="D8" s="76"/>
      <c r="E8" s="139">
        <f>Položky!G19</f>
        <v>0</v>
      </c>
      <c r="F8" s="140">
        <v>0</v>
      </c>
      <c r="G8" s="140">
        <v>0</v>
      </c>
      <c r="H8" s="140">
        <v>0</v>
      </c>
      <c r="I8" s="141">
        <v>0</v>
      </c>
    </row>
    <row r="9" spans="1:9" ht="12.75">
      <c r="A9" s="138" t="s">
        <v>93</v>
      </c>
      <c r="B9" s="75" t="str">
        <f>Položky!C20</f>
        <v>Svislé konstrukce</v>
      </c>
      <c r="D9" s="76"/>
      <c r="E9" s="139">
        <f>Položky!G22</f>
        <v>0</v>
      </c>
      <c r="F9" s="140">
        <v>0</v>
      </c>
      <c r="G9" s="140">
        <v>0</v>
      </c>
      <c r="H9" s="140">
        <v>0</v>
      </c>
      <c r="I9" s="141">
        <v>0</v>
      </c>
    </row>
    <row r="10" spans="1:9" ht="12.75">
      <c r="A10" s="138" t="s">
        <v>109</v>
      </c>
      <c r="B10" s="75" t="str">
        <f>Položky!C23</f>
        <v>Komunikace</v>
      </c>
      <c r="D10" s="76"/>
      <c r="E10" s="139">
        <f>Položky!G26</f>
        <v>0</v>
      </c>
      <c r="F10" s="140">
        <v>0</v>
      </c>
      <c r="G10" s="140">
        <v>0</v>
      </c>
      <c r="H10" s="140">
        <v>0</v>
      </c>
      <c r="I10" s="141">
        <v>0</v>
      </c>
    </row>
    <row r="11" spans="1:9" ht="12.75">
      <c r="A11" s="138" t="s">
        <v>92</v>
      </c>
      <c r="B11" s="75" t="str">
        <f>Položky!C27</f>
        <v>Lešení</v>
      </c>
      <c r="D11" s="76"/>
      <c r="E11" s="139">
        <f>Položky!G29</f>
        <v>0</v>
      </c>
      <c r="F11" s="140">
        <v>0</v>
      </c>
      <c r="G11" s="140">
        <v>0</v>
      </c>
      <c r="H11" s="140">
        <v>0</v>
      </c>
      <c r="I11" s="141">
        <v>0</v>
      </c>
    </row>
    <row r="12" spans="1:9" ht="12.75">
      <c r="A12" s="138" t="s">
        <v>105</v>
      </c>
      <c r="B12" s="75" t="str">
        <f>Položky!C30</f>
        <v>Staveništní přesun hmot</v>
      </c>
      <c r="D12" s="76"/>
      <c r="E12" s="139">
        <f>Položky!G32</f>
        <v>0</v>
      </c>
      <c r="F12" s="140">
        <v>0</v>
      </c>
      <c r="G12" s="140">
        <v>0</v>
      </c>
      <c r="H12" s="140">
        <v>0</v>
      </c>
      <c r="I12" s="141">
        <v>0</v>
      </c>
    </row>
    <row r="13" spans="1:9" ht="12.75">
      <c r="A13" s="138" t="s">
        <v>131</v>
      </c>
      <c r="B13" s="75" t="str">
        <f>Položky!C33</f>
        <v>Konstrukce tesařské</v>
      </c>
      <c r="D13" s="76"/>
      <c r="E13" s="139">
        <v>0</v>
      </c>
      <c r="F13" s="140">
        <f>Položky!G45</f>
        <v>0</v>
      </c>
      <c r="G13" s="140">
        <v>0</v>
      </c>
      <c r="H13" s="140">
        <v>0</v>
      </c>
      <c r="I13" s="141">
        <v>0</v>
      </c>
    </row>
    <row r="14" spans="1:9" ht="12.75">
      <c r="A14" s="138" t="s">
        <v>133</v>
      </c>
      <c r="B14" s="75" t="str">
        <f>Položky!C46</f>
        <v>Konstrukce klempířské</v>
      </c>
      <c r="D14" s="76"/>
      <c r="E14" s="139">
        <v>0</v>
      </c>
      <c r="F14" s="140">
        <f>Položky!G55</f>
        <v>0</v>
      </c>
      <c r="G14" s="140">
        <v>0</v>
      </c>
      <c r="H14" s="140">
        <v>0</v>
      </c>
      <c r="I14" s="141">
        <v>0</v>
      </c>
    </row>
    <row r="15" spans="1:9" ht="12.75">
      <c r="A15" s="138" t="s">
        <v>151</v>
      </c>
      <c r="B15" s="75" t="str">
        <f>Položky!C56</f>
        <v>Nátěry</v>
      </c>
      <c r="D15" s="76"/>
      <c r="E15" s="139">
        <v>0</v>
      </c>
      <c r="F15" s="140">
        <f>Položky!G58</f>
        <v>0</v>
      </c>
      <c r="G15" s="140">
        <v>0</v>
      </c>
      <c r="H15" s="140">
        <v>0</v>
      </c>
      <c r="I15" s="141">
        <v>0</v>
      </c>
    </row>
    <row r="16" spans="1:9" ht="13.8" thickBot="1">
      <c r="A16" s="138" t="s">
        <v>76</v>
      </c>
      <c r="B16" s="75" t="str">
        <f>Položky!C59</f>
        <v>Ostatní</v>
      </c>
      <c r="D16" s="76"/>
      <c r="E16" s="139">
        <v>0</v>
      </c>
      <c r="F16" s="140">
        <f>Položky!G64</f>
        <v>0</v>
      </c>
      <c r="G16" s="140">
        <v>0</v>
      </c>
      <c r="H16" s="140">
        <v>0</v>
      </c>
      <c r="I16" s="141">
        <v>0</v>
      </c>
    </row>
    <row r="17" spans="1:9" s="82" customFormat="1" ht="13.8" thickBot="1">
      <c r="A17" s="77"/>
      <c r="B17" s="70" t="s">
        <v>47</v>
      </c>
      <c r="C17" s="70"/>
      <c r="D17" s="78"/>
      <c r="E17" s="79">
        <f>SUM(E7:E16)</f>
        <v>0</v>
      </c>
      <c r="F17" s="80">
        <f>SUM(F7:F16)</f>
        <v>0</v>
      </c>
      <c r="G17" s="80">
        <f>SUM(G7:G16)</f>
        <v>0</v>
      </c>
      <c r="H17" s="80">
        <f>SUM(H7:H16)</f>
        <v>0</v>
      </c>
      <c r="I17" s="81">
        <f>SUM(I7:I16)</f>
        <v>0</v>
      </c>
    </row>
    <row r="19" spans="1:57" ht="19.5" customHeight="1">
      <c r="A19" s="1" t="s">
        <v>48</v>
      </c>
      <c r="B19" s="1"/>
      <c r="C19" s="1"/>
      <c r="D19" s="1"/>
      <c r="E19" s="1"/>
      <c r="F19" s="1"/>
      <c r="G19" s="83"/>
      <c r="H19" s="1"/>
      <c r="I19" s="1"/>
      <c r="BA19" s="24"/>
      <c r="BB19" s="24"/>
      <c r="BC19" s="24"/>
      <c r="BD19" s="24"/>
      <c r="BE19" s="24"/>
    </row>
    <row r="20" ht="13.8" thickBot="1"/>
    <row r="21" spans="1:9" ht="12.75">
      <c r="A21" s="84" t="s">
        <v>49</v>
      </c>
      <c r="B21" s="85"/>
      <c r="C21" s="85"/>
      <c r="D21" s="86"/>
      <c r="E21" s="87"/>
      <c r="F21" s="88" t="s">
        <v>51</v>
      </c>
      <c r="G21" s="89" t="s">
        <v>52</v>
      </c>
      <c r="H21" s="90"/>
      <c r="I21" s="91" t="s">
        <v>50</v>
      </c>
    </row>
    <row r="22" spans="1:53" ht="12.75">
      <c r="A22" s="92" t="s">
        <v>77</v>
      </c>
      <c r="B22" s="93"/>
      <c r="C22" s="93"/>
      <c r="D22" s="94"/>
      <c r="E22" s="95"/>
      <c r="F22" s="179"/>
      <c r="G22" s="96">
        <f>SUM(E17:I17)</f>
        <v>0</v>
      </c>
      <c r="H22" s="97"/>
      <c r="I22" s="98">
        <f>E22+F22*G22/100</f>
        <v>0</v>
      </c>
      <c r="BA22">
        <v>0</v>
      </c>
    </row>
    <row r="23" spans="1:9" ht="13.8" thickBot="1">
      <c r="A23" s="46"/>
      <c r="B23" s="99" t="s">
        <v>53</v>
      </c>
      <c r="C23" s="100"/>
      <c r="D23" s="101"/>
      <c r="E23" s="102"/>
      <c r="F23" s="103"/>
      <c r="G23" s="103"/>
      <c r="H23" s="196">
        <f>SUM(I22:I22)</f>
        <v>0</v>
      </c>
      <c r="I23" s="197"/>
    </row>
    <row r="25" spans="2:9" ht="12.75">
      <c r="B25" s="82"/>
      <c r="F25" s="104"/>
      <c r="G25" s="105"/>
      <c r="H25" s="105"/>
      <c r="I25" s="106"/>
    </row>
    <row r="26" spans="6:9" ht="12.75">
      <c r="F26" s="104"/>
      <c r="G26" s="105"/>
      <c r="H26" s="105"/>
      <c r="I26" s="106"/>
    </row>
    <row r="27" spans="6:9" ht="12.75">
      <c r="F27" s="104"/>
      <c r="G27" s="105"/>
      <c r="H27" s="105"/>
      <c r="I27" s="106"/>
    </row>
    <row r="28" spans="6:9" ht="12.75">
      <c r="F28" s="104"/>
      <c r="G28" s="105"/>
      <c r="H28" s="105"/>
      <c r="I28" s="106"/>
    </row>
    <row r="29" spans="6:9" ht="12.75">
      <c r="F29" s="104"/>
      <c r="G29" s="105"/>
      <c r="H29" s="105"/>
      <c r="I29" s="106"/>
    </row>
    <row r="30" spans="6:9" ht="12.75">
      <c r="F30" s="104"/>
      <c r="G30" s="105"/>
      <c r="H30" s="105"/>
      <c r="I30" s="106"/>
    </row>
    <row r="31" spans="6:9" ht="12.75">
      <c r="F31" s="104"/>
      <c r="G31" s="105"/>
      <c r="H31" s="105"/>
      <c r="I31" s="106"/>
    </row>
    <row r="32" spans="6:9" ht="12.75">
      <c r="F32" s="104"/>
      <c r="G32" s="105"/>
      <c r="H32" s="105"/>
      <c r="I32" s="106"/>
    </row>
    <row r="33" spans="6:9" ht="12.75">
      <c r="F33" s="104"/>
      <c r="G33" s="105"/>
      <c r="H33" s="105"/>
      <c r="I33" s="106"/>
    </row>
    <row r="34" spans="6:9" ht="12.75">
      <c r="F34" s="104"/>
      <c r="G34" s="105"/>
      <c r="H34" s="105"/>
      <c r="I34" s="106"/>
    </row>
    <row r="35" spans="6:9" ht="12.75">
      <c r="F35" s="104"/>
      <c r="G35" s="105"/>
      <c r="H35" s="105"/>
      <c r="I35" s="106"/>
    </row>
    <row r="36" spans="6:9" ht="12.75">
      <c r="F36" s="104"/>
      <c r="G36" s="105"/>
      <c r="H36" s="105"/>
      <c r="I36" s="106"/>
    </row>
    <row r="37" spans="6:9" ht="12.75">
      <c r="F37" s="104"/>
      <c r="G37" s="105"/>
      <c r="H37" s="105"/>
      <c r="I37" s="106"/>
    </row>
    <row r="38" spans="6:9" ht="12.75">
      <c r="F38" s="104"/>
      <c r="G38" s="105"/>
      <c r="H38" s="105"/>
      <c r="I38" s="106"/>
    </row>
    <row r="39" spans="6:9" ht="12.75">
      <c r="F39" s="104"/>
      <c r="G39" s="105"/>
      <c r="H39" s="105"/>
      <c r="I39" s="106"/>
    </row>
    <row r="40" spans="6:9" ht="12.75">
      <c r="F40" s="104"/>
      <c r="G40" s="105"/>
      <c r="H40" s="105"/>
      <c r="I40" s="106"/>
    </row>
    <row r="41" spans="6:9" ht="12.75">
      <c r="F41" s="104"/>
      <c r="G41" s="105"/>
      <c r="H41" s="105"/>
      <c r="I41" s="106"/>
    </row>
    <row r="42" spans="6:9" ht="12.75">
      <c r="F42" s="104"/>
      <c r="G42" s="105"/>
      <c r="H42" s="105"/>
      <c r="I42" s="106"/>
    </row>
    <row r="43" spans="6:9" ht="12.75">
      <c r="F43" s="104"/>
      <c r="G43" s="105"/>
      <c r="H43" s="105"/>
      <c r="I43" s="106"/>
    </row>
    <row r="44" spans="6:9" ht="12.75">
      <c r="F44" s="104"/>
      <c r="G44" s="105"/>
      <c r="H44" s="105"/>
      <c r="I44" s="106"/>
    </row>
    <row r="45" spans="6:9" ht="12.75">
      <c r="F45" s="104"/>
      <c r="G45" s="105"/>
      <c r="H45" s="105"/>
      <c r="I45" s="106"/>
    </row>
    <row r="46" spans="6:9" ht="12.75">
      <c r="F46" s="104"/>
      <c r="G46" s="105"/>
      <c r="H46" s="105"/>
      <c r="I46" s="106"/>
    </row>
    <row r="47" spans="6:9" ht="12.75">
      <c r="F47" s="104"/>
      <c r="G47" s="105"/>
      <c r="H47" s="105"/>
      <c r="I47" s="106"/>
    </row>
    <row r="48" spans="6:9" ht="12.75">
      <c r="F48" s="104"/>
      <c r="G48" s="105"/>
      <c r="H48" s="105"/>
      <c r="I48" s="106"/>
    </row>
    <row r="49" spans="6:9" ht="12.75">
      <c r="F49" s="104"/>
      <c r="G49" s="105"/>
      <c r="H49" s="105"/>
      <c r="I49" s="106"/>
    </row>
    <row r="50" spans="6:9" ht="12.75">
      <c r="F50" s="104"/>
      <c r="G50" s="105"/>
      <c r="H50" s="105"/>
      <c r="I50" s="106"/>
    </row>
    <row r="51" spans="6:9" ht="12.75">
      <c r="F51" s="104"/>
      <c r="G51" s="105"/>
      <c r="H51" s="105"/>
      <c r="I51" s="106"/>
    </row>
    <row r="52" spans="6:9" ht="12.75">
      <c r="F52" s="104"/>
      <c r="G52" s="105"/>
      <c r="H52" s="105"/>
      <c r="I52" s="106"/>
    </row>
    <row r="53" spans="6:9" ht="12.75">
      <c r="F53" s="104"/>
      <c r="G53" s="105"/>
      <c r="H53" s="105"/>
      <c r="I53" s="106"/>
    </row>
    <row r="54" spans="6:9" ht="12.75">
      <c r="F54" s="104"/>
      <c r="G54" s="105"/>
      <c r="H54" s="105"/>
      <c r="I54" s="106"/>
    </row>
    <row r="55" spans="6:9" ht="12.75">
      <c r="F55" s="104"/>
      <c r="G55" s="105"/>
      <c r="H55" s="105"/>
      <c r="I55" s="106"/>
    </row>
    <row r="56" spans="6:9" ht="12.75">
      <c r="F56" s="104"/>
      <c r="G56" s="105"/>
      <c r="H56" s="105"/>
      <c r="I56" s="106"/>
    </row>
    <row r="57" spans="6:9" ht="12.75">
      <c r="F57" s="104"/>
      <c r="G57" s="105"/>
      <c r="H57" s="105"/>
      <c r="I57" s="106"/>
    </row>
    <row r="58" spans="6:9" ht="12.75">
      <c r="F58" s="104"/>
      <c r="G58" s="105"/>
      <c r="H58" s="105"/>
      <c r="I58" s="106"/>
    </row>
    <row r="59" spans="6:9" ht="12.75">
      <c r="F59" s="104"/>
      <c r="G59" s="105"/>
      <c r="H59" s="105"/>
      <c r="I59" s="106"/>
    </row>
    <row r="60" spans="6:9" ht="12.75">
      <c r="F60" s="104"/>
      <c r="G60" s="105"/>
      <c r="H60" s="105"/>
      <c r="I60" s="106"/>
    </row>
    <row r="61" spans="6:9" ht="12.75">
      <c r="F61" s="104"/>
      <c r="G61" s="105"/>
      <c r="H61" s="105"/>
      <c r="I61" s="106"/>
    </row>
    <row r="62" spans="6:9" ht="12.75">
      <c r="F62" s="104"/>
      <c r="G62" s="105"/>
      <c r="H62" s="105"/>
      <c r="I62" s="106"/>
    </row>
    <row r="63" spans="6:9" ht="12.75">
      <c r="F63" s="104"/>
      <c r="G63" s="105"/>
      <c r="H63" s="105"/>
      <c r="I63" s="106"/>
    </row>
    <row r="64" spans="6:9" ht="12.75">
      <c r="F64" s="104"/>
      <c r="G64" s="105"/>
      <c r="H64" s="105"/>
      <c r="I64" s="106"/>
    </row>
    <row r="65" spans="6:9" ht="12.75">
      <c r="F65" s="104"/>
      <c r="G65" s="105"/>
      <c r="H65" s="105"/>
      <c r="I65" s="106"/>
    </row>
    <row r="66" spans="6:9" ht="12.75">
      <c r="F66" s="104"/>
      <c r="G66" s="105"/>
      <c r="H66" s="105"/>
      <c r="I66" s="106"/>
    </row>
    <row r="67" spans="6:9" ht="12.75">
      <c r="F67" s="104"/>
      <c r="G67" s="105"/>
      <c r="H67" s="105"/>
      <c r="I67" s="106"/>
    </row>
    <row r="68" spans="6:9" ht="12.75">
      <c r="F68" s="104"/>
      <c r="G68" s="105"/>
      <c r="H68" s="105"/>
      <c r="I68" s="106"/>
    </row>
    <row r="69" spans="6:9" ht="12.75">
      <c r="F69" s="104"/>
      <c r="G69" s="105"/>
      <c r="H69" s="105"/>
      <c r="I69" s="106"/>
    </row>
    <row r="70" spans="6:9" ht="12.75">
      <c r="F70" s="104"/>
      <c r="G70" s="105"/>
      <c r="H70" s="105"/>
      <c r="I70" s="106"/>
    </row>
    <row r="71" spans="6:9" ht="12.75">
      <c r="F71" s="104"/>
      <c r="G71" s="105"/>
      <c r="H71" s="105"/>
      <c r="I71" s="106"/>
    </row>
    <row r="72" spans="6:9" ht="12.75">
      <c r="F72" s="104"/>
      <c r="G72" s="105"/>
      <c r="H72" s="105"/>
      <c r="I72" s="106"/>
    </row>
    <row r="73" spans="6:9" ht="12.75">
      <c r="F73" s="104"/>
      <c r="G73" s="105"/>
      <c r="H73" s="105"/>
      <c r="I73" s="106"/>
    </row>
    <row r="74" spans="6:9" ht="12.75">
      <c r="F74" s="104"/>
      <c r="G74" s="105"/>
      <c r="H74" s="105"/>
      <c r="I74" s="106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71"/>
  <sheetViews>
    <sheetView showGridLines="0" showZeros="0" tabSelected="1" workbookViewId="0" topLeftCell="A7">
      <selection activeCell="J14" sqref="J14"/>
    </sheetView>
  </sheetViews>
  <sheetFormatPr defaultColWidth="9.125" defaultRowHeight="12.75"/>
  <cols>
    <col min="1" max="1" width="3.875" style="107" customWidth="1"/>
    <col min="2" max="2" width="12.00390625" style="107" customWidth="1"/>
    <col min="3" max="3" width="40.50390625" style="107" customWidth="1"/>
    <col min="4" max="4" width="5.50390625" style="107" customWidth="1"/>
    <col min="5" max="5" width="8.50390625" style="115" customWidth="1"/>
    <col min="6" max="6" width="9.875" style="107" customWidth="1"/>
    <col min="7" max="7" width="13.875" style="107" customWidth="1"/>
    <col min="8" max="16384" width="9.125" style="107" customWidth="1"/>
  </cols>
  <sheetData>
    <row r="1" spans="1:7" ht="15.6">
      <c r="A1" s="198" t="s">
        <v>54</v>
      </c>
      <c r="B1" s="198"/>
      <c r="C1" s="198"/>
      <c r="D1" s="198"/>
      <c r="E1" s="198"/>
      <c r="F1" s="198"/>
      <c r="G1" s="198"/>
    </row>
    <row r="2" spans="2:7" ht="13.8" thickBot="1">
      <c r="B2" s="108"/>
      <c r="C2" s="109"/>
      <c r="D2" s="109"/>
      <c r="E2" s="110"/>
      <c r="F2" s="109"/>
      <c r="G2" s="109"/>
    </row>
    <row r="3" spans="1:7" ht="13.8" thickTop="1">
      <c r="A3" s="192" t="s">
        <v>3</v>
      </c>
      <c r="B3" s="193"/>
      <c r="C3" s="60" t="str">
        <f>CONCATENATE(cislostavby," ",nazevstavby)</f>
        <v xml:space="preserve"> Přístřešky na komunální a tříděný odpad, posypový materiál a autobusové zastávky</v>
      </c>
      <c r="D3" s="61"/>
      <c r="E3" s="111"/>
      <c r="F3" s="112"/>
      <c r="G3" s="113"/>
    </row>
    <row r="4" spans="1:7" ht="13.8" thickBot="1">
      <c r="A4" s="199" t="s">
        <v>0</v>
      </c>
      <c r="B4" s="195"/>
      <c r="C4" s="65" t="str">
        <f>CONCATENATE(cisloobjektu," ",nazevobjektu)</f>
        <v xml:space="preserve"> SO03   Přístřešek pro kontejnery na p.p.č.1370/2, k.ú. Stříbrná</v>
      </c>
      <c r="D4" s="66"/>
      <c r="E4" s="164"/>
      <c r="F4" s="164"/>
      <c r="G4" s="165"/>
    </row>
    <row r="5" ht="13.8" thickTop="1">
      <c r="A5" s="114"/>
    </row>
    <row r="6" spans="1:7" ht="12.75">
      <c r="A6" s="116" t="s">
        <v>55</v>
      </c>
      <c r="B6" s="116" t="s">
        <v>71</v>
      </c>
      <c r="C6" s="117" t="s">
        <v>56</v>
      </c>
      <c r="D6" s="117" t="s">
        <v>57</v>
      </c>
      <c r="E6" s="117" t="s">
        <v>58</v>
      </c>
      <c r="F6" s="117" t="s">
        <v>59</v>
      </c>
      <c r="G6" s="118" t="s">
        <v>60</v>
      </c>
    </row>
    <row r="7" spans="1:9" ht="12.75">
      <c r="A7" s="119" t="s">
        <v>61</v>
      </c>
      <c r="B7" s="120" t="s">
        <v>62</v>
      </c>
      <c r="C7" s="121" t="s">
        <v>63</v>
      </c>
      <c r="D7" s="122"/>
      <c r="E7" s="123"/>
      <c r="F7" s="180"/>
      <c r="G7" s="124"/>
      <c r="I7" s="125">
        <v>1</v>
      </c>
    </row>
    <row r="8" spans="1:98" ht="12.75">
      <c r="A8" s="126">
        <v>1</v>
      </c>
      <c r="B8" s="127" t="s">
        <v>84</v>
      </c>
      <c r="C8" s="128" t="s">
        <v>83</v>
      </c>
      <c r="D8" s="129" t="s">
        <v>65</v>
      </c>
      <c r="E8" s="130">
        <v>5.46</v>
      </c>
      <c r="F8" s="181"/>
      <c r="G8" s="131">
        <f>E8*F8</f>
        <v>0</v>
      </c>
      <c r="I8" s="125">
        <v>2</v>
      </c>
      <c r="U8" s="107">
        <v>12</v>
      </c>
      <c r="V8" s="107">
        <v>0</v>
      </c>
      <c r="W8" s="107">
        <v>1</v>
      </c>
      <c r="AT8" s="107">
        <v>1</v>
      </c>
      <c r="AU8" s="107">
        <f>IF(AT8=1,G8,0)</f>
        <v>0</v>
      </c>
      <c r="AV8" s="107">
        <f>IF(AT8=2,G8,0)</f>
        <v>0</v>
      </c>
      <c r="AW8" s="107">
        <f>IF(AT8=3,G8,0)</f>
        <v>0</v>
      </c>
      <c r="AX8" s="107">
        <f>IF(AT8=4,G8,0)</f>
        <v>0</v>
      </c>
      <c r="AY8" s="107">
        <f>IF(AT8=5,G8,0)</f>
        <v>0</v>
      </c>
      <c r="CT8" s="107">
        <v>0</v>
      </c>
    </row>
    <row r="9" spans="1:9" ht="12.75">
      <c r="A9" s="126">
        <v>2</v>
      </c>
      <c r="B9" s="127" t="s">
        <v>86</v>
      </c>
      <c r="C9" s="128" t="s">
        <v>85</v>
      </c>
      <c r="D9" s="129" t="s">
        <v>65</v>
      </c>
      <c r="E9" s="130">
        <v>3.09</v>
      </c>
      <c r="F9" s="181"/>
      <c r="G9" s="131">
        <f aca="true" t="shared" si="0" ref="G9:G10">E9*F9</f>
        <v>0</v>
      </c>
      <c r="I9" s="125"/>
    </row>
    <row r="10" spans="1:9" ht="12.75">
      <c r="A10" s="126">
        <v>3</v>
      </c>
      <c r="B10" s="127" t="s">
        <v>82</v>
      </c>
      <c r="C10" s="128" t="s">
        <v>81</v>
      </c>
      <c r="D10" s="129" t="s">
        <v>67</v>
      </c>
      <c r="E10" s="130">
        <v>6.072</v>
      </c>
      <c r="F10" s="181"/>
      <c r="G10" s="131">
        <f t="shared" si="0"/>
        <v>0</v>
      </c>
      <c r="I10" s="125"/>
    </row>
    <row r="11" spans="1:51" ht="12.75">
      <c r="A11" s="132"/>
      <c r="B11" s="133" t="s">
        <v>64</v>
      </c>
      <c r="C11" s="134" t="str">
        <f>CONCATENATE(B7," ",C7)</f>
        <v>1 Zemní práce</v>
      </c>
      <c r="D11" s="132"/>
      <c r="E11" s="135"/>
      <c r="F11" s="182"/>
      <c r="G11" s="136">
        <f>SUM(G8:G10)</f>
        <v>0</v>
      </c>
      <c r="I11" s="125">
        <v>4</v>
      </c>
      <c r="AU11" s="137">
        <f>SUM(AU7:AU8)</f>
        <v>0</v>
      </c>
      <c r="AV11" s="137">
        <f>SUM(AV7:AV8)</f>
        <v>0</v>
      </c>
      <c r="AW11" s="137">
        <f>SUM(AW7:AW8)</f>
        <v>0</v>
      </c>
      <c r="AX11" s="137">
        <f>SUM(AX7:AX8)</f>
        <v>0</v>
      </c>
      <c r="AY11" s="137">
        <f>SUM(AY7:AY8)</f>
        <v>0</v>
      </c>
    </row>
    <row r="12" spans="1:9" ht="12.75">
      <c r="A12" s="119" t="s">
        <v>61</v>
      </c>
      <c r="B12" s="120" t="s">
        <v>66</v>
      </c>
      <c r="C12" s="121" t="s">
        <v>165</v>
      </c>
      <c r="D12" s="122"/>
      <c r="E12" s="123"/>
      <c r="F12" s="180"/>
      <c r="G12" s="124"/>
      <c r="I12" s="125">
        <v>1</v>
      </c>
    </row>
    <row r="13" spans="1:98" ht="12.75">
      <c r="A13" s="126">
        <v>4</v>
      </c>
      <c r="B13" s="127" t="s">
        <v>88</v>
      </c>
      <c r="C13" s="128" t="s">
        <v>87</v>
      </c>
      <c r="D13" s="129" t="s">
        <v>65</v>
      </c>
      <c r="E13" s="130">
        <v>0.35</v>
      </c>
      <c r="F13" s="181"/>
      <c r="G13" s="131">
        <f>E13*F13</f>
        <v>0</v>
      </c>
      <c r="I13" s="125">
        <v>2</v>
      </c>
      <c r="U13" s="107">
        <v>12</v>
      </c>
      <c r="V13" s="107">
        <v>0</v>
      </c>
      <c r="W13" s="107">
        <v>1</v>
      </c>
      <c r="AT13" s="107">
        <v>1</v>
      </c>
      <c r="AU13" s="107">
        <f>IF(AT13=1,G13,0)</f>
        <v>0</v>
      </c>
      <c r="AV13" s="107">
        <f>IF(AT13=2,G13,0)</f>
        <v>0</v>
      </c>
      <c r="AW13" s="107">
        <f>IF(AT13=3,G13,0)</f>
        <v>0</v>
      </c>
      <c r="AX13" s="107">
        <f>IF(AT13=4,G13,0)</f>
        <v>0</v>
      </c>
      <c r="AY13" s="107">
        <f>IF(AT13=5,G13,0)</f>
        <v>0</v>
      </c>
      <c r="CT13" s="107">
        <v>0</v>
      </c>
    </row>
    <row r="14" spans="1:9" ht="21">
      <c r="A14" s="126">
        <v>5</v>
      </c>
      <c r="B14" s="127" t="s">
        <v>100</v>
      </c>
      <c r="C14" s="128" t="s">
        <v>99</v>
      </c>
      <c r="D14" s="129" t="s">
        <v>67</v>
      </c>
      <c r="E14" s="130">
        <v>2.88</v>
      </c>
      <c r="F14" s="181"/>
      <c r="G14" s="131">
        <f aca="true" t="shared" si="1" ref="G14:G18">E14*F14</f>
        <v>0</v>
      </c>
      <c r="I14" s="125"/>
    </row>
    <row r="15" spans="1:9" ht="12.75">
      <c r="A15" s="126">
        <v>6</v>
      </c>
      <c r="B15" s="127" t="s">
        <v>96</v>
      </c>
      <c r="C15" s="128" t="s">
        <v>95</v>
      </c>
      <c r="D15" s="129" t="s">
        <v>65</v>
      </c>
      <c r="E15" s="130">
        <v>1.73</v>
      </c>
      <c r="F15" s="181"/>
      <c r="G15" s="131">
        <f t="shared" si="1"/>
        <v>0</v>
      </c>
      <c r="I15" s="125"/>
    </row>
    <row r="16" spans="1:9" ht="12.75">
      <c r="A16" s="126">
        <v>7</v>
      </c>
      <c r="B16" s="127" t="s">
        <v>104</v>
      </c>
      <c r="C16" s="128" t="s">
        <v>103</v>
      </c>
      <c r="D16" s="129" t="s">
        <v>73</v>
      </c>
      <c r="E16" s="130">
        <v>0.06</v>
      </c>
      <c r="F16" s="181"/>
      <c r="G16" s="131">
        <f t="shared" si="1"/>
        <v>0</v>
      </c>
      <c r="I16" s="125"/>
    </row>
    <row r="17" spans="1:9" ht="12.75">
      <c r="A17" s="126">
        <v>8</v>
      </c>
      <c r="B17" s="127" t="s">
        <v>98</v>
      </c>
      <c r="C17" s="128" t="s">
        <v>97</v>
      </c>
      <c r="D17" s="129" t="s">
        <v>65</v>
      </c>
      <c r="E17" s="130">
        <v>0.14</v>
      </c>
      <c r="F17" s="181"/>
      <c r="G17" s="131">
        <f t="shared" si="1"/>
        <v>0</v>
      </c>
      <c r="I17" s="125"/>
    </row>
    <row r="18" spans="1:9" ht="12.75">
      <c r="A18" s="126">
        <v>9</v>
      </c>
      <c r="B18" s="127" t="s">
        <v>102</v>
      </c>
      <c r="C18" s="128" t="s">
        <v>101</v>
      </c>
      <c r="D18" s="129" t="s">
        <v>67</v>
      </c>
      <c r="E18" s="130">
        <v>1.8</v>
      </c>
      <c r="F18" s="181"/>
      <c r="G18" s="131">
        <f t="shared" si="1"/>
        <v>0</v>
      </c>
      <c r="I18" s="125"/>
    </row>
    <row r="19" spans="1:51" ht="12.75">
      <c r="A19" s="132"/>
      <c r="B19" s="133" t="s">
        <v>64</v>
      </c>
      <c r="C19" s="134" t="str">
        <f>CONCATENATE(B12," ",C12)</f>
        <v>2 Základy, zvláštní zakládání</v>
      </c>
      <c r="D19" s="132"/>
      <c r="E19" s="135"/>
      <c r="F19" s="182"/>
      <c r="G19" s="136">
        <f>SUM(G13:G18)</f>
        <v>0</v>
      </c>
      <c r="I19" s="125">
        <v>4</v>
      </c>
      <c r="AU19" s="137">
        <f>SUM(AU12:AU13)</f>
        <v>0</v>
      </c>
      <c r="AV19" s="137">
        <f>SUM(AV12:AV13)</f>
        <v>0</v>
      </c>
      <c r="AW19" s="137">
        <f>SUM(AW12:AW13)</f>
        <v>0</v>
      </c>
      <c r="AX19" s="137">
        <f>SUM(AX12:AX13)</f>
        <v>0</v>
      </c>
      <c r="AY19" s="137">
        <f>SUM(AY12:AY13)</f>
        <v>0</v>
      </c>
    </row>
    <row r="20" spans="1:9" ht="12.75">
      <c r="A20" s="119" t="s">
        <v>61</v>
      </c>
      <c r="B20" s="120" t="s">
        <v>93</v>
      </c>
      <c r="C20" s="121" t="s">
        <v>94</v>
      </c>
      <c r="D20" s="122"/>
      <c r="E20" s="123"/>
      <c r="F20" s="180"/>
      <c r="G20" s="124"/>
      <c r="I20" s="125">
        <v>1</v>
      </c>
    </row>
    <row r="21" spans="1:9" ht="31.2">
      <c r="A21" s="126">
        <v>10</v>
      </c>
      <c r="B21" s="127" t="s">
        <v>175</v>
      </c>
      <c r="C21" s="128" t="s">
        <v>176</v>
      </c>
      <c r="D21" s="129" t="s">
        <v>67</v>
      </c>
      <c r="E21" s="130">
        <v>22.8</v>
      </c>
      <c r="F21" s="181"/>
      <c r="G21" s="131">
        <f aca="true" t="shared" si="2" ref="G21">E21*F21</f>
        <v>0</v>
      </c>
      <c r="I21" s="125"/>
    </row>
    <row r="22" spans="1:51" ht="12.75">
      <c r="A22" s="132"/>
      <c r="B22" s="133" t="s">
        <v>64</v>
      </c>
      <c r="C22" s="134" t="str">
        <f>CONCATENATE(B20," ",C20)</f>
        <v>3 Svislé konstrukce</v>
      </c>
      <c r="D22" s="132"/>
      <c r="E22" s="135"/>
      <c r="F22" s="182"/>
      <c r="G22" s="136">
        <f>SUM(G21:G21)</f>
        <v>0</v>
      </c>
      <c r="I22" s="125">
        <v>4</v>
      </c>
      <c r="AU22" s="137">
        <f>SUM(AU20:AU21)</f>
        <v>0</v>
      </c>
      <c r="AV22" s="137">
        <f>SUM(AV20:AV21)</f>
        <v>0</v>
      </c>
      <c r="AW22" s="137">
        <f>SUM(AW20:AW21)</f>
        <v>0</v>
      </c>
      <c r="AX22" s="137">
        <f>SUM(AX20:AX21)</f>
        <v>0</v>
      </c>
      <c r="AY22" s="137">
        <f>SUM(AY20:AY21)</f>
        <v>0</v>
      </c>
    </row>
    <row r="23" spans="1:9" ht="12.75">
      <c r="A23" s="119" t="s">
        <v>61</v>
      </c>
      <c r="B23" s="120" t="s">
        <v>109</v>
      </c>
      <c r="C23" s="121" t="s">
        <v>108</v>
      </c>
      <c r="D23" s="122"/>
      <c r="E23" s="123"/>
      <c r="F23" s="180"/>
      <c r="G23" s="124"/>
      <c r="I23" s="125">
        <v>1</v>
      </c>
    </row>
    <row r="24" spans="1:9" ht="21">
      <c r="A24" s="126">
        <v>11</v>
      </c>
      <c r="B24" s="127" t="s">
        <v>112</v>
      </c>
      <c r="C24" s="128" t="s">
        <v>111</v>
      </c>
      <c r="D24" s="129" t="s">
        <v>113</v>
      </c>
      <c r="E24" s="130">
        <v>14.08</v>
      </c>
      <c r="F24" s="181"/>
      <c r="G24" s="131">
        <f aca="true" t="shared" si="3" ref="G24:G25">E24*F24</f>
        <v>0</v>
      </c>
      <c r="I24" s="125"/>
    </row>
    <row r="25" spans="1:9" ht="31.2">
      <c r="A25" s="126">
        <v>12</v>
      </c>
      <c r="B25" s="127" t="s">
        <v>110</v>
      </c>
      <c r="C25" s="128" t="s">
        <v>114</v>
      </c>
      <c r="D25" s="129" t="s">
        <v>67</v>
      </c>
      <c r="E25" s="130">
        <v>27.57</v>
      </c>
      <c r="F25" s="181"/>
      <c r="G25" s="131">
        <f t="shared" si="3"/>
        <v>0</v>
      </c>
      <c r="I25" s="125"/>
    </row>
    <row r="26" spans="1:51" ht="12.75">
      <c r="A26" s="132"/>
      <c r="B26" s="133" t="s">
        <v>64</v>
      </c>
      <c r="C26" s="134" t="str">
        <f>CONCATENATE(B23," ",C23)</f>
        <v>5 Komunikace</v>
      </c>
      <c r="D26" s="132"/>
      <c r="E26" s="135"/>
      <c r="F26" s="182"/>
      <c r="G26" s="136">
        <f>SUM(G24:G25)</f>
        <v>0</v>
      </c>
      <c r="I26" s="125">
        <v>4</v>
      </c>
      <c r="AU26" s="137">
        <f>SUM(AU23:AU25)</f>
        <v>0</v>
      </c>
      <c r="AV26" s="137">
        <f>SUM(AV23:AV25)</f>
        <v>0</v>
      </c>
      <c r="AW26" s="137">
        <f>SUM(AW23:AW25)</f>
        <v>0</v>
      </c>
      <c r="AX26" s="137">
        <f>SUM(AX23:AX25)</f>
        <v>0</v>
      </c>
      <c r="AY26" s="137">
        <f>SUM(AY23:AY25)</f>
        <v>0</v>
      </c>
    </row>
    <row r="27" spans="1:9" ht="12.75">
      <c r="A27" s="119" t="s">
        <v>61</v>
      </c>
      <c r="B27" s="120" t="s">
        <v>92</v>
      </c>
      <c r="C27" s="121" t="s">
        <v>91</v>
      </c>
      <c r="D27" s="122"/>
      <c r="E27" s="123"/>
      <c r="F27" s="180"/>
      <c r="G27" s="124"/>
      <c r="I27" s="125">
        <v>1</v>
      </c>
    </row>
    <row r="28" spans="1:9" ht="12.75">
      <c r="A28" s="126">
        <v>13</v>
      </c>
      <c r="B28" s="127" t="s">
        <v>90</v>
      </c>
      <c r="C28" s="128" t="s">
        <v>89</v>
      </c>
      <c r="D28" s="129" t="s">
        <v>67</v>
      </c>
      <c r="E28" s="130">
        <v>20.6</v>
      </c>
      <c r="F28" s="181"/>
      <c r="G28" s="131">
        <f aca="true" t="shared" si="4" ref="G28">E28*F28</f>
        <v>0</v>
      </c>
      <c r="I28" s="125"/>
    </row>
    <row r="29" spans="1:51" ht="12.75">
      <c r="A29" s="132"/>
      <c r="B29" s="133" t="s">
        <v>64</v>
      </c>
      <c r="C29" s="134" t="str">
        <f>CONCATENATE(B27," ",C27)</f>
        <v>94 Lešení</v>
      </c>
      <c r="D29" s="132"/>
      <c r="E29" s="135"/>
      <c r="F29" s="182"/>
      <c r="G29" s="136">
        <f>SUM(G28:G28)</f>
        <v>0</v>
      </c>
      <c r="I29" s="125">
        <v>4</v>
      </c>
      <c r="AU29" s="137">
        <f>SUM(AU27:AU28)</f>
        <v>0</v>
      </c>
      <c r="AV29" s="137">
        <f>SUM(AV27:AV28)</f>
        <v>0</v>
      </c>
      <c r="AW29" s="137">
        <f>SUM(AW27:AW28)</f>
        <v>0</v>
      </c>
      <c r="AX29" s="137">
        <f>SUM(AX27:AX28)</f>
        <v>0</v>
      </c>
      <c r="AY29" s="137">
        <f>SUM(AY27:AY28)</f>
        <v>0</v>
      </c>
    </row>
    <row r="30" spans="1:9" ht="12.75">
      <c r="A30" s="119" t="s">
        <v>61</v>
      </c>
      <c r="B30" s="120" t="s">
        <v>105</v>
      </c>
      <c r="C30" s="121" t="s">
        <v>107</v>
      </c>
      <c r="D30" s="122"/>
      <c r="E30" s="123"/>
      <c r="F30" s="180"/>
      <c r="G30" s="124"/>
      <c r="I30" s="125">
        <v>1</v>
      </c>
    </row>
    <row r="31" spans="1:9" ht="12.75">
      <c r="A31" s="126">
        <v>14</v>
      </c>
      <c r="B31" s="127" t="s">
        <v>166</v>
      </c>
      <c r="C31" s="128" t="s">
        <v>106</v>
      </c>
      <c r="D31" s="129" t="s">
        <v>51</v>
      </c>
      <c r="E31" s="130">
        <v>3</v>
      </c>
      <c r="F31" s="181"/>
      <c r="G31" s="131">
        <f aca="true" t="shared" si="5" ref="G31">E31*F31</f>
        <v>0</v>
      </c>
      <c r="I31" s="125"/>
    </row>
    <row r="32" spans="1:51" ht="12.75">
      <c r="A32" s="132"/>
      <c r="B32" s="133" t="s">
        <v>64</v>
      </c>
      <c r="C32" s="134" t="str">
        <f>CONCATENATE(B30," ",C30)</f>
        <v>99 Staveništní přesun hmot</v>
      </c>
      <c r="D32" s="132"/>
      <c r="E32" s="135"/>
      <c r="F32" s="182"/>
      <c r="G32" s="136">
        <f>SUM(G31:G31)</f>
        <v>0</v>
      </c>
      <c r="I32" s="125">
        <v>4</v>
      </c>
      <c r="AU32" s="137">
        <f>SUM(AU30:AU31)</f>
        <v>0</v>
      </c>
      <c r="AV32" s="137">
        <f>SUM(AV30:AV31)</f>
        <v>0</v>
      </c>
      <c r="AW32" s="137">
        <f>SUM(AW30:AW31)</f>
        <v>0</v>
      </c>
      <c r="AX32" s="137">
        <f>SUM(AX30:AX31)</f>
        <v>0</v>
      </c>
      <c r="AY32" s="137">
        <f>SUM(AY30:AY31)</f>
        <v>0</v>
      </c>
    </row>
    <row r="33" spans="1:9" ht="12.75">
      <c r="A33" s="119" t="s">
        <v>61</v>
      </c>
      <c r="B33" s="120" t="s">
        <v>131</v>
      </c>
      <c r="C33" s="121" t="s">
        <v>132</v>
      </c>
      <c r="D33" s="122"/>
      <c r="E33" s="123"/>
      <c r="F33" s="180"/>
      <c r="G33" s="124"/>
      <c r="I33" s="125">
        <v>1</v>
      </c>
    </row>
    <row r="34" spans="1:9" ht="12.75">
      <c r="A34" s="126">
        <v>15</v>
      </c>
      <c r="B34" s="127" t="s">
        <v>170</v>
      </c>
      <c r="C34" s="128" t="s">
        <v>171</v>
      </c>
      <c r="D34" s="129" t="s">
        <v>139</v>
      </c>
      <c r="E34" s="130">
        <v>2</v>
      </c>
      <c r="F34" s="181"/>
      <c r="G34" s="131">
        <f aca="true" t="shared" si="6" ref="G34:G35">E34*F34</f>
        <v>0</v>
      </c>
      <c r="I34" s="125"/>
    </row>
    <row r="35" spans="1:9" ht="21">
      <c r="A35" s="126">
        <v>16</v>
      </c>
      <c r="B35" s="127" t="s">
        <v>172</v>
      </c>
      <c r="C35" s="128" t="s">
        <v>173</v>
      </c>
      <c r="D35" s="129" t="s">
        <v>139</v>
      </c>
      <c r="E35" s="130">
        <v>2</v>
      </c>
      <c r="F35" s="181"/>
      <c r="G35" s="131">
        <f t="shared" si="6"/>
        <v>0</v>
      </c>
      <c r="I35" s="125"/>
    </row>
    <row r="36" spans="1:9" ht="21">
      <c r="A36" s="126">
        <v>17</v>
      </c>
      <c r="B36" s="127" t="s">
        <v>115</v>
      </c>
      <c r="C36" s="128" t="s">
        <v>117</v>
      </c>
      <c r="D36" s="129" t="s">
        <v>113</v>
      </c>
      <c r="E36" s="130">
        <v>9</v>
      </c>
      <c r="F36" s="181"/>
      <c r="G36" s="131">
        <f aca="true" t="shared" si="7" ref="G36:G44">E36*F36</f>
        <v>0</v>
      </c>
      <c r="I36" s="125"/>
    </row>
    <row r="37" spans="1:9" ht="21">
      <c r="A37" s="126">
        <v>18</v>
      </c>
      <c r="B37" s="127" t="s">
        <v>118</v>
      </c>
      <c r="C37" s="128" t="s">
        <v>116</v>
      </c>
      <c r="D37" s="129" t="s">
        <v>113</v>
      </c>
      <c r="E37" s="130">
        <v>36</v>
      </c>
      <c r="F37" s="181"/>
      <c r="G37" s="131">
        <f t="shared" si="7"/>
        <v>0</v>
      </c>
      <c r="I37" s="125"/>
    </row>
    <row r="38" spans="1:9" ht="21">
      <c r="A38" s="126">
        <v>19</v>
      </c>
      <c r="B38" s="127" t="s">
        <v>169</v>
      </c>
      <c r="C38" s="128" t="s">
        <v>168</v>
      </c>
      <c r="D38" s="129" t="s">
        <v>113</v>
      </c>
      <c r="E38" s="130">
        <v>9</v>
      </c>
      <c r="F38" s="181"/>
      <c r="G38" s="131">
        <f t="shared" si="7"/>
        <v>0</v>
      </c>
      <c r="I38" s="125"/>
    </row>
    <row r="39" spans="1:9" ht="21">
      <c r="A39" s="126">
        <v>20</v>
      </c>
      <c r="B39" s="127" t="s">
        <v>121</v>
      </c>
      <c r="C39" s="128" t="s">
        <v>122</v>
      </c>
      <c r="D39" s="129" t="s">
        <v>113</v>
      </c>
      <c r="E39" s="130">
        <v>5</v>
      </c>
      <c r="F39" s="181"/>
      <c r="G39" s="131">
        <f t="shared" si="7"/>
        <v>0</v>
      </c>
      <c r="I39" s="125"/>
    </row>
    <row r="40" spans="1:9" ht="21">
      <c r="A40" s="126">
        <v>21</v>
      </c>
      <c r="B40" s="127" t="s">
        <v>120</v>
      </c>
      <c r="C40" s="128" t="s">
        <v>119</v>
      </c>
      <c r="D40" s="129" t="s">
        <v>113</v>
      </c>
      <c r="E40" s="130">
        <v>9</v>
      </c>
      <c r="F40" s="181"/>
      <c r="G40" s="131">
        <f t="shared" si="7"/>
        <v>0</v>
      </c>
      <c r="I40" s="125"/>
    </row>
    <row r="41" spans="1:9" ht="21">
      <c r="A41" s="126">
        <v>22</v>
      </c>
      <c r="B41" s="127" t="s">
        <v>124</v>
      </c>
      <c r="C41" s="128" t="s">
        <v>123</v>
      </c>
      <c r="D41" s="129" t="s">
        <v>67</v>
      </c>
      <c r="E41" s="130">
        <v>21.89</v>
      </c>
      <c r="F41" s="181"/>
      <c r="G41" s="131">
        <f t="shared" si="7"/>
        <v>0</v>
      </c>
      <c r="I41" s="125"/>
    </row>
    <row r="42" spans="1:9" ht="12.75">
      <c r="A42" s="126">
        <v>23</v>
      </c>
      <c r="B42" s="127" t="s">
        <v>126</v>
      </c>
      <c r="C42" s="128" t="s">
        <v>125</v>
      </c>
      <c r="D42" s="129" t="s">
        <v>65</v>
      </c>
      <c r="E42" s="130">
        <v>0.96</v>
      </c>
      <c r="F42" s="181"/>
      <c r="G42" s="131">
        <f t="shared" si="7"/>
        <v>0</v>
      </c>
      <c r="I42" s="125"/>
    </row>
    <row r="43" spans="1:9" ht="12.75">
      <c r="A43" s="126">
        <v>24</v>
      </c>
      <c r="B43" s="127" t="s">
        <v>128</v>
      </c>
      <c r="C43" s="128" t="s">
        <v>127</v>
      </c>
      <c r="D43" s="129" t="s">
        <v>67</v>
      </c>
      <c r="E43" s="130">
        <v>43.76</v>
      </c>
      <c r="F43" s="181"/>
      <c r="G43" s="131">
        <f t="shared" si="7"/>
        <v>0</v>
      </c>
      <c r="I43" s="125"/>
    </row>
    <row r="44" spans="1:9" ht="12.75">
      <c r="A44" s="126">
        <v>25</v>
      </c>
      <c r="B44" s="127" t="s">
        <v>130</v>
      </c>
      <c r="C44" s="128" t="s">
        <v>129</v>
      </c>
      <c r="D44" s="129" t="s">
        <v>51</v>
      </c>
      <c r="E44" s="130">
        <v>6.7</v>
      </c>
      <c r="F44" s="181"/>
      <c r="G44" s="131">
        <f t="shared" si="7"/>
        <v>0</v>
      </c>
      <c r="I44" s="125"/>
    </row>
    <row r="45" spans="1:51" ht="12.75">
      <c r="A45" s="132"/>
      <c r="B45" s="133" t="s">
        <v>64</v>
      </c>
      <c r="C45" s="134" t="str">
        <f>CONCATENATE(B33," ",C33)</f>
        <v>762 Konstrukce tesařské</v>
      </c>
      <c r="D45" s="132"/>
      <c r="E45" s="135"/>
      <c r="F45" s="182"/>
      <c r="G45" s="136">
        <f>SUM(G34:G44)</f>
        <v>0</v>
      </c>
      <c r="I45" s="125">
        <v>4</v>
      </c>
      <c r="AU45" s="137">
        <f>SUM(AU33:AU44)</f>
        <v>0</v>
      </c>
      <c r="AV45" s="137">
        <f>SUM(AV33:AV44)</f>
        <v>0</v>
      </c>
      <c r="AW45" s="137">
        <f>SUM(AW33:AW44)</f>
        <v>0</v>
      </c>
      <c r="AX45" s="137">
        <f>SUM(AX33:AX44)</f>
        <v>0</v>
      </c>
      <c r="AY45" s="137">
        <f>SUM(AY33:AY44)</f>
        <v>0</v>
      </c>
    </row>
    <row r="46" spans="1:9" ht="12.75">
      <c r="A46" s="119" t="s">
        <v>61</v>
      </c>
      <c r="B46" s="120" t="s">
        <v>133</v>
      </c>
      <c r="C46" s="121" t="s">
        <v>155</v>
      </c>
      <c r="D46" s="122"/>
      <c r="E46" s="123"/>
      <c r="F46" s="180"/>
      <c r="G46" s="124"/>
      <c r="I46" s="125">
        <v>1</v>
      </c>
    </row>
    <row r="47" spans="1:9" ht="21">
      <c r="A47" s="126">
        <v>26</v>
      </c>
      <c r="B47" s="127" t="s">
        <v>134</v>
      </c>
      <c r="C47" s="128" t="s">
        <v>144</v>
      </c>
      <c r="D47" s="129" t="s">
        <v>67</v>
      </c>
      <c r="E47" s="130">
        <v>21.89</v>
      </c>
      <c r="F47" s="181"/>
      <c r="G47" s="131">
        <f aca="true" t="shared" si="8" ref="G47:G54">E47*F47</f>
        <v>0</v>
      </c>
      <c r="I47" s="125"/>
    </row>
    <row r="48" spans="1:9" ht="21">
      <c r="A48" s="126">
        <v>27</v>
      </c>
      <c r="B48" s="127" t="s">
        <v>135</v>
      </c>
      <c r="C48" s="128" t="s">
        <v>145</v>
      </c>
      <c r="D48" s="129" t="s">
        <v>113</v>
      </c>
      <c r="E48" s="130">
        <v>4.76</v>
      </c>
      <c r="F48" s="181"/>
      <c r="G48" s="131">
        <f t="shared" si="8"/>
        <v>0</v>
      </c>
      <c r="I48" s="125"/>
    </row>
    <row r="49" spans="1:9" ht="21">
      <c r="A49" s="126">
        <v>28</v>
      </c>
      <c r="B49" s="127" t="s">
        <v>136</v>
      </c>
      <c r="C49" s="128" t="s">
        <v>146</v>
      </c>
      <c r="D49" s="129" t="s">
        <v>113</v>
      </c>
      <c r="E49" s="130">
        <v>18.4</v>
      </c>
      <c r="F49" s="181"/>
      <c r="G49" s="131">
        <f t="shared" si="8"/>
        <v>0</v>
      </c>
      <c r="I49" s="125"/>
    </row>
    <row r="50" spans="1:9" ht="21">
      <c r="A50" s="126">
        <v>29</v>
      </c>
      <c r="B50" s="127" t="s">
        <v>137</v>
      </c>
      <c r="C50" s="128" t="s">
        <v>147</v>
      </c>
      <c r="D50" s="129" t="s">
        <v>113</v>
      </c>
      <c r="E50" s="130">
        <v>9.2</v>
      </c>
      <c r="F50" s="181"/>
      <c r="G50" s="131">
        <f t="shared" si="8"/>
        <v>0</v>
      </c>
      <c r="I50" s="125"/>
    </row>
    <row r="51" spans="1:9" ht="21">
      <c r="A51" s="126">
        <v>30</v>
      </c>
      <c r="B51" s="127" t="s">
        <v>138</v>
      </c>
      <c r="C51" s="128" t="s">
        <v>148</v>
      </c>
      <c r="D51" s="129" t="s">
        <v>139</v>
      </c>
      <c r="E51" s="130">
        <v>2</v>
      </c>
      <c r="F51" s="181"/>
      <c r="G51" s="131">
        <f t="shared" si="8"/>
        <v>0</v>
      </c>
      <c r="I51" s="125"/>
    </row>
    <row r="52" spans="1:9" ht="21">
      <c r="A52" s="126">
        <v>31</v>
      </c>
      <c r="B52" s="127" t="s">
        <v>140</v>
      </c>
      <c r="C52" s="128" t="s">
        <v>149</v>
      </c>
      <c r="D52" s="129" t="s">
        <v>113</v>
      </c>
      <c r="E52" s="130">
        <v>18.4</v>
      </c>
      <c r="F52" s="181"/>
      <c r="G52" s="131">
        <f t="shared" si="8"/>
        <v>0</v>
      </c>
      <c r="I52" s="125"/>
    </row>
    <row r="53" spans="1:9" ht="21">
      <c r="A53" s="126">
        <v>32</v>
      </c>
      <c r="B53" s="127" t="s">
        <v>141</v>
      </c>
      <c r="C53" s="128" t="s">
        <v>150</v>
      </c>
      <c r="D53" s="129" t="s">
        <v>113</v>
      </c>
      <c r="E53" s="130">
        <v>6</v>
      </c>
      <c r="F53" s="181"/>
      <c r="G53" s="131">
        <f t="shared" si="8"/>
        <v>0</v>
      </c>
      <c r="I53" s="125"/>
    </row>
    <row r="54" spans="1:9" ht="12.75">
      <c r="A54" s="126">
        <v>33</v>
      </c>
      <c r="B54" s="127" t="s">
        <v>143</v>
      </c>
      <c r="C54" s="128" t="s">
        <v>142</v>
      </c>
      <c r="D54" s="129" t="s">
        <v>51</v>
      </c>
      <c r="E54" s="130">
        <v>1.85</v>
      </c>
      <c r="F54" s="181"/>
      <c r="G54" s="131">
        <f t="shared" si="8"/>
        <v>0</v>
      </c>
      <c r="I54" s="125"/>
    </row>
    <row r="55" spans="1:51" ht="12.75">
      <c r="A55" s="132"/>
      <c r="B55" s="133" t="s">
        <v>64</v>
      </c>
      <c r="C55" s="134" t="str">
        <f>CONCATENATE(B46," ",C46)</f>
        <v>764 Konstrukce klempířské</v>
      </c>
      <c r="D55" s="132"/>
      <c r="E55" s="135"/>
      <c r="F55" s="182"/>
      <c r="G55" s="136">
        <f>SUM(G47:G54)</f>
        <v>0</v>
      </c>
      <c r="I55" s="125">
        <v>4</v>
      </c>
      <c r="AU55" s="137">
        <f>SUM(AU46:AU54)</f>
        <v>0</v>
      </c>
      <c r="AV55" s="137">
        <f>SUM(AV46:AV54)</f>
        <v>0</v>
      </c>
      <c r="AW55" s="137">
        <f>SUM(AW46:AW54)</f>
        <v>0</v>
      </c>
      <c r="AX55" s="137">
        <f>SUM(AX46:AX54)</f>
        <v>0</v>
      </c>
      <c r="AY55" s="137">
        <f>SUM(AY46:AY54)</f>
        <v>0</v>
      </c>
    </row>
    <row r="56" spans="1:9" ht="12.75">
      <c r="A56" s="119" t="s">
        <v>61</v>
      </c>
      <c r="B56" s="120" t="s">
        <v>151</v>
      </c>
      <c r="C56" s="121" t="s">
        <v>152</v>
      </c>
      <c r="D56" s="122"/>
      <c r="E56" s="123"/>
      <c r="F56" s="180"/>
      <c r="G56" s="124"/>
      <c r="I56" s="125">
        <v>1</v>
      </c>
    </row>
    <row r="57" spans="1:9" ht="12.75">
      <c r="A57" s="126">
        <v>34</v>
      </c>
      <c r="B57" s="127" t="s">
        <v>154</v>
      </c>
      <c r="C57" s="128" t="s">
        <v>153</v>
      </c>
      <c r="D57" s="129" t="s">
        <v>67</v>
      </c>
      <c r="E57" s="130">
        <v>43.76</v>
      </c>
      <c r="F57" s="181"/>
      <c r="G57" s="131">
        <f aca="true" t="shared" si="9" ref="G57">E57*F57</f>
        <v>0</v>
      </c>
      <c r="I57" s="125"/>
    </row>
    <row r="58" spans="1:51" ht="12.75">
      <c r="A58" s="132"/>
      <c r="B58" s="133" t="s">
        <v>64</v>
      </c>
      <c r="C58" s="134" t="str">
        <f>CONCATENATE(B56," ",C56)</f>
        <v>783 Nátěry</v>
      </c>
      <c r="D58" s="132"/>
      <c r="E58" s="135"/>
      <c r="F58" s="182"/>
      <c r="G58" s="136">
        <f>SUM(G57:G57)</f>
        <v>0</v>
      </c>
      <c r="I58" s="125">
        <v>4</v>
      </c>
      <c r="AU58" s="137">
        <f>SUM(AU56:AU57)</f>
        <v>0</v>
      </c>
      <c r="AV58" s="137">
        <f>SUM(AV56:AV57)</f>
        <v>0</v>
      </c>
      <c r="AW58" s="137">
        <f>SUM(AW56:AW57)</f>
        <v>0</v>
      </c>
      <c r="AX58" s="137">
        <f>SUM(AX56:AX57)</f>
        <v>0</v>
      </c>
      <c r="AY58" s="137">
        <f>SUM(AY56:AY57)</f>
        <v>0</v>
      </c>
    </row>
    <row r="59" spans="1:9" ht="12.75">
      <c r="A59" s="119" t="s">
        <v>61</v>
      </c>
      <c r="B59" s="120" t="s">
        <v>74</v>
      </c>
      <c r="C59" s="121" t="s">
        <v>75</v>
      </c>
      <c r="D59" s="122"/>
      <c r="E59" s="123"/>
      <c r="F59" s="180"/>
      <c r="G59" s="124"/>
      <c r="I59" s="125">
        <v>1</v>
      </c>
    </row>
    <row r="60" spans="1:9" ht="12.75">
      <c r="A60" s="126">
        <v>35</v>
      </c>
      <c r="B60" s="127" t="s">
        <v>157</v>
      </c>
      <c r="C60" s="128" t="s">
        <v>156</v>
      </c>
      <c r="D60" s="129" t="s">
        <v>160</v>
      </c>
      <c r="E60" s="130">
        <v>1</v>
      </c>
      <c r="F60" s="181"/>
      <c r="G60" s="131">
        <f aca="true" t="shared" si="10" ref="G60">E60*F60</f>
        <v>0</v>
      </c>
      <c r="I60" s="125"/>
    </row>
    <row r="61" spans="1:9" ht="12.75">
      <c r="A61" s="126">
        <v>36</v>
      </c>
      <c r="B61" s="127" t="s">
        <v>158</v>
      </c>
      <c r="C61" s="128" t="s">
        <v>159</v>
      </c>
      <c r="D61" s="129" t="s">
        <v>160</v>
      </c>
      <c r="E61" s="130">
        <v>1</v>
      </c>
      <c r="F61" s="181"/>
      <c r="G61" s="131">
        <f aca="true" t="shared" si="11" ref="G61:G63">E61*F61</f>
        <v>0</v>
      </c>
      <c r="I61" s="125"/>
    </row>
    <row r="62" spans="1:9" ht="12.75">
      <c r="A62" s="126">
        <v>37</v>
      </c>
      <c r="B62" s="127" t="s">
        <v>164</v>
      </c>
      <c r="C62" s="128" t="s">
        <v>163</v>
      </c>
      <c r="D62" s="129" t="s">
        <v>160</v>
      </c>
      <c r="E62" s="130">
        <v>1</v>
      </c>
      <c r="F62" s="181"/>
      <c r="G62" s="131">
        <f t="shared" si="11"/>
        <v>0</v>
      </c>
      <c r="I62" s="125"/>
    </row>
    <row r="63" spans="1:9" ht="12.75">
      <c r="A63" s="126">
        <v>38</v>
      </c>
      <c r="B63" s="127" t="s">
        <v>162</v>
      </c>
      <c r="C63" s="128" t="s">
        <v>161</v>
      </c>
      <c r="D63" s="129" t="s">
        <v>160</v>
      </c>
      <c r="E63" s="130">
        <v>1</v>
      </c>
      <c r="F63" s="181"/>
      <c r="G63" s="131">
        <f t="shared" si="11"/>
        <v>0</v>
      </c>
      <c r="I63" s="125"/>
    </row>
    <row r="64" spans="1:51" ht="12.75">
      <c r="A64" s="132"/>
      <c r="B64" s="133" t="s">
        <v>64</v>
      </c>
      <c r="C64" s="134" t="str">
        <f>CONCATENATE(B59," ",C59)</f>
        <v>O Ostatní</v>
      </c>
      <c r="D64" s="132"/>
      <c r="E64" s="135"/>
      <c r="F64" s="182"/>
      <c r="G64" s="136">
        <f>SUM(G60:G63)</f>
        <v>0</v>
      </c>
      <c r="I64" s="125">
        <v>4</v>
      </c>
      <c r="AU64" s="137">
        <f>SUM(AU59:AU60)</f>
        <v>0</v>
      </c>
      <c r="AV64" s="137">
        <f>SUM(AV59:AV60)</f>
        <v>0</v>
      </c>
      <c r="AW64" s="137">
        <f>SUM(AW59:AW60)</f>
        <v>0</v>
      </c>
      <c r="AX64" s="137">
        <f>SUM(AX59:AX60)</f>
        <v>0</v>
      </c>
      <c r="AY64" s="137">
        <f>SUM(AY59:AY60)</f>
        <v>0</v>
      </c>
    </row>
    <row r="65" ht="12.75">
      <c r="E65" s="107"/>
    </row>
    <row r="66" ht="12.75">
      <c r="E66" s="107"/>
    </row>
    <row r="67" spans="5:7" ht="12.75">
      <c r="E67" s="107"/>
      <c r="G67" s="142"/>
    </row>
    <row r="68" spans="5:7" ht="12.75">
      <c r="E68" s="107"/>
      <c r="G68" s="143"/>
    </row>
    <row r="69" ht="12.75">
      <c r="E69" s="107"/>
    </row>
    <row r="70" spans="5:7" ht="12.75">
      <c r="E70" s="107"/>
      <c r="G70" s="143"/>
    </row>
    <row r="71" ht="12.75">
      <c r="E71" s="107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user</cp:lastModifiedBy>
  <cp:lastPrinted>2020-08-12T07:49:17Z</cp:lastPrinted>
  <dcterms:created xsi:type="dcterms:W3CDTF">2015-11-24T06:40:56Z</dcterms:created>
  <dcterms:modified xsi:type="dcterms:W3CDTF">2023-04-25T11:59:35Z</dcterms:modified>
  <cp:category/>
  <cp:version/>
  <cp:contentType/>
  <cp:contentStatus/>
</cp:coreProperties>
</file>