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1-23-101-SP-N - SO 101..." sheetId="2" r:id="rId2"/>
    <sheet name="2021-23-101-SP-U - SO 101..." sheetId="3" r:id="rId3"/>
    <sheet name="2021-23-431-SP-N - SO 431..." sheetId="4" r:id="rId4"/>
    <sheet name="2021-23-VON-SP-N - VON - ...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stavby'!$C$42:$AQ$62</definedName>
    <definedName name="_xlnm._FilterDatabase" localSheetId="1" hidden="1">'2021-23-101-SP-N - SO 101...'!$C$101:$K$612</definedName>
    <definedName name="_xlnm.Print_Area" localSheetId="1">'2021-23-101-SP-N - SO 101...'!$C$4:$J$41,'2021-23-101-SP-N - SO 101...'!$C$47:$J$81,'2021-23-101-SP-N - SO 101...'!$C$87:$K$612</definedName>
    <definedName name="_xlnm._FilterDatabase" localSheetId="2" hidden="1">'2021-23-101-SP-U - SO 101...'!$C$95:$K$545</definedName>
    <definedName name="_xlnm.Print_Area" localSheetId="2">'2021-23-101-SP-U - SO 101...'!$C$4:$J$41,'2021-23-101-SP-U - SO 101...'!$C$47:$J$75,'2021-23-101-SP-U - SO 101...'!$C$81:$K$545</definedName>
    <definedName name="_xlnm._FilterDatabase" localSheetId="3" hidden="1">'2021-23-431-SP-N - SO 431...'!$C$89:$K$383</definedName>
    <definedName name="_xlnm.Print_Area" localSheetId="3">'2021-23-431-SP-N - SO 431...'!$C$4:$J$41,'2021-23-431-SP-N - SO 431...'!$C$47:$J$69,'2021-23-431-SP-N - SO 431...'!$C$75:$K$383</definedName>
    <definedName name="_xlnm._FilterDatabase" localSheetId="4" hidden="1">'2021-23-VON-SP-N - VON - ...'!$C$87:$K$117</definedName>
    <definedName name="_xlnm.Print_Area" localSheetId="4">'2021-23-VON-SP-N - VON - ...'!$C$4:$J$41,'2021-23-VON-SP-N - VON - ...'!$C$47:$J$67,'2021-23-VON-SP-N - VON - ...'!$C$73:$K$117</definedName>
    <definedName name="_xlnm.Print_Area" localSheetId="5">'Seznam figur'!$C$4:$G$614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'2021-23-101-SP-N - SO 101...'!$101:$101</definedName>
    <definedName name="_xlnm.Print_Titles" localSheetId="2">'2021-23-101-SP-U - SO 101...'!$95:$95</definedName>
    <definedName name="_xlnm.Print_Titles" localSheetId="3">'2021-23-431-SP-N - SO 431...'!$89:$89</definedName>
    <definedName name="_xlnm.Print_Titles" localSheetId="4">'2021-23-VON-SP-N - VON - ...'!$87:$87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<sst xmlns="http://schemas.openxmlformats.org/spreadsheetml/2006/main" count="15252" uniqueCount="2010">
  <si>
    <t>Export Komplet</t>
  </si>
  <si>
    <t>VZ</t>
  </si>
  <si>
    <t>2.0</t>
  </si>
  <si>
    <t>ZAMOK</t>
  </si>
  <si>
    <t>False</t>
  </si>
  <si>
    <t>{d4b97813-d524-4e84-8549-7634f8c0f2f5}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</si>
  <si>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</si>
  <si>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</si>
  <si>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</si>
  <si>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</si>
  <si>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</si>
  <si>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</si>
  <si>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</si>
  <si>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</si>
  <si>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</si>
  <si>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</si>
  <si>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</si>
  <si>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ul. Karla Čapka, Habartov</t>
  </si>
  <si>
    <t>KSO:</t>
  </si>
  <si>
    <t/>
  </si>
  <si>
    <t>CC-CZ:</t>
  </si>
  <si>
    <t>Místo:</t>
  </si>
  <si>
    <t>ul. Karla Čapka, Habartov, Karlovarský kraj</t>
  </si>
  <si>
    <t>Datum:</t>
  </si>
  <si>
    <t>4. 6. 2022</t>
  </si>
  <si>
    <t>Zadavatel:</t>
  </si>
  <si>
    <t>IČ:</t>
  </si>
  <si>
    <t>00259314</t>
  </si>
  <si>
    <t>Město Habartov</t>
  </si>
  <si>
    <t>DIČ:</t>
  </si>
  <si>
    <t>CZ00259314</t>
  </si>
  <si>
    <t>Uchazeč:</t>
  </si>
  <si>
    <t>Vyplň údaj</t>
  </si>
  <si>
    <t>Projektant:</t>
  </si>
  <si>
    <t>06265618</t>
  </si>
  <si>
    <t>MH Projekt spol. s r.o.</t>
  </si>
  <si>
    <t>CZ06265618</t>
  </si>
  <si>
    <t>True</t>
  </si>
  <si>
    <t>Zpracovatel:</t>
  </si>
  <si>
    <t>87334321</t>
  </si>
  <si>
    <t>Ing. Martin Haueisen</t>
  </si>
  <si>
    <t>Poznámka:</t>
  </si>
  <si>
    <t>V případě, kdy jsou v zadávací dokumentaci vč. jejích příloh specifikovány jako příklad konkrétní materiály a výrobky, jedná se o vzorové, ale nikoli jediné zadavatelem / objednatelem požadované řešení. Uvedené materiály a výrobky je proto možné nahradit ekvivalenty, jejichž vlastnosti a technické parametry bude možné doložitelným způsobem hodnotit jako srovnatelné úrovně (nebo vyšší) se vzory navrženými v zadávací dokumentaci. Je-li tedy v zadávací dokumentaci definován konkrétní výrobek (nebo technologie), má se za to, že je tím definován minimální požadovaný standard a uchazeč / zhotovitel může nabídnout obdobné výrobky (nebo technologie) ve stejné nebo vyšší kvalitě (alternativní výrobky). V tomto případě musí uchazeč / zhotovitel doložit srovnatelné vlastnosti těchto výrobků příslušnými doklady.  Pokud by mělo použití alternativních výrobků za následek změny v projektové dokumentaci, ponese náklady spojené se změnou uchazeč / zhotovitel. Zadavatel / objednatel si vyhrazuje právo odsouhlasit veškeré postupy prací, použité materiály a povrchové úpravy.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</si>
  <si>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</si>
  <si>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</si>
  <si>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</si>
  <si>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</si>
  <si>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</si>
  <si>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</si>
  <si>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</si>
  <si>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</si>
  <si>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</si>
  <si>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</si>
  <si>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</si>
  <si>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</si>
  <si>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</si>
  <si>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</si>
  <si>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</si>
  <si>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</si>
  <si>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</si>
  <si>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</si>
  <si>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</si>
  <si>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</si>
  <si>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</si>
  <si>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</si>
  <si>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</si>
  <si>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</si>
  <si>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</si>
  <si>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</si>
  <si>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</si>
  <si>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</si>
  <si>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</si>
  <si>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</si>
  <si>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</si>
  <si>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</si>
  <si>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</si>
  <si>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</si>
  <si>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</si>
  <si>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</si>
  <si>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</si>
  <si>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</si>
  <si>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2021-23-101</t>
  </si>
  <si>
    <t>SO 101 - Dopravní řešení</t>
  </si>
  <si>
    <t>STA</t>
  </si>
  <si>
    <t>1</t>
  </si>
  <si>
    <t>{f9063ceb-6ee4-4ce5-bcba-c62438a9c793}</t>
  </si>
  <si>
    <t>822 27</t>
  </si>
  <si>
    <t>2</t>
  </si>
  <si>
    <t>/</t>
  </si>
  <si>
    <t>2021-23-101-SP-N</t>
  </si>
  <si>
    <t>SO 101 - Soupis prací - Dopravní řešení - neuznatelné náklady</t>
  </si>
  <si>
    <t>Soupis</t>
  </si>
  <si>
    <t>{d4e14737-ebe5-4b37-9fc1-ff65f2de0224}</t>
  </si>
  <si>
    <t>2021-23-101-SP-U</t>
  </si>
  <si>
    <t>SO 101 - Soupis prací - Dopravní řešení - UZNATELNÉ NÁKLADY</t>
  </si>
  <si>
    <t>{bf651872-4ba1-49fc-9c9b-808e6c5c85a0}</t>
  </si>
  <si>
    <t>2021-23-431</t>
  </si>
  <si>
    <t>SO 431 - Veřejné osvětlení</t>
  </si>
  <si>
    <t>{f89ae5da-e401-43e9-96a3-7aa9f64c044b}</t>
  </si>
  <si>
    <t>828 75</t>
  </si>
  <si>
    <t>2021-23-431-SP-N</t>
  </si>
  <si>
    <t>SO 431 - Soupis prací - Veřejné osvětlení - neuznatelné náklady</t>
  </si>
  <si>
    <t>{5c0fd16e-b4d0-400c-ac1f-37dc6aca7d03}</t>
  </si>
  <si>
    <t>2021-23-VON</t>
  </si>
  <si>
    <t>VON - Vedlejší a ostatní náklady</t>
  </si>
  <si>
    <t>{299e0b97-3933-4af9-9475-494d38efc40e}</t>
  </si>
  <si>
    <t>2021-23-VON-SP-N</t>
  </si>
  <si>
    <t>VON - Soupis prací - Vedlejší a ostatní náklady - neuznatelné náklady</t>
  </si>
  <si>
    <t>{3314960c-d22f-439a-bdb0-f98fd4a1bac9}</t>
  </si>
  <si>
    <t>F03</t>
  </si>
  <si>
    <t>povrch dlažba</t>
  </si>
  <si>
    <t>m2</t>
  </si>
  <si>
    <t>69,2</t>
  </si>
  <si>
    <t>F04</t>
  </si>
  <si>
    <t>14,2</t>
  </si>
  <si>
    <t>KRYCÍ LIST SOUPISU PRACÍ</t>
  </si>
  <si>
    <t>F05</t>
  </si>
  <si>
    <t>4,6</t>
  </si>
  <si>
    <t>F06</t>
  </si>
  <si>
    <t>1172,1</t>
  </si>
  <si>
    <t>F07</t>
  </si>
  <si>
    <t>52,03</t>
  </si>
  <si>
    <t>F08</t>
  </si>
  <si>
    <t>3,5</t>
  </si>
  <si>
    <t>Objekt:</t>
  </si>
  <si>
    <t>F14</t>
  </si>
  <si>
    <t>obruba</t>
  </si>
  <si>
    <t>m</t>
  </si>
  <si>
    <t>422,5</t>
  </si>
  <si>
    <t>2021-23-101 - SO 101 - Dopravní řešení</t>
  </si>
  <si>
    <t>F19</t>
  </si>
  <si>
    <t>sloupek</t>
  </si>
  <si>
    <t>kus</t>
  </si>
  <si>
    <t>22</t>
  </si>
  <si>
    <t>Soupis:</t>
  </si>
  <si>
    <t>F21</t>
  </si>
  <si>
    <t>ornice rozprostření</t>
  </si>
  <si>
    <t>895</t>
  </si>
  <si>
    <t>2021-23-101-SP-N - SO 101 - Soupis prací - Dopravní řešení - neuznatelné náklady</t>
  </si>
  <si>
    <t>F22</t>
  </si>
  <si>
    <t>odstranění koše</t>
  </si>
  <si>
    <t>4</t>
  </si>
  <si>
    <t>F37</t>
  </si>
  <si>
    <t>zásyp</t>
  </si>
  <si>
    <t>m3</t>
  </si>
  <si>
    <t>8</t>
  </si>
  <si>
    <t>21121</t>
  </si>
  <si>
    <t>F39</t>
  </si>
  <si>
    <t>palisáda</t>
  </si>
  <si>
    <t>22,925</t>
  </si>
  <si>
    <t>F40</t>
  </si>
  <si>
    <t>sloupky</t>
  </si>
  <si>
    <t>11</t>
  </si>
  <si>
    <t>F41</t>
  </si>
  <si>
    <t>stříška</t>
  </si>
  <si>
    <t>F42</t>
  </si>
  <si>
    <t>potrubí plyn</t>
  </si>
  <si>
    <t>10</t>
  </si>
  <si>
    <t>F43</t>
  </si>
  <si>
    <t>chránička</t>
  </si>
  <si>
    <t>F44</t>
  </si>
  <si>
    <t>směrová přeložka</t>
  </si>
  <si>
    <t>86,8</t>
  </si>
  <si>
    <t>F45</t>
  </si>
  <si>
    <t>102</t>
  </si>
  <si>
    <t>F46</t>
  </si>
  <si>
    <t>45,61</t>
  </si>
  <si>
    <t>F47</t>
  </si>
  <si>
    <t>92,5</t>
  </si>
  <si>
    <t>F48</t>
  </si>
  <si>
    <t>bourání dlažba</t>
  </si>
  <si>
    <t>866,8</t>
  </si>
  <si>
    <t>F50</t>
  </si>
  <si>
    <t>bourání beton</t>
  </si>
  <si>
    <t>31,2</t>
  </si>
  <si>
    <t>F53</t>
  </si>
  <si>
    <t>skrývka ornice</t>
  </si>
  <si>
    <t>925</t>
  </si>
  <si>
    <t>F55</t>
  </si>
  <si>
    <t>odkopávky</t>
  </si>
  <si>
    <t>184</t>
  </si>
  <si>
    <t>F56</t>
  </si>
  <si>
    <t>79</t>
  </si>
  <si>
    <t>F57</t>
  </si>
  <si>
    <t>ornice přebytek</t>
  </si>
  <si>
    <t>F58</t>
  </si>
  <si>
    <t>výkopek přebytek</t>
  </si>
  <si>
    <t>105</t>
  </si>
  <si>
    <t>F59</t>
  </si>
  <si>
    <t>kácení</t>
  </si>
  <si>
    <t>35</t>
  </si>
  <si>
    <t>F60</t>
  </si>
  <si>
    <t>rýha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</si>
  <si>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</si>
  <si>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</si>
  <si>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</si>
  <si>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</si>
  <si>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</si>
  <si>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</si>
  <si>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</si>
  <si>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18 - Zemní práce - povrchové úpravy terénu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</si>
  <si>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</si>
  <si>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</si>
  <si>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</si>
  <si>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</si>
  <si>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</si>
  <si>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</si>
  <si>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</si>
  <si>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</si>
  <si>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</si>
  <si>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</si>
  <si>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21-M - Elektromontáže</t>
  </si>
  <si>
    <t xml:space="preserve">    23-M - Montáže potrubí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</si>
  <si>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</si>
  <si>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</si>
  <si>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</si>
  <si>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</si>
  <si>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</si>
  <si>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</si>
  <si>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</si>
  <si>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</si>
  <si>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</si>
  <si>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</si>
  <si>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</si>
  <si>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</si>
  <si>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</si>
  <si>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</si>
  <si>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</si>
  <si>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</si>
  <si>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</si>
  <si>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</si>
  <si>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</si>
  <si>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</si>
  <si>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</si>
  <si>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CS ÚRS 2022 02</t>
  </si>
  <si>
    <t>-2088567539</t>
  </si>
  <si>
    <t>Online PSC</t>
  </si>
  <si>
    <t>https://podminky.urs.cz/item/CS_URS_2022_02/121151103</t>
  </si>
  <si>
    <t>VV</t>
  </si>
  <si>
    <t>Způsob výpočtu: změřeno v digitální verzi PD funkcí na měření ploch</t>
  </si>
  <si>
    <t>Součet</t>
  </si>
  <si>
    <t>162706111</t>
  </si>
  <si>
    <t>Vodorovné přemístění výkopku bez naložení, avšak se složením zemin schopných zúrodnění, na vzdálenost přes 5000 do 6000 m</t>
  </si>
  <si>
    <t>-620342441</t>
  </si>
  <si>
    <t>https://podminky.urs.cz/item/CS_URS_2022_02/162706111</t>
  </si>
  <si>
    <t>P</t>
  </si>
  <si>
    <t>Poznámka k položce:
Předpokládaná skládka Tisová.</t>
  </si>
  <si>
    <t>F53*0,1</t>
  </si>
  <si>
    <t>3</t>
  </si>
  <si>
    <t>162706119</t>
  </si>
  <si>
    <t>Vodorovné přemístění výkopku bez naložení, avšak se složením zemin schopných zúrodnění, na vzdálenost Příplatek k ceně za každých dalších i započatých 1000 m</t>
  </si>
  <si>
    <t>-11837297</t>
  </si>
  <si>
    <t>https://podminky.urs.cz/item/CS_URS_2022_02/162706119</t>
  </si>
  <si>
    <t>92,5*8 'Přepočtené koeficientem množství</t>
  </si>
  <si>
    <t>122252203</t>
  </si>
  <si>
    <t>Odkopávky a prokopávky nezapažené pro silnice a dálnice strojně v hornině třídy těžitelnosti I do 100 m3</t>
  </si>
  <si>
    <t>-937327215</t>
  </si>
  <si>
    <t>https://podminky.urs.cz/item/CS_URS_2022_02/122252203</t>
  </si>
  <si>
    <t>Způsob výpočtu: dle hmotnice</t>
  </si>
  <si>
    <t>5</t>
  </si>
  <si>
    <t>120001101</t>
  </si>
  <si>
    <t>Příplatek k cenám vykopávek za ztížení vykopávky v blízkosti podzemního vedení nebo výbušnin v horninách jakékoliv třídy</t>
  </si>
  <si>
    <t>-2010077291</t>
  </si>
  <si>
    <t>https://podminky.urs.cz/item/CS_URS_2022_02/120001101</t>
  </si>
  <si>
    <t>Poznámka k položce:
V rámci zemních prací je uvažováno cca 50% prací prováděných v ochranných pásmech stávajících IS a to s max. opatrností dle podmínek správců IS.</t>
  </si>
  <si>
    <t>F55*0,5</t>
  </si>
  <si>
    <t>7</t>
  </si>
  <si>
    <t>132112132</t>
  </si>
  <si>
    <t>Hloubení nezapažených rýh šířky do 800 mm ručně s urovnáním dna do předepsaného profilu a spádu v hornině třídy těžitelnosti I skupiny 1 a 2 nesoudržných</t>
  </si>
  <si>
    <t>963677051</t>
  </si>
  <si>
    <t>https://podminky.urs.cz/item/CS_URS_2022_02/132112132</t>
  </si>
  <si>
    <t>Způsob výpočtu: délka * šířka * hloubka</t>
  </si>
  <si>
    <t>F42*0,8*1,0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</si>
  <si>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</si>
  <si>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</si>
  <si>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58508732</t>
  </si>
  <si>
    <t>https://podminky.urs.cz/item/CS_URS_2022_02/162751117</t>
  </si>
  <si>
    <t>F55-F56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</si>
  <si>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</si>
  <si>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</si>
  <si>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-600078145</t>
  </si>
  <si>
    <t>https://podminky.urs.cz/item/CS_URS_2022_02/162751119</t>
  </si>
  <si>
    <t>105*4 'Přepočtené koeficientem množství</t>
  </si>
  <si>
    <t>12</t>
  </si>
  <si>
    <t>171251201</t>
  </si>
  <si>
    <t>Uložení sypaniny na skládky nebo meziskládky bez hutnění s upravením uložené sypaniny do předepsaného tvaru</t>
  </si>
  <si>
    <t>486117542</t>
  </si>
  <si>
    <t>https://podminky.urs.cz/item/CS_URS_2022_02/171251201</t>
  </si>
  <si>
    <t>F57+F58</t>
  </si>
  <si>
    <t>13</t>
  </si>
  <si>
    <t>171201231</t>
  </si>
  <si>
    <t>Poplatek za uložení stavebního odpadu na recyklační skládce (skládkovné) zeminy a kamení zatříděného do Katalogu odpadů pod kódem 17 05 04</t>
  </si>
  <si>
    <t>t</t>
  </si>
  <si>
    <t>-978605920</t>
  </si>
  <si>
    <t>https://podminky.urs.cz/item/CS_URS_2022_02/171201231</t>
  </si>
  <si>
    <t>(F57+F58)*1,9</t>
  </si>
  <si>
    <t>14</t>
  </si>
  <si>
    <t>171251101</t>
  </si>
  <si>
    <t>Uložení sypanin do násypů strojně s rozprostřením sypaniny ve vrstvách a s hrubým urovnáním nezhutněných jakékoliv třídy těžitelnosti</t>
  </si>
  <si>
    <t>-736122090</t>
  </si>
  <si>
    <t>https://podminky.urs.cz/item/CS_URS_2022_02/171251101</t>
  </si>
  <si>
    <t>79 "doplnění prostoru za obrubami přebytečným výkopkem"</t>
  </si>
  <si>
    <t>167151101</t>
  </si>
  <si>
    <t>Nakládání, skládání a překládání neulehlého výkopku nebo sypaniny strojně nakládání, množství do 100 m3, z horniny třídy těžitelnosti I, skupiny 1 až 3</t>
  </si>
  <si>
    <t>1470841083</t>
  </si>
  <si>
    <t>https://podminky.urs.cz/item/CS_URS_2022_02/167151101</t>
  </si>
  <si>
    <t>16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</si>
  <si>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</si>
  <si>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</si>
  <si>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1832825941</t>
  </si>
  <si>
    <t>https://podminky.urs.cz/item/CS_URS_2022_02/162351104</t>
  </si>
  <si>
    <t>17</t>
  </si>
  <si>
    <t>174151101</t>
  </si>
  <si>
    <t>Zásyp sypaninou z jakékoliv horniny strojně s uložením výkopku ve vrstvách se zhutněním jam, šachet, rýh nebo kolem objektů v těchto vykopávkách</t>
  </si>
  <si>
    <t>1345638820</t>
  </si>
  <si>
    <t>https://podminky.urs.cz/item/CS_URS_2022_02/174151101</t>
  </si>
  <si>
    <t>Způsob výpočtu: objem rýhy - podsyp - obsyp</t>
  </si>
  <si>
    <t>(F60)</t>
  </si>
  <si>
    <t>Mezisoučet</t>
  </si>
  <si>
    <t>18</t>
  </si>
  <si>
    <t>M</t>
  </si>
  <si>
    <t>58337331</t>
  </si>
  <si>
    <t>štěrkopísek frakce 0/22</t>
  </si>
  <si>
    <t>-1149799997</t>
  </si>
  <si>
    <t>Způsob výpočtu: objem * objemová hmotnost</t>
  </si>
  <si>
    <t>(F37)*2,1</t>
  </si>
  <si>
    <t>181152302</t>
  </si>
  <si>
    <t>Úprava pláně na stavbách silnic a dálnic strojně v zářezech mimo skalních se zhutněním</t>
  </si>
  <si>
    <t>2035501738</t>
  </si>
  <si>
    <t>https://podminky.urs.cz/item/CS_URS_2022_02/181152302</t>
  </si>
  <si>
    <t>F03+F04+F05+F06*1,1+F07+F08</t>
  </si>
  <si>
    <t>184818232</t>
  </si>
  <si>
    <t>Ochrana kmene bedněním před poškozením stavebním provozem zřízení včetně odstranění výšky bednění do 2 m průměru kmene přes 300 do 500 mm</t>
  </si>
  <si>
    <t>-837241601</t>
  </si>
  <si>
    <t>https://podminky.urs.cz/item/CS_URS_2022_02/184818232</t>
  </si>
  <si>
    <t>Způsob výpočtu: počet kusů</t>
  </si>
  <si>
    <t>23</t>
  </si>
  <si>
    <t>184818233</t>
  </si>
  <si>
    <t>Ochrana kmene bedněním před poškozením stavebním provozem zřízení včetně odstranění výšky bednění do 2 m průměru kmene přes 500 do 700 mm</t>
  </si>
  <si>
    <t>-90980398</t>
  </si>
  <si>
    <t>https://podminky.urs.cz/item/CS_URS_2022_02/184818233</t>
  </si>
  <si>
    <t>Zemní práce - přípravné a přidružené práce</t>
  </si>
  <si>
    <t>24</t>
  </si>
  <si>
    <t>111211101</t>
  </si>
  <si>
    <t>Odstranění křovin a stromů s odstraněním kořenů ručně průměru kmene do 100 mm jakékoliv plochy v rovině nebo ve svahu o sklonu do 1:5</t>
  </si>
  <si>
    <t>259425714</t>
  </si>
  <si>
    <t>https://podminky.urs.cz/item/CS_URS_2022_02/111211101</t>
  </si>
  <si>
    <t>Struktura výpočtu: plocha</t>
  </si>
  <si>
    <t>25</t>
  </si>
  <si>
    <t>162301501</t>
  </si>
  <si>
    <t>Vodorovné přemístění smýcených křovin do průměru kmene 100 mm na vzdálenost do 5 000 m</t>
  </si>
  <si>
    <t>87109734</t>
  </si>
  <si>
    <t>https://podminky.urs.cz/item/CS_URS_2022_02/162301501</t>
  </si>
  <si>
    <t>26</t>
  </si>
  <si>
    <t>162301981</t>
  </si>
  <si>
    <t>Vodorovné přemístění smýcených křovin Příplatek k ceně za každých dalších i započatých 1 000 m</t>
  </si>
  <si>
    <t>-951165249</t>
  </si>
  <si>
    <t>https://podminky.urs.cz/item/CS_URS_2022_02/162301981</t>
  </si>
  <si>
    <t>35*5 'Přepočtené koeficientem množství</t>
  </si>
  <si>
    <t>Zemní práce - povrchové úpravy terénu</t>
  </si>
  <si>
    <t>27</t>
  </si>
  <si>
    <t>2000121603</t>
  </si>
  <si>
    <t>F21*0,1</t>
  </si>
  <si>
    <t>28</t>
  </si>
  <si>
    <t>-2023870911</t>
  </si>
  <si>
    <t>89,5*7 'Přepočtené koeficientem množství</t>
  </si>
  <si>
    <t>29</t>
  </si>
  <si>
    <t>167103101</t>
  </si>
  <si>
    <t>Nakládání neulehlého výkopku z hromad zeminy schopné zúrodnění</t>
  </si>
  <si>
    <t>1071908171</t>
  </si>
  <si>
    <t>https://podminky.urs.cz/item/CS_URS_2022_02/167103101</t>
  </si>
  <si>
    <t>30</t>
  </si>
  <si>
    <t>181351003</t>
  </si>
  <si>
    <t>Rozprostření a urovnání ornice v rovině nebo ve svahu sklonu do 1:5 strojně při souvislé ploše do 100 m2, tl. vrstvy do 200 mm</t>
  </si>
  <si>
    <t>-798007706</t>
  </si>
  <si>
    <t>https://podminky.urs.cz/item/CS_URS_2022_02/181351003</t>
  </si>
  <si>
    <t>31</t>
  </si>
  <si>
    <t>10364101</t>
  </si>
  <si>
    <t>zemina pro terénní úpravy -  ornice</t>
  </si>
  <si>
    <t>954250708</t>
  </si>
  <si>
    <t>32</t>
  </si>
  <si>
    <t>181411121</t>
  </si>
  <si>
    <t>Založení trávníku na půdě předem připravené plochy do 1000 m2 výsevem včetně utažení lučního v rovině nebo na svahu do 1:5</t>
  </si>
  <si>
    <t>-1743787137</t>
  </si>
  <si>
    <t>https://podminky.urs.cz/item/CS_URS_2022_02/181411121</t>
  </si>
  <si>
    <t>33</t>
  </si>
  <si>
    <t>00572470</t>
  </si>
  <si>
    <t>osivo směs travní univerzál</t>
  </si>
  <si>
    <t>kg</t>
  </si>
  <si>
    <t>1331109462</t>
  </si>
  <si>
    <t>895*0,015 'Přepočtené koeficientem množství</t>
  </si>
  <si>
    <t>34</t>
  </si>
  <si>
    <t>185804312</t>
  </si>
  <si>
    <t>Zalití rostlin vodou plochy záhonů jednotlivě přes 20 m2</t>
  </si>
  <si>
    <t>1674683779</t>
  </si>
  <si>
    <t>https://podminky.urs.cz/item/CS_URS_2022_02/185804312</t>
  </si>
  <si>
    <t>Poznámka k položce:
Položka je uvažována vč. dodání a dovozu vody.</t>
  </si>
  <si>
    <t>Způsob výpočtu: plocha x množství x počet opakování / 1000</t>
  </si>
  <si>
    <t>F21*5*10/1000 "trávník"</t>
  </si>
  <si>
    <t>Svislé a kompletní konstrukce</t>
  </si>
  <si>
    <t>39</t>
  </si>
  <si>
    <t>338171123</t>
  </si>
  <si>
    <t>Montáž sloupků a vzpěr plotových ocelových trubkových nebo profilovaných výšky přes 2 do 2,6 m se zabetonováním do 0,08 m3 do připravených jamek</t>
  </si>
  <si>
    <t>-856701044</t>
  </si>
  <si>
    <t>https://podminky.urs.cz/item/CS_URS_2022_02/338171123</t>
  </si>
  <si>
    <t>40</t>
  </si>
  <si>
    <t>55342152</t>
  </si>
  <si>
    <t>plotový sloupek pro svařované panely profilovaný oválný 50x70mm dl 2,0-2,5m povrchová úprava Pz a komaxit</t>
  </si>
  <si>
    <t>-366744131</t>
  </si>
  <si>
    <t>41</t>
  </si>
  <si>
    <t>339921132</t>
  </si>
  <si>
    <t>Osazování palisád betonových v řadě se zabetonováním výšky palisády přes 500 do 1000 mm</t>
  </si>
  <si>
    <t>577889847</t>
  </si>
  <si>
    <t>https://podminky.urs.cz/item/CS_URS_2022_02/339921132</t>
  </si>
  <si>
    <t>Způsob výpočtu: změřeno v digitální verzi PD funkcí na měření délek</t>
  </si>
  <si>
    <t>2,975+11,55+1,75+1,75+4,9</t>
  </si>
  <si>
    <t>42</t>
  </si>
  <si>
    <t>59228414</t>
  </si>
  <si>
    <t>palisáda betonová tyčová půlkulatá přírodní 175x200x1000mm</t>
  </si>
  <si>
    <t>743586989</t>
  </si>
  <si>
    <t>Způsob výpočtu: délka / délka jednoho prvku</t>
  </si>
  <si>
    <t>F39/0,175</t>
  </si>
  <si>
    <t>43</t>
  </si>
  <si>
    <t>348171143</t>
  </si>
  <si>
    <t>Montáž oplocení z dílců kovových panelových svařovaných, na ocelové profilované sloupky, výšky přes 1,0 do 1,5 m</t>
  </si>
  <si>
    <t>-1226827157</t>
  </si>
  <si>
    <t>https://podminky.urs.cz/item/CS_URS_2022_02/348171143</t>
  </si>
  <si>
    <t>44</t>
  </si>
  <si>
    <t>55342411</t>
  </si>
  <si>
    <t>plotový panel svařovaný v 1,0-1,5m š do 2,5m průměru drátu 5mm oka 55x200mm s horizontálním prolisem povrchová úprava PZ komaxit</t>
  </si>
  <si>
    <t>128</t>
  </si>
  <si>
    <t>-1061204954</t>
  </si>
  <si>
    <t>Poznámka k položce:
Bude zpětně použito oplocení demontované v rámci stavby.</t>
  </si>
  <si>
    <t>Komunikace</t>
  </si>
  <si>
    <t>50</t>
  </si>
  <si>
    <t>564851111</t>
  </si>
  <si>
    <t>Podklad ze štěrkodrti ŠD s rozprostřením a zhutněním plochy přes 100 m2, po zhutnění tl. 150 mm</t>
  </si>
  <si>
    <t>183710032</t>
  </si>
  <si>
    <t>https://podminky.urs.cz/item/CS_URS_2022_02/564851111</t>
  </si>
  <si>
    <t>F06+F07+F08</t>
  </si>
  <si>
    <t>52</t>
  </si>
  <si>
    <t>564871111</t>
  </si>
  <si>
    <t>Podklad ze štěrkodrti ŠD s rozprostřením a zhutněním plochy přes 100 m2, po zhutnění tl. 250 mm</t>
  </si>
  <si>
    <t>789830575</t>
  </si>
  <si>
    <t>https://podminky.urs.cz/item/CS_URS_2022_02/564871111</t>
  </si>
  <si>
    <t>F03+F04+F05</t>
  </si>
  <si>
    <t>61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</si>
  <si>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</si>
  <si>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</si>
  <si>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-417188625</t>
  </si>
  <si>
    <t>https://podminky.urs.cz/item/CS_URS_2022_02/596211113</t>
  </si>
  <si>
    <t>1162,7+9,4 "konstrukce D"</t>
  </si>
  <si>
    <t>52,03 "slepecká dlažba"</t>
  </si>
  <si>
    <t>3,5 "umělá vodící linie"</t>
  </si>
  <si>
    <t>62</t>
  </si>
  <si>
    <t>59245018</t>
  </si>
  <si>
    <t>dlažba tvar obdélník betonová 200x100x60mm přírodní</t>
  </si>
  <si>
    <t>1998866900</t>
  </si>
  <si>
    <t>1172,1*1,01 'Přepočtené koeficientem množství</t>
  </si>
  <si>
    <t>63</t>
  </si>
  <si>
    <t>59245006</t>
  </si>
  <si>
    <t>dlažba tvar obdélník betonová pro nevidomé 200x100x60mm barevná</t>
  </si>
  <si>
    <t>1139377885</t>
  </si>
  <si>
    <t>Poznámka k položce:
barva červená (kontrastní oproti okolním povrchům), povrch standard</t>
  </si>
  <si>
    <t>52,03*1,03 'Přepočtené koeficientem množství</t>
  </si>
  <si>
    <t>64</t>
  </si>
  <si>
    <t>596212212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</si>
  <si>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</si>
  <si>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-276944409</t>
  </si>
  <si>
    <t>https://podminky.urs.cz/item/CS_URS_2022_02/596212212</t>
  </si>
  <si>
    <t>69,2 "konstrukce C"</t>
  </si>
  <si>
    <t>14,2 "slepecká dlažba"</t>
  </si>
  <si>
    <t>4,6 "umělá vodící linie"</t>
  </si>
  <si>
    <t>66</t>
  </si>
  <si>
    <t>59245020</t>
  </si>
  <si>
    <t>dlažba tvar obdélník betonová 200x100x80mm přírodní</t>
  </si>
  <si>
    <t>1890075443</t>
  </si>
  <si>
    <t>69,2*1,03 'Přepočtené koeficientem množství</t>
  </si>
  <si>
    <t>67</t>
  </si>
  <si>
    <t>59245226</t>
  </si>
  <si>
    <t>dlažba tvar obdélník betonová pro nevidomé 200x100x80mm barevná</t>
  </si>
  <si>
    <t>-1595325262</t>
  </si>
  <si>
    <t>14,2*1,03 'Přepočtené koeficientem množství</t>
  </si>
  <si>
    <t>68</t>
  </si>
  <si>
    <t>IP 505</t>
  </si>
  <si>
    <t>dlažba - vodící linie pro nevidomé 20x20x8cm barevná</t>
  </si>
  <si>
    <t>1378195228</t>
  </si>
  <si>
    <t>F05+F08</t>
  </si>
  <si>
    <t>8,1*1,05 'Přepočtené koeficientem množství</t>
  </si>
  <si>
    <t>Trubní vedení</t>
  </si>
  <si>
    <t>92</t>
  </si>
  <si>
    <t>899431111</t>
  </si>
  <si>
    <t>Výšková úprava uličního vstupu nebo vpusti do 200 mm zvýšením krycího hrnce, šoupěte nebo hydrantu bez úpravy armatur</t>
  </si>
  <si>
    <t>1284972120</t>
  </si>
  <si>
    <t>https://podminky.urs.cz/item/CS_URS_2022_02/899431111</t>
  </si>
  <si>
    <t>93</t>
  </si>
  <si>
    <t>899432111</t>
  </si>
  <si>
    <t>Výšková úprava uličního vstupu nebo vpusti do 200 mm snížením krycího hrnce, šoupěte, nebo hydrantu bez úpravy armatur</t>
  </si>
  <si>
    <t>757005905</t>
  </si>
  <si>
    <t>https://podminky.urs.cz/item/CS_URS_2022_02/899432111</t>
  </si>
  <si>
    <t>95</t>
  </si>
  <si>
    <t>IP 802</t>
  </si>
  <si>
    <t>Snížení nebo zvýšení poklopu kanalizační šachty o libovolnou výšku - položka je vč. zemních prací, bourání, výměny kanalizačních prvků (skruže, vyrovnávací prstence), znovu osazení poklopu, materiálu, práce, skládkovného a dopravy</t>
  </si>
  <si>
    <t>167220022</t>
  </si>
  <si>
    <t>9</t>
  </si>
  <si>
    <t>Ostatní konstrukce a práce-bourání</t>
  </si>
  <si>
    <t>96</t>
  </si>
  <si>
    <t>911111111</t>
  </si>
  <si>
    <t>Montáž zábradlí ocelového zabetonovaného</t>
  </si>
  <si>
    <t>312642736</t>
  </si>
  <si>
    <t>https://podminky.urs.cz/item/CS_URS_2022_02/911111111</t>
  </si>
  <si>
    <t>Způsob výpočtu: délka</t>
  </si>
  <si>
    <t>2+2+4+8+6</t>
  </si>
  <si>
    <t>97</t>
  </si>
  <si>
    <t>IP 880</t>
  </si>
  <si>
    <t>Zábradlí dvoumadlové z bezešvých trubek pr. 57 mm, délka zábradelního dílce 2,0 m, počet svislých sloupků 3, výška zábradlí nad schodištěm 1,1 m, povrchová úprava pozink</t>
  </si>
  <si>
    <t>-298423379</t>
  </si>
  <si>
    <t>2+2+4+3</t>
  </si>
  <si>
    <t>98</t>
  </si>
  <si>
    <t>914111111</t>
  </si>
  <si>
    <t>Montáž svislé dopravní značky základní velikosti do 1 m2 objímkami na sloupky nebo konzoly</t>
  </si>
  <si>
    <t>2121836709</t>
  </si>
  <si>
    <t>https://podminky.urs.cz/item/CS_URS_2022_02/914111111</t>
  </si>
  <si>
    <t>99</t>
  </si>
  <si>
    <t>40445611</t>
  </si>
  <si>
    <t>značky upravující přednost P2, P3, P8 500mm</t>
  </si>
  <si>
    <t>1599033087</t>
  </si>
  <si>
    <t>100</t>
  </si>
  <si>
    <t>40445621</t>
  </si>
  <si>
    <t>informativní značky provozní IP1-IP3, IP4b-IP7, IP10a, b 500x500mm</t>
  </si>
  <si>
    <t>-1243923561</t>
  </si>
  <si>
    <t>101</t>
  </si>
  <si>
    <t>40445628</t>
  </si>
  <si>
    <t>informativní značky provozní IP30 1000x1000mm</t>
  </si>
  <si>
    <t>-1173589687</t>
  </si>
  <si>
    <t>40445620</t>
  </si>
  <si>
    <t>zákazové, příkazové dopravní značky B1-B34, C1-15 700mm</t>
  </si>
  <si>
    <t>95770808</t>
  </si>
  <si>
    <t>103</t>
  </si>
  <si>
    <t>40445649</t>
  </si>
  <si>
    <t>dodatkové tabulky E3-E5, E8, E14-E16 500x150mm</t>
  </si>
  <si>
    <t>-1161036730</t>
  </si>
  <si>
    <t>104</t>
  </si>
  <si>
    <t>40445650</t>
  </si>
  <si>
    <t>dodatkové tabulky E7, E12, E13 500x300mm</t>
  </si>
  <si>
    <t>-1365192333</t>
  </si>
  <si>
    <t>40445601</t>
  </si>
  <si>
    <t>výstražné dopravní značky A1-A30, A33 900mm</t>
  </si>
  <si>
    <t>4129346</t>
  </si>
  <si>
    <t>106</t>
  </si>
  <si>
    <t>40445625</t>
  </si>
  <si>
    <t>informativní značky provozní IP8, IP9, IP11-IP13 500x700mm</t>
  </si>
  <si>
    <t>848660996</t>
  </si>
  <si>
    <t>107</t>
  </si>
  <si>
    <t>40445647</t>
  </si>
  <si>
    <t>dodatkové tabulky E1, E2a,b , E6, E9, E10 E12c, E17 500x500mm</t>
  </si>
  <si>
    <t>1900644743</t>
  </si>
  <si>
    <t>108</t>
  </si>
  <si>
    <t>40445648</t>
  </si>
  <si>
    <t>dodatkové tabulky E2c,d , E11 500x700mm</t>
  </si>
  <si>
    <t>221396564</t>
  </si>
  <si>
    <t>109</t>
  </si>
  <si>
    <t>40445639</t>
  </si>
  <si>
    <t>informativní značky směrové IS 18a, IS21 300x200mm</t>
  </si>
  <si>
    <t>1134939145</t>
  </si>
  <si>
    <t>110</t>
  </si>
  <si>
    <t>40445615</t>
  </si>
  <si>
    <t>značky upravující přednost P6 700mm</t>
  </si>
  <si>
    <t>-1124460900</t>
  </si>
  <si>
    <t>111</t>
  </si>
  <si>
    <t>914511111</t>
  </si>
  <si>
    <t>Montáž sloupku dopravních značek délky do 3,5 m do betonového základu</t>
  </si>
  <si>
    <t>278706426</t>
  </si>
  <si>
    <t>https://podminky.urs.cz/item/CS_URS_2022_02/914511111</t>
  </si>
  <si>
    <t>112</t>
  </si>
  <si>
    <t>40445230</t>
  </si>
  <si>
    <t>sloupek pro dopravní značku Zn D 70mm v 3,5m</t>
  </si>
  <si>
    <t>-681238708</t>
  </si>
  <si>
    <t>113</t>
  </si>
  <si>
    <t>40445257</t>
  </si>
  <si>
    <t>svorka upínací na sloupek D 70mm</t>
  </si>
  <si>
    <t>-1549925769</t>
  </si>
  <si>
    <t>F19*2</t>
  </si>
  <si>
    <t>114</t>
  </si>
  <si>
    <t>40445254</t>
  </si>
  <si>
    <t>víčko plastové na sloupek D 70mm</t>
  </si>
  <si>
    <t>-524488195</t>
  </si>
  <si>
    <t>125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</si>
  <si>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</si>
  <si>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</si>
  <si>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1952127663</t>
  </si>
  <si>
    <t>https://podminky.urs.cz/item/CS_URS_2022_02/916231213</t>
  </si>
  <si>
    <t>2,8+62,5+25,2+0,9+28,3+22,4+1,3+2,3+15,4+65,5+4+36,5+12,7+10,6+16,8+2,9+13,7+13,5+19,3+6+3,8+0,9+13,5+6,2+2,5+1,5+3,5+28 "obrubník 8x25x100"</t>
  </si>
  <si>
    <t>126</t>
  </si>
  <si>
    <t>59217016</t>
  </si>
  <si>
    <t>obrubník betonový chodníkový 1000x80x250mm</t>
  </si>
  <si>
    <t>-1791165686</t>
  </si>
  <si>
    <t>422,5*1,02 'Přepočtené koeficientem množství</t>
  </si>
  <si>
    <t>935932113</t>
  </si>
  <si>
    <t>Odvodňovací plastový žlab pro třídu zatížení A 15 vnitřní šířky 100 mm s krycím roštem můstkovým z pozinkované oceli</t>
  </si>
  <si>
    <t>-1613220675</t>
  </si>
  <si>
    <t>https://podminky.urs.cz/item/CS_URS_2022_02/935932113</t>
  </si>
  <si>
    <t>1,8</t>
  </si>
  <si>
    <t>130</t>
  </si>
  <si>
    <t>935932415</t>
  </si>
  <si>
    <t>Odvodňovací plastový žlab pro třídu zatížení D 400 vnitřní šířky 100 mm s krycím roštem můstkovým z litiny</t>
  </si>
  <si>
    <t>-1832124648</t>
  </si>
  <si>
    <t>https://podminky.urs.cz/item/CS_URS_2022_02/935932415</t>
  </si>
  <si>
    <t>11,5</t>
  </si>
  <si>
    <t>132</t>
  </si>
  <si>
    <t>935932611</t>
  </si>
  <si>
    <t>Odvodňovací plastový žlab vpusť s kalovým košem pro žlab vnitřní šířky 100 mm</t>
  </si>
  <si>
    <t>1559757433</t>
  </si>
  <si>
    <t>https://podminky.urs.cz/item/CS_URS_2022_02/935932611</t>
  </si>
  <si>
    <t>135</t>
  </si>
  <si>
    <t>936104211</t>
  </si>
  <si>
    <t>Montáž odpadkového koše do betonové patky</t>
  </si>
  <si>
    <t>-1138418590</t>
  </si>
  <si>
    <t>https://podminky.urs.cz/item/CS_URS_2022_02/936104211</t>
  </si>
  <si>
    <t>Bourání konstrukcí</t>
  </si>
  <si>
    <t>137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</si>
  <si>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</si>
  <si>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</si>
  <si>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671149117</t>
  </si>
  <si>
    <t>https://podminky.urs.cz/item/CS_URS_2022_02/113106123</t>
  </si>
  <si>
    <t>138</t>
  </si>
  <si>
    <t>113107132</t>
  </si>
  <si>
    <t>Odstranění podkladů nebo krytů ručně s přemístěním hmot na skládku na vzdálenost do 3 m nebo s naložením na dopravní prostředek z betonu prostého, o tl. vrstvy přes 150 do 300 mm</t>
  </si>
  <si>
    <t>-993448717</t>
  </si>
  <si>
    <t>https://podminky.urs.cz/item/CS_URS_2022_02/113107132</t>
  </si>
  <si>
    <t>25,6+5,6</t>
  </si>
  <si>
    <t>139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</si>
  <si>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</si>
  <si>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</si>
  <si>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1840059795</t>
  </si>
  <si>
    <t>https://podminky.urs.cz/item/CS_URS_2022_02/113107162</t>
  </si>
  <si>
    <t>F48+F50</t>
  </si>
  <si>
    <t>142</t>
  </si>
  <si>
    <t>113202111</t>
  </si>
  <si>
    <t>Vytrhání obrub s vybouráním lože, s přemístěním hmot na skládku na vzdálenost do 3 m nebo s naložením na dopravní prostředek z krajníků nebo obrubníků stojatých</t>
  </si>
  <si>
    <t>-1271917056</t>
  </si>
  <si>
    <t>https://podminky.urs.cz/item/CS_URS_2022_02/113202111</t>
  </si>
  <si>
    <t>4,5+3,6+3,4+25,9+4,2+1,6+3,1+6,6+8,9+9,2+4,1+64,7+2,3+1,3+5,4+66,7</t>
  </si>
  <si>
    <t>145</t>
  </si>
  <si>
    <t>961044111</t>
  </si>
  <si>
    <t>Bourání základů z betonu prostého</t>
  </si>
  <si>
    <t>-455381576</t>
  </si>
  <si>
    <t>https://podminky.urs.cz/item/CS_URS_2022_02/961044111</t>
  </si>
  <si>
    <t>Způsob výpočtu: délka * šířka * výška * počet</t>
  </si>
  <si>
    <t>2,2*0,5*0,7*4</t>
  </si>
  <si>
    <t>146</t>
  </si>
  <si>
    <t>962042321</t>
  </si>
  <si>
    <t>Bourání zdiva z betonu prostého nadzákladového objemu přes 1 m3</t>
  </si>
  <si>
    <t>-948292664</t>
  </si>
  <si>
    <t>https://podminky.urs.cz/item/CS_URS_2022_02/962042321</t>
  </si>
  <si>
    <t>2,2*0,4*0,5*4</t>
  </si>
  <si>
    <t>147</t>
  </si>
  <si>
    <t>966001311</t>
  </si>
  <si>
    <t>Odstranění odpadkového koše s betonovou patkou</t>
  </si>
  <si>
    <t>213666587</t>
  </si>
  <si>
    <t>https://podminky.urs.cz/item/CS_URS_2022_02/966001311</t>
  </si>
  <si>
    <t>4 "přesun stávajího odpadkového koše do nové pozice"</t>
  </si>
  <si>
    <t>148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</si>
  <si>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</si>
  <si>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</si>
  <si>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389295932</t>
  </si>
  <si>
    <t>https://podminky.urs.cz/item/CS_URS_2022_02/966006132</t>
  </si>
  <si>
    <t>Poznámka k položce:
SDZ bude odvezeno do skladu příslušného správce komunikace.</t>
  </si>
  <si>
    <t>149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</si>
  <si>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</si>
  <si>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</si>
  <si>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2118563338</t>
  </si>
  <si>
    <t>https://podminky.urs.cz/item/CS_URS_2022_02/966006211</t>
  </si>
  <si>
    <t>153</t>
  </si>
  <si>
    <t>966071711</t>
  </si>
  <si>
    <t>Bourání plotových sloupků a vzpěr ocelových trubkových nebo profilovaných výšky do 2,50 m zabetonovaných</t>
  </si>
  <si>
    <t>986388506</t>
  </si>
  <si>
    <t>https://podminky.urs.cz/item/CS_URS_2022_02/966071711</t>
  </si>
  <si>
    <t>154</t>
  </si>
  <si>
    <t>966072811</t>
  </si>
  <si>
    <t>Rozebrání oplocení z dílců rámových na ocelové sloupky, výšky přes 1 do 2 m</t>
  </si>
  <si>
    <t>-639855649</t>
  </si>
  <si>
    <t>https://podminky.urs.cz/item/CS_URS_2022_02/966072811</t>
  </si>
  <si>
    <t>Poznámka k položce:
Svařované sítě budou zpětně použity v rámci stavby.</t>
  </si>
  <si>
    <t>22,5</t>
  </si>
  <si>
    <t>155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</si>
  <si>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</si>
  <si>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</si>
  <si>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584200503</t>
  </si>
  <si>
    <t>https://podminky.urs.cz/item/CS_URS_2022_02/966005111</t>
  </si>
  <si>
    <t>4+4+1,5</t>
  </si>
  <si>
    <t>156</t>
  </si>
  <si>
    <t>966068102</t>
  </si>
  <si>
    <t>Demontáž dřevěných stěn nebo konstrukcí konstrukcí horizontálních na konstrukci dřevěné nebo ocelové</t>
  </si>
  <si>
    <t>801135585</t>
  </si>
  <si>
    <t>https://podminky.urs.cz/item/CS_URS_2022_02/966068102</t>
  </si>
  <si>
    <t>2,2*2,2*0,4*2 "stříšky nad vstupy"</t>
  </si>
  <si>
    <t>997</t>
  </si>
  <si>
    <t>Přesun sutě</t>
  </si>
  <si>
    <t>158</t>
  </si>
  <si>
    <t>997221551</t>
  </si>
  <si>
    <t>Vodorovná doprava suti bez naložení, ale se složením a s hrubým urovnáním ze sypkých materiálů, na vzdálenost do 1 km</t>
  </si>
  <si>
    <t>-439452493</t>
  </si>
  <si>
    <t>https://podminky.urs.cz/item/CS_URS_2022_02/997221551</t>
  </si>
  <si>
    <t>159</t>
  </si>
  <si>
    <t>997221559</t>
  </si>
  <si>
    <t>Vodorovná doprava suti bez naložení, ale se složením a s hrubým urovnáním Příplatek k ceně za každý další i započatý 1 km přes 1 km</t>
  </si>
  <si>
    <t>-1415616161</t>
  </si>
  <si>
    <t>https://podminky.urs.cz/item/CS_URS_2022_02/997221559</t>
  </si>
  <si>
    <t>563,27*10 'Přepočtené koeficientem množství</t>
  </si>
  <si>
    <t>160</t>
  </si>
  <si>
    <t>997221861</t>
  </si>
  <si>
    <t>Poplatek za uložení stavebního odpadu na recyklační skládce (skládkovné) z prostého betonu zatříděného do Katalogu odpadů pod kódem 17 01 01</t>
  </si>
  <si>
    <t>552781469</t>
  </si>
  <si>
    <t>https://podminky.urs.cz/item/CS_URS_2022_02/997221861</t>
  </si>
  <si>
    <t>161</t>
  </si>
  <si>
    <t>997221873</t>
  </si>
  <si>
    <t>708588076</t>
  </si>
  <si>
    <t>https://podminky.urs.cz/item/CS_URS_2022_02/997221873</t>
  </si>
  <si>
    <t>998</t>
  </si>
  <si>
    <t>Přesun hmot</t>
  </si>
  <si>
    <t>163</t>
  </si>
  <si>
    <t>998225111</t>
  </si>
  <si>
    <t>Přesun hmot pro komunikace s krytem z kameniva, monolitickým betonovým nebo živičným dopravní vzdálenost do 200 m jakékoliv délky objektu</t>
  </si>
  <si>
    <t>1983977900</t>
  </si>
  <si>
    <t>https://podminky.urs.cz/item/CS_URS_2022_02/998225111</t>
  </si>
  <si>
    <t>PSV</t>
  </si>
  <si>
    <t>Práce a dodávky PSV</t>
  </si>
  <si>
    <t>767</t>
  </si>
  <si>
    <t>Konstrukce zámečnické</t>
  </si>
  <si>
    <t>174</t>
  </si>
  <si>
    <t>767893124</t>
  </si>
  <si>
    <t>Montáž stříšek nad venkovními vstupy z kovových profilů kotvených k nosné konstrukci pomocí konzol, výplň z umělých hmot oblouková, šířky přes 1,50 do 2,00 m</t>
  </si>
  <si>
    <t>-879998655</t>
  </si>
  <si>
    <t>https://podminky.urs.cz/item/CS_URS_2022_02/767893124</t>
  </si>
  <si>
    <t>Poznámka k položce:
Položka je vč. začištění pracovních spár na fasádě po vybouraných stříškách vhodnou omítkovou hmotou.</t>
  </si>
  <si>
    <t>175</t>
  </si>
  <si>
    <t>28319025</t>
  </si>
  <si>
    <t>stříška vchodová oblouková, kotvená pomocí konzol, hliníkový rám, výplň dutinkový polykarbonát 2000x900mm</t>
  </si>
  <si>
    <t>-354029547</t>
  </si>
  <si>
    <t>Poznámka k položce:
Zhotovitel si odsouhlasí s majitelem nemovitosti v dostatečném předstihu vhodný výrobek.</t>
  </si>
  <si>
    <t>176</t>
  </si>
  <si>
    <t>998767101</t>
  </si>
  <si>
    <t>Přesun hmot pro zámečnické konstrukce stanovený z hmotnosti přesunovaného materiálu vodorovná dopravní vzdálenost do 50 m v objektech výšky do 6 m</t>
  </si>
  <si>
    <t>1475741573</t>
  </si>
  <si>
    <t>https://podminky.urs.cz/item/CS_URS_2022_02/998767101</t>
  </si>
  <si>
    <t>Práce a dodávky M</t>
  </si>
  <si>
    <t>21-M</t>
  </si>
  <si>
    <t>Elektromontáže</t>
  </si>
  <si>
    <t>177</t>
  </si>
  <si>
    <t>460520173</t>
  </si>
  <si>
    <t>Montáž trubek ochranných uložených volně do rýhy plastových ohebných, vnitřního průměru přes 50 do 90 mm</t>
  </si>
  <si>
    <t>1658514074</t>
  </si>
  <si>
    <t>https://podminky.urs.cz/item/CS_URS_2022_02/460520173</t>
  </si>
  <si>
    <t>23+3,8+11,5+8,2+8+11+6+10+11 "rezervní chránička - fakturováno dle skutečně provedených prací"</t>
  </si>
  <si>
    <t>178</t>
  </si>
  <si>
    <t>34571354</t>
  </si>
  <si>
    <t>trubka elektroinstalační ohebná dvouplášťová korugovaná (chránička) D 75/90mm, HDPE+LDPE</t>
  </si>
  <si>
    <t>256</t>
  </si>
  <si>
    <t>1025865605</t>
  </si>
  <si>
    <t>23-M</t>
  </si>
  <si>
    <t>Montáže potrubí</t>
  </si>
  <si>
    <t>179</t>
  </si>
  <si>
    <t>230086115</t>
  </si>
  <si>
    <t>Demontáž plastového potrubí dn do 110 mm</t>
  </si>
  <si>
    <t>-475320317</t>
  </si>
  <si>
    <t>https://podminky.urs.cz/item/CS_URS_2022_02/230086115</t>
  </si>
  <si>
    <t>180</t>
  </si>
  <si>
    <t>230200007</t>
  </si>
  <si>
    <t>Montáž plynovodních přípojek svářením DN 2 1/2" (65)</t>
  </si>
  <si>
    <t>1539074244</t>
  </si>
  <si>
    <t>https://podminky.urs.cz/item/CS_URS_2022_02/230200007</t>
  </si>
  <si>
    <t>181</t>
  </si>
  <si>
    <t>230200117</t>
  </si>
  <si>
    <t>Nasunutí potrubní sekce do chráničky jmenovitá světlost nasouvaného potrubí DN 80</t>
  </si>
  <si>
    <t>-1227727884</t>
  </si>
  <si>
    <t>https://podminky.urs.cz/item/CS_URS_2022_02/230200117</t>
  </si>
  <si>
    <t>182</t>
  </si>
  <si>
    <t>28613964</t>
  </si>
  <si>
    <t>trubka ochranná pro plyn PEHD 90x3,5mm</t>
  </si>
  <si>
    <t>-963059578</t>
  </si>
  <si>
    <t>183</t>
  </si>
  <si>
    <t>230205242</t>
  </si>
  <si>
    <t>Montáž trubních dílů PE průměru do 110 mm elektrotvarovky nebo svařované na tupo Ø 63, tl. stěny 5,8 mm</t>
  </si>
  <si>
    <t>799762052</t>
  </si>
  <si>
    <t>https://podminky.urs.cz/item/CS_URS_2022_02/230205242</t>
  </si>
  <si>
    <t>230230047</t>
  </si>
  <si>
    <t>Tlakové zkoušky hlavní vzduchem 4,0 MPa DN 80</t>
  </si>
  <si>
    <t>407490992</t>
  </si>
  <si>
    <t>https://podminky.urs.cz/item/CS_URS_2022_02/230230047</t>
  </si>
  <si>
    <t>185</t>
  </si>
  <si>
    <t>899722112</t>
  </si>
  <si>
    <t>Krytí potrubí z plastů výstražnou fólií z PVC šířky 25 cm</t>
  </si>
  <si>
    <t>-1923844906</t>
  </si>
  <si>
    <t>https://podminky.urs.cz/item/CS_URS_2022_02/899722112</t>
  </si>
  <si>
    <t>46-M</t>
  </si>
  <si>
    <t>Zemní práce při extr.mont.pracích</t>
  </si>
  <si>
    <t>186</t>
  </si>
  <si>
    <t>460161131</t>
  </si>
  <si>
    <t>Hloubení zapažených i nezapažených kabelových rýh ručně včetně urovnání dna s přemístěním výkopku do vzdálenosti 3 m od okraje jámy nebo s naložením na dopravní prostředek šířky 35 cm hloubky 40 cm v hornině třídy těžitelnosti I skupiny 1 a 2</t>
  </si>
  <si>
    <t>-1667898507</t>
  </si>
  <si>
    <t>https://podminky.urs.cz/item/CS_URS_2022_02/460161131</t>
  </si>
  <si>
    <t>F44*2+F45+F46</t>
  </si>
  <si>
    <t>187</t>
  </si>
  <si>
    <t>460431142</t>
  </si>
  <si>
    <t>Zásyp kabelových rýh ručně s přemístění sypaniny ze vzdálenosti do 10 m, s uložením výkopku ve vrstvách včetně zhutnění a úpravy povrchu šířky 35 cm hloubky 40 cm z horniny třídy těžitelnosti I skupiny 3</t>
  </si>
  <si>
    <t>-1896661995</t>
  </si>
  <si>
    <t>https://podminky.urs.cz/item/CS_URS_2022_02/460431142</t>
  </si>
  <si>
    <t>Poznámka k položce:
kabel v rámci nové trasy bude zapískován, původní trasa bude zasypána přebytečným výkopkem</t>
  </si>
  <si>
    <t>188</t>
  </si>
  <si>
    <t>58331351</t>
  </si>
  <si>
    <t>kamenivo těžené drobné frakce 0/4</t>
  </si>
  <si>
    <t>-1716863094</t>
  </si>
  <si>
    <t>(F44+F45+F46)*0,35*0,4*1,5</t>
  </si>
  <si>
    <t>189</t>
  </si>
  <si>
    <t>460671111</t>
  </si>
  <si>
    <t>Výstražná fólie z PVC pro krytí kabelů včetně vyrovnání povrchu rýhy, rozvinutí a uložení fólie šířky do 20 cm</t>
  </si>
  <si>
    <t>985599992</t>
  </si>
  <si>
    <t>https://podminky.urs.cz/item/CS_URS_2022_02/460671111</t>
  </si>
  <si>
    <t>F44+F45+F46</t>
  </si>
  <si>
    <t>190</t>
  </si>
  <si>
    <t>460791114</t>
  </si>
  <si>
    <t>Montáž trubek ochranných uložených volně do rýhy plastových tuhých, vnitřního průměru přes 90 do 110 mm</t>
  </si>
  <si>
    <t>-1315762474</t>
  </si>
  <si>
    <t>https://podminky.urs.cz/item/CS_URS_2022_02/460791114</t>
  </si>
  <si>
    <t>Poznámka k položce:
Výměra této položky a položek s ní souvisejících v této kapitole je uvažována jako maximální v případě, že by bylo nutné přistoupit k realizaci doplnění či prodloužení chrániček na stávajícícíh IS a bude fakturována na základě skutečně provedených prací. Rozsah prací bude odsouhlasen TDS a AD. Položka je uvažována vč. očištění kabelů.</t>
  </si>
  <si>
    <t>23+3,8+7,5+11,5+8,2+11+2,5+2,5+10+5,5+3,5+13</t>
  </si>
  <si>
    <t>191</t>
  </si>
  <si>
    <t>34571098</t>
  </si>
  <si>
    <t>trubka elektroinstalační dělená (chránička) D 100/110mm, HDPE</t>
  </si>
  <si>
    <t>424280977</t>
  </si>
  <si>
    <t>F45+F44</t>
  </si>
  <si>
    <t>192</t>
  </si>
  <si>
    <t>460791116</t>
  </si>
  <si>
    <t>Montáž trubek ochranných uložených volně do rýhy plastových tuhých, vnitřního průměru přes 133 do 172 mm</t>
  </si>
  <si>
    <t>2106744258</t>
  </si>
  <si>
    <t>https://podminky.urs.cz/item/CS_URS_2022_02/460791116</t>
  </si>
  <si>
    <t>23+8+6+3,5+5,11</t>
  </si>
  <si>
    <t>193</t>
  </si>
  <si>
    <t>34571099</t>
  </si>
  <si>
    <t>trubka elektroinstalační dělená (chránička) D 138/160mm, HDPE</t>
  </si>
  <si>
    <t>-422152165</t>
  </si>
  <si>
    <t>194</t>
  </si>
  <si>
    <t>469981111</t>
  </si>
  <si>
    <t>Přesun hmot pro pomocné stavební práce při elektromontážích dopravní vzdálenost do 1 000 m</t>
  </si>
  <si>
    <t>972344449</t>
  </si>
  <si>
    <t>https://podminky.urs.cz/item/CS_URS_2022_02/469981111</t>
  </si>
  <si>
    <t>195</t>
  </si>
  <si>
    <t>IP 910</t>
  </si>
  <si>
    <t>Přesunutí sdělovacího kabelu do nové rýhy</t>
  </si>
  <si>
    <t>-1931273228</t>
  </si>
  <si>
    <t>43,4+43,4 "směrové přeložky bez přerušení sdělovacích kabelů ve správě Nej.cz a T-Mobile"</t>
  </si>
  <si>
    <t>276</t>
  </si>
  <si>
    <t>F23</t>
  </si>
  <si>
    <t>SUV</t>
  </si>
  <si>
    <t>F29</t>
  </si>
  <si>
    <t>jáma</t>
  </si>
  <si>
    <t>35,942</t>
  </si>
  <si>
    <t>F30</t>
  </si>
  <si>
    <t>potrubí</t>
  </si>
  <si>
    <t>36,1</t>
  </si>
  <si>
    <t>F35</t>
  </si>
  <si>
    <t>25,992</t>
  </si>
  <si>
    <t>F51</t>
  </si>
  <si>
    <t>bourání potrubí</t>
  </si>
  <si>
    <t>23,3</t>
  </si>
  <si>
    <t>F52</t>
  </si>
  <si>
    <t>16,776</t>
  </si>
  <si>
    <t>354,71</t>
  </si>
  <si>
    <t>2021-23-101-SP-U - SO 101 - Soupis prací - Dopravní řešení - UZNATELNÉ NÁKLADY</t>
  </si>
  <si>
    <t>F28</t>
  </si>
  <si>
    <t>podsyp</t>
  </si>
  <si>
    <t>7,69</t>
  </si>
  <si>
    <t>F38</t>
  </si>
  <si>
    <t>25,774</t>
  </si>
  <si>
    <t>F32</t>
  </si>
  <si>
    <t>lože</t>
  </si>
  <si>
    <t>3,249</t>
  </si>
  <si>
    <t>F36</t>
  </si>
  <si>
    <t>obsyp</t>
  </si>
  <si>
    <t>8,298</t>
  </si>
  <si>
    <t>14,445</t>
  </si>
  <si>
    <t>F01</t>
  </si>
  <si>
    <t>povrch asfalt</t>
  </si>
  <si>
    <t>1755,3</t>
  </si>
  <si>
    <t>F02</t>
  </si>
  <si>
    <t>F09</t>
  </si>
  <si>
    <t>povrch kamenná dlažba</t>
  </si>
  <si>
    <t>21,3</t>
  </si>
  <si>
    <t>F27</t>
  </si>
  <si>
    <t>beton</t>
  </si>
  <si>
    <t>4,635</t>
  </si>
  <si>
    <t>F20</t>
  </si>
  <si>
    <t>UV</t>
  </si>
  <si>
    <t>F31</t>
  </si>
  <si>
    <t>kolena</t>
  </si>
  <si>
    <t>F24</t>
  </si>
  <si>
    <t>poklop</t>
  </si>
  <si>
    <t>F25</t>
  </si>
  <si>
    <t>F15</t>
  </si>
  <si>
    <t>VDZ</t>
  </si>
  <si>
    <t>159,75</t>
  </si>
  <si>
    <t>F16</t>
  </si>
  <si>
    <t>13,6</t>
  </si>
  <si>
    <t>F17</t>
  </si>
  <si>
    <t>50,225</t>
  </si>
  <si>
    <t>F18</t>
  </si>
  <si>
    <t>6</t>
  </si>
  <si>
    <t>F11</t>
  </si>
  <si>
    <t>717,1</t>
  </si>
  <si>
    <t>F12</t>
  </si>
  <si>
    <t>F13</t>
  </si>
  <si>
    <t>21,9</t>
  </si>
  <si>
    <t>F49</t>
  </si>
  <si>
    <t>řezání</t>
  </si>
  <si>
    <t>98,5</t>
  </si>
  <si>
    <t>F34</t>
  </si>
  <si>
    <t>bourání asfalt</t>
  </si>
  <si>
    <t>2095</t>
  </si>
  <si>
    <t>F10</t>
  </si>
  <si>
    <t>sanace</t>
  </si>
  <si>
    <t>2337,66</t>
  </si>
  <si>
    <t xml:space="preserve">    2 - Zakládání</t>
  </si>
  <si>
    <t xml:space="preserve">    4 - Vodorovné konstrukce</t>
  </si>
  <si>
    <t xml:space="preserve">    SAN - SANACE AKTIVNÍ ZÓNY ZEMNÍ PLÁNĚ</t>
  </si>
  <si>
    <t>609193374</t>
  </si>
  <si>
    <t>1455823857</t>
  </si>
  <si>
    <t>131253101</t>
  </si>
  <si>
    <t>Hloubení nezapažených jam a zářezů strojně s urovnáním dna do předepsaného profilu a spádu v omezeném prostoru v hornině třídy těžitelnosti I skupiny 3 do 20 m3</t>
  </si>
  <si>
    <t>-364975109</t>
  </si>
  <si>
    <t>https://podminky.urs.cz/item/CS_URS_2022_02/131253101</t>
  </si>
  <si>
    <t>Způsob výpočtu: objem komolého jehlanu</t>
  </si>
  <si>
    <t>((1,36/3*(1,94*1,15+sqrt(1,94*1,15*3,44*2,65)+3,44*2,65)))*F23 "SUV"</t>
  </si>
  <si>
    <t>132251102</t>
  </si>
  <si>
    <t>Hloubení nezapažených rýh šířky do 800 mm strojně s urovnáním dna do předepsaného profilu a spádu v hornině třídy těžitelnosti I skupiny 3 přes 20 do 50 m3</t>
  </si>
  <si>
    <t>1397465851</t>
  </si>
  <si>
    <t>https://podminky.urs.cz/item/CS_URS_2022_02/132251102</t>
  </si>
  <si>
    <t>Způsob výpočtu: délka * šířka výkopu * pr. hloubka</t>
  </si>
  <si>
    <t>F30*0,6*1,2</t>
  </si>
  <si>
    <t>F51*0,6*1,2</t>
  </si>
  <si>
    <t>139001101</t>
  </si>
  <si>
    <t>Příplatek k cenám hloubených vykopávek za ztížení vykopávky v blízkosti podzemního vedení nebo výbušnin pro jakoukoliv třídu horniny</t>
  </si>
  <si>
    <t>-1612047037</t>
  </si>
  <si>
    <t>https://podminky.urs.cz/item/CS_URS_2022_02/139001101</t>
  </si>
  <si>
    <t>(F35+F52)*0,5</t>
  </si>
  <si>
    <t>-576168135</t>
  </si>
  <si>
    <t>F55+F29+F35+F52</t>
  </si>
  <si>
    <t>99005061</t>
  </si>
  <si>
    <t>354,71*4 'Přepočtené koeficientem množství</t>
  </si>
  <si>
    <t>-146856199</t>
  </si>
  <si>
    <t>1313430173</t>
  </si>
  <si>
    <t>(F58)*1,9</t>
  </si>
  <si>
    <t>-1888429867</t>
  </si>
  <si>
    <t>Způsob výpočtu: objem jámy - objem SUV - podkladní konstrukce</t>
  </si>
  <si>
    <t>F29-(1,74*0,95*1,1*F23)-F28*0,14</t>
  </si>
  <si>
    <t>(F35)-F32-F36</t>
  </si>
  <si>
    <t>1522706309</t>
  </si>
  <si>
    <t>(F38+F37+F52)*2,1</t>
  </si>
  <si>
    <t>19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</si>
  <si>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</si>
  <si>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</si>
  <si>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1967212052</t>
  </si>
  <si>
    <t>https://podminky.urs.cz/item/CS_URS_2022_02/175151101</t>
  </si>
  <si>
    <t>Způsob výpočtu: délka * šířka * tloušťka vrstvy</t>
  </si>
  <si>
    <t>(F30+F42)*0,6*0,3</t>
  </si>
  <si>
    <t>20</t>
  </si>
  <si>
    <t>-857438107</t>
  </si>
  <si>
    <t>F36*2,1</t>
  </si>
  <si>
    <t>-1102181675</t>
  </si>
  <si>
    <t>F01*1,2+F02*1,2+F09</t>
  </si>
  <si>
    <t>Zakládání</t>
  </si>
  <si>
    <t>273321511</t>
  </si>
  <si>
    <t>Základy z betonu železového (bez výztuže) desky z betonu bez zvláštních nároků na prostředí tř. C 25/30</t>
  </si>
  <si>
    <t>-241337115</t>
  </si>
  <si>
    <t>https://podminky.urs.cz/item/CS_URS_2022_02/273321511</t>
  </si>
  <si>
    <t>Způsob výpočtu: délka * šířka * tloušťka</t>
  </si>
  <si>
    <t>F26</t>
  </si>
  <si>
    <t>(1,94*1,15*0,15)*F23 "pro SUV"</t>
  </si>
  <si>
    <t>36</t>
  </si>
  <si>
    <t>273351121</t>
  </si>
  <si>
    <t>Bednění základů desek zřízení</t>
  </si>
  <si>
    <t>1221747168</t>
  </si>
  <si>
    <t>https://podminky.urs.cz/item/CS_URS_2022_02/273351121</t>
  </si>
  <si>
    <t>Způsob výpočtu: obvod * výška</t>
  </si>
  <si>
    <t>(1,94+1,15)*2*0,15*F23 "základová deska SUV"</t>
  </si>
  <si>
    <t>37</t>
  </si>
  <si>
    <t>273351122</t>
  </si>
  <si>
    <t>Bednění základů desek odstranění</t>
  </si>
  <si>
    <t>885850605</t>
  </si>
  <si>
    <t>https://podminky.urs.cz/item/CS_URS_2022_02/273351122</t>
  </si>
  <si>
    <t>38</t>
  </si>
  <si>
    <t>273362021</t>
  </si>
  <si>
    <t>Výztuž základů desek ze svařovaných sítí z drátů typu KARI</t>
  </si>
  <si>
    <t>-1252667570</t>
  </si>
  <si>
    <t>https://podminky.urs.cz/item/CS_URS_2022_02/273362021</t>
  </si>
  <si>
    <t>Způsob výpočtu: délka * šířka * hmotnost 1m2 * 2 vrstvy / 1000</t>
  </si>
  <si>
    <t>(1,94*1,15*7,9*2/1000)*F23 "základová deska ORL"</t>
  </si>
  <si>
    <t>Vodorovné konstrukce</t>
  </si>
  <si>
    <t>45</t>
  </si>
  <si>
    <t>451572111</t>
  </si>
  <si>
    <t>Lože pod potrubí, stoky a drobné objekty v otevřeném výkopu z kameniva drobného těženého 0 až 4 mm</t>
  </si>
  <si>
    <t>70128476</t>
  </si>
  <si>
    <t>https://podminky.urs.cz/item/CS_URS_2022_02/451572111</t>
  </si>
  <si>
    <t>Způsob výpočtu: délka x šířka x tloušťka vrstvy</t>
  </si>
  <si>
    <t>F30*0,6*0,15</t>
  </si>
  <si>
    <t>46</t>
  </si>
  <si>
    <t>452112112</t>
  </si>
  <si>
    <t>Osazení betonových dílců prstenců nebo rámů pod poklopy a mříže, výšky do 100 mm</t>
  </si>
  <si>
    <t>-666208198</t>
  </si>
  <si>
    <t>https://podminky.urs.cz/item/CS_URS_2022_02/452112112</t>
  </si>
  <si>
    <t>47</t>
  </si>
  <si>
    <t>59223864</t>
  </si>
  <si>
    <t>prstenec pro uliční vpusť vyrovnávací betonový 390x60x130mm</t>
  </si>
  <si>
    <t>-1883562707</t>
  </si>
  <si>
    <t>48</t>
  </si>
  <si>
    <t>564201111</t>
  </si>
  <si>
    <t>Podklad nebo podsyp ze štěrkopísku ŠP s rozprostřením, vlhčením a zhutněním plochy přes 100 m2, po zhutnění tl. 40 mm</t>
  </si>
  <si>
    <t>-2010931739</t>
  </si>
  <si>
    <t>https://podminky.urs.cz/item/CS_URS_2022_02/564201111</t>
  </si>
  <si>
    <t>F28 "vyrovnávka pod SUV při osazení, fr. 4/8"</t>
  </si>
  <si>
    <t>49</t>
  </si>
  <si>
    <t>564831111</t>
  </si>
  <si>
    <t>Podklad ze štěrkodrti ŠD s rozprostřením a zhutněním plochy přes 100 m2, po zhutnění tl. 100 mm</t>
  </si>
  <si>
    <t>1424425703</t>
  </si>
  <si>
    <t>https://podminky.urs.cz/item/CS_URS_2022_02/564831111</t>
  </si>
  <si>
    <t>Způsob výpočtu: délka * šířka</t>
  </si>
  <si>
    <t>1,94+1,15*F23 "základová deska SUV"</t>
  </si>
  <si>
    <t>51</t>
  </si>
  <si>
    <t>564861111</t>
  </si>
  <si>
    <t>Podklad ze štěrkodrti ŠD s rozprostřením a zhutněním plochy přes 100 m2, po zhutnění tl. 200 mm</t>
  </si>
  <si>
    <t>-1450700069</t>
  </si>
  <si>
    <t>https://podminky.urs.cz/item/CS_URS_2022_02/564861111</t>
  </si>
  <si>
    <t>53</t>
  </si>
  <si>
    <t>564952111</t>
  </si>
  <si>
    <t>Podklad z mechanicky zpevněného kameniva MZK (minerální beton) s rozprostřením a s hutněním, po zhutnění tl. 150 mm</t>
  </si>
  <si>
    <t>-564131110</t>
  </si>
  <si>
    <t>https://podminky.urs.cz/item/CS_URS_2022_02/564952111</t>
  </si>
  <si>
    <t>F01+F09</t>
  </si>
  <si>
    <t>54</t>
  </si>
  <si>
    <t>564962114</t>
  </si>
  <si>
    <t>Podklad z mechanicky zpevněného kameniva MZK (minerální beton) s rozprostřením a s hutněním, po zhutnění tl. 230 mm</t>
  </si>
  <si>
    <t>1850896597</t>
  </si>
  <si>
    <t>https://podminky.urs.cz/item/CS_URS_2022_02/564962114</t>
  </si>
  <si>
    <t>55</t>
  </si>
  <si>
    <t>565145121</t>
  </si>
  <si>
    <t>Asfaltový beton vrstva podkladní ACP 16 (obalované kamenivo střednězrnné - OKS) s rozprostřením a zhutněním v pruhu šířky přes 3 m, po zhutnění tl. 60 mm</t>
  </si>
  <si>
    <t>376996454</t>
  </si>
  <si>
    <t>https://podminky.urs.cz/item/CS_URS_2022_02/565145121</t>
  </si>
  <si>
    <t>56</t>
  </si>
  <si>
    <t>573111115</t>
  </si>
  <si>
    <t>Postřik infiltrační PI z asfaltu silničního s posypem kamenivem, v množství 2,50 kg/m2</t>
  </si>
  <si>
    <t>832493327</t>
  </si>
  <si>
    <t>https://podminky.urs.cz/item/CS_URS_2022_02/573111115</t>
  </si>
  <si>
    <t>57</t>
  </si>
  <si>
    <t>573211107</t>
  </si>
  <si>
    <t>Postřik spojovací PS bez posypu kamenivem z asfaltu silničního, v množství 0,30 kg/m2</t>
  </si>
  <si>
    <t>-1568911398</t>
  </si>
  <si>
    <t>https://podminky.urs.cz/item/CS_URS_2022_02/573211107</t>
  </si>
  <si>
    <t>58</t>
  </si>
  <si>
    <t>577134121</t>
  </si>
  <si>
    <t>Asfaltový beton vrstva obrusná ACO 11 (ABS) s rozprostřením a se zhutněním z nemodifikovaného asfaltu v pruhu šířky přes 3 m tř. I, po zhutnění tl. 40 mm</t>
  </si>
  <si>
    <t>697009367</t>
  </si>
  <si>
    <t>https://podminky.urs.cz/item/CS_URS_2022_02/577134121</t>
  </si>
  <si>
    <t>1129,2+2,3+48+445,2+130,6 "konstrukce A"</t>
  </si>
  <si>
    <t>59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</si>
  <si>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</si>
  <si>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</si>
  <si>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1372171712</t>
  </si>
  <si>
    <t>https://podminky.urs.cz/item/CS_URS_2022_02/591241111</t>
  </si>
  <si>
    <t>7,1*3 "konstrukce E"</t>
  </si>
  <si>
    <t>60</t>
  </si>
  <si>
    <t>58381007</t>
  </si>
  <si>
    <t>kostka dlažební žula drobná 8/10</t>
  </si>
  <si>
    <t>-947385295</t>
  </si>
  <si>
    <t>21,3*1,02 'Přepočtené koeficientem množství</t>
  </si>
  <si>
    <t>-572743229</t>
  </si>
  <si>
    <t>175 "konstrukce B"</t>
  </si>
  <si>
    <t>65</t>
  </si>
  <si>
    <t>59245004</t>
  </si>
  <si>
    <t>dlažba tvar čtverec betonová 200x200x80mm barevná</t>
  </si>
  <si>
    <t>-1461763114</t>
  </si>
  <si>
    <t>Poznámka k položce:
barva antracit</t>
  </si>
  <si>
    <t>175*1,02 'Přepočtené koeficientem množství</t>
  </si>
  <si>
    <t>69</t>
  </si>
  <si>
    <t>386120103</t>
  </si>
  <si>
    <t>Montáž odlučovačů ropných látek železobetonových, průtoku 6-10 l/s</t>
  </si>
  <si>
    <t>728460370</t>
  </si>
  <si>
    <t>https://podminky.urs.cz/item/CS_URS_2022_02/386120103</t>
  </si>
  <si>
    <t>70</t>
  </si>
  <si>
    <t>IP 815</t>
  </si>
  <si>
    <t>Sorpční vpusť - jednonádržová ze železobenu C30/37 XF4 vč. zákrytové desky pro zatížení D 400kN pro průtok do 10l/s, NEL 0,2mg/l na výtoku. Vpusť je vč. mříže, kalového koše, vyrovnávacích prstenců, rámu s poklopem a sorpčního filtru</t>
  </si>
  <si>
    <t>974252508</t>
  </si>
  <si>
    <t xml:space="preserve">Poznámka k položce:
(Navržená sorpční vpusť je brána jako referenční s tím, že uvedenou specifikaci je nutno chápat jako minimální technický standard). </t>
  </si>
  <si>
    <t>71</t>
  </si>
  <si>
    <t>397201214</t>
  </si>
  <si>
    <t>72</t>
  </si>
  <si>
    <t>59224013</t>
  </si>
  <si>
    <t>prstenec šachtový vyrovnávací betonový 625x100x100mm</t>
  </si>
  <si>
    <t>385119269</t>
  </si>
  <si>
    <t>73</t>
  </si>
  <si>
    <t>59224014</t>
  </si>
  <si>
    <t>prstenec šachtový vyrovnávací betonový 625x100x120mm</t>
  </si>
  <si>
    <t>604989612</t>
  </si>
  <si>
    <t>74</t>
  </si>
  <si>
    <t>59224010</t>
  </si>
  <si>
    <t>prstenec šachtový vyrovnávací betonový 625x100x40mm</t>
  </si>
  <si>
    <t>-963402225</t>
  </si>
  <si>
    <t>75</t>
  </si>
  <si>
    <t>871350420</t>
  </si>
  <si>
    <t>Montáž kanalizačního potrubí z plastů z polypropylenu PP korugovaného nebo žebrovaného SN 12 DN 200</t>
  </si>
  <si>
    <t>-175136944</t>
  </si>
  <si>
    <t>https://podminky.urs.cz/item/CS_URS_2022_02/871350420</t>
  </si>
  <si>
    <t>7,5+3+8+1,2+0,7+0,7+2,3+4,4+8,3 "DN 160"</t>
  </si>
  <si>
    <t>76</t>
  </si>
  <si>
    <t>28617266</t>
  </si>
  <si>
    <t>trubka kanalizační PP korugovaná DN 150x6000mm SN12</t>
  </si>
  <si>
    <t>1299040040</t>
  </si>
  <si>
    <t>36,1*1,015 'Přepočtené koeficientem množství</t>
  </si>
  <si>
    <t>77</t>
  </si>
  <si>
    <t>877310410</t>
  </si>
  <si>
    <t>Montáž tvarovek na kanalizačním plastovém potrubí z polypropylenu PP korugovaného nebo žebrovaného kolen DN 150</t>
  </si>
  <si>
    <t>https://podminky.urs.cz/item/CS_URS_2022_02/877310410</t>
  </si>
  <si>
    <t>78</t>
  </si>
  <si>
    <t>28614758</t>
  </si>
  <si>
    <t>koleno kanalizační žebrované PP 45° 160mm</t>
  </si>
  <si>
    <t>1839857394</t>
  </si>
  <si>
    <t>895941302</t>
  </si>
  <si>
    <t>Osazení vpusti uliční z betonových dílců DN 450 dno s kalištěm</t>
  </si>
  <si>
    <t>-637409502</t>
  </si>
  <si>
    <t>https://podminky.urs.cz/item/CS_URS_2022_02/895941302</t>
  </si>
  <si>
    <t>80</t>
  </si>
  <si>
    <t>59223852</t>
  </si>
  <si>
    <t>dno pro uliční vpusť s kalovou prohlubní betonové 450x300x50mm</t>
  </si>
  <si>
    <t>-1511259449</t>
  </si>
  <si>
    <t>81</t>
  </si>
  <si>
    <t>895941314</t>
  </si>
  <si>
    <t>Osazení vpusti uliční z betonových dílců DN 450 skruž horní 570 mm</t>
  </si>
  <si>
    <t>426376518</t>
  </si>
  <si>
    <t>https://podminky.urs.cz/item/CS_URS_2022_02/895941314</t>
  </si>
  <si>
    <t>82</t>
  </si>
  <si>
    <t>59223858</t>
  </si>
  <si>
    <t>skruž pro uliční vpusť horní betonová 450x570x50mm</t>
  </si>
  <si>
    <t>678698554</t>
  </si>
  <si>
    <t>83</t>
  </si>
  <si>
    <t>895941331</t>
  </si>
  <si>
    <t>Osazení vpusti uliční z betonových dílců DN 450 skruž průběžná s výtokem</t>
  </si>
  <si>
    <t>890548241</t>
  </si>
  <si>
    <t>https://podminky.urs.cz/item/CS_URS_2022_02/895941331</t>
  </si>
  <si>
    <t>84</t>
  </si>
  <si>
    <t>59223854</t>
  </si>
  <si>
    <t>skruž pro uliční vpusť s výtokovým otvorem PVC betonová 450x350x50mm</t>
  </si>
  <si>
    <t>824838514</t>
  </si>
  <si>
    <t>85</t>
  </si>
  <si>
    <t>899103112</t>
  </si>
  <si>
    <t>Osazení poklopů litinových a ocelových včetně rámů pro třídu zatížení B125, C250</t>
  </si>
  <si>
    <t>-1396423953</t>
  </si>
  <si>
    <t>https://podminky.urs.cz/item/CS_URS_2022_02/899103112</t>
  </si>
  <si>
    <t>86</t>
  </si>
  <si>
    <t>55241011</t>
  </si>
  <si>
    <t>poklop třída B125, kruhový rám, vstup 600mm bez ventilace</t>
  </si>
  <si>
    <t>750277823</t>
  </si>
  <si>
    <t>87</t>
  </si>
  <si>
    <t>899104112</t>
  </si>
  <si>
    <t>Osazení poklopů litinových a ocelových včetně rámů pro třídu zatížení D400, E600</t>
  </si>
  <si>
    <t>-1593661318</t>
  </si>
  <si>
    <t>https://podminky.urs.cz/item/CS_URS_2022_02/899104112</t>
  </si>
  <si>
    <t>88</t>
  </si>
  <si>
    <t>55241014</t>
  </si>
  <si>
    <t>poklop šachtový třída D400, kruhový rám 785, vstup 600mm, bez ventilace</t>
  </si>
  <si>
    <t>-31201731</t>
  </si>
  <si>
    <t>89</t>
  </si>
  <si>
    <t>899204112</t>
  </si>
  <si>
    <t>Osazení mříží litinových včetně rámů a košů na bahno pro třídu zatížení D400, E600</t>
  </si>
  <si>
    <t>1267943665</t>
  </si>
  <si>
    <t>https://podminky.urs.cz/item/CS_URS_2022_02/899204112</t>
  </si>
  <si>
    <t>90</t>
  </si>
  <si>
    <t>55242320</t>
  </si>
  <si>
    <t>mříž vtoková litinová plochá 500x500mm</t>
  </si>
  <si>
    <t>70952951</t>
  </si>
  <si>
    <t>Poznámka k položce:
Položka je uvažována vč. rámu.</t>
  </si>
  <si>
    <t>91</t>
  </si>
  <si>
    <t>59223871</t>
  </si>
  <si>
    <t>koš vysoký pro uliční vpusti žárově Pz plech pro rám 500/500mm</t>
  </si>
  <si>
    <t>-1935562546</t>
  </si>
  <si>
    <t>94</t>
  </si>
  <si>
    <t>IP 801</t>
  </si>
  <si>
    <t>Napojení do stávající šachty či přípojky UV, položka je vč. práce, materiálu a dopravy.</t>
  </si>
  <si>
    <t>soubor</t>
  </si>
  <si>
    <t>-1725539047</t>
  </si>
  <si>
    <t>115</t>
  </si>
  <si>
    <t>915211111</t>
  </si>
  <si>
    <t>Vodorovné dopravní značení stříkaným plastem dělící čára šířky 125 mm souvislá bílá základní</t>
  </si>
  <si>
    <t>1622622134</t>
  </si>
  <si>
    <t>https://podminky.urs.cz/item/CS_URS_2022_02/915211111</t>
  </si>
  <si>
    <t>1,85*20+1*20+5,45*11+5,85*2+3,3+18,2+9,6</t>
  </si>
  <si>
    <t>116</t>
  </si>
  <si>
    <t>915221121</t>
  </si>
  <si>
    <t>Vodorovné dopravní značení stříkaným plastem vodící čára bílá šířky 250 mm přerušovaná základní</t>
  </si>
  <si>
    <t>-49823531</t>
  </si>
  <si>
    <t>https://podminky.urs.cz/item/CS_URS_2022_02/915221121</t>
  </si>
  <si>
    <t>117</t>
  </si>
  <si>
    <t>915231111</t>
  </si>
  <si>
    <t>Vodorovné dopravní značení stříkaným plastem přechody pro chodce, šipky, symboly nápisy bílé základní</t>
  </si>
  <si>
    <t>688291791</t>
  </si>
  <si>
    <t>https://podminky.urs.cz/item/CS_URS_2022_02/915231111</t>
  </si>
  <si>
    <t>0,36*15+3,3+1,8*11+(6,25+6,25+6,5+6,5)*0,15+15+0,5*5,8</t>
  </si>
  <si>
    <t>118</t>
  </si>
  <si>
    <t>915231112</t>
  </si>
  <si>
    <t>Vodorovné dopravní značení stříkaným plastem přechody pro chodce, šipky, symboly nápisy bílé retroreflexní</t>
  </si>
  <si>
    <t>-1358440517</t>
  </si>
  <si>
    <t>https://podminky.urs.cz/item/CS_URS_2022_02/915231112</t>
  </si>
  <si>
    <t>4*0,5*3</t>
  </si>
  <si>
    <t>119</t>
  </si>
  <si>
    <t>915611111</t>
  </si>
  <si>
    <t>Předznačení pro vodorovné značení stříkané barvou nebo prováděné z nátěrových hmot liniové dělicí čáry, vodicí proužky</t>
  </si>
  <si>
    <t>-1181498310</t>
  </si>
  <si>
    <t>https://podminky.urs.cz/item/CS_URS_2022_02/915611111</t>
  </si>
  <si>
    <t>F15+F16</t>
  </si>
  <si>
    <t>120</t>
  </si>
  <si>
    <t>915621111</t>
  </si>
  <si>
    <t>Předznačení pro vodorovné značení stříkané barvou nebo prováděné z nátěrových hmot plošné šipky, symboly, nápisy</t>
  </si>
  <si>
    <t>-957132650</t>
  </si>
  <si>
    <t>https://podminky.urs.cz/item/CS_URS_2022_02/915621111</t>
  </si>
  <si>
    <t>F17+F18</t>
  </si>
  <si>
    <t>121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</si>
  <si>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</si>
  <si>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</si>
  <si>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-1097709242</t>
  </si>
  <si>
    <t>https://podminky.urs.cz/item/CS_URS_2022_02/916131213</t>
  </si>
  <si>
    <t>9,1+212,7+263,2+75,7+4,5+83,7+14,3+5,8+5,7+3,8+6,6+6+48-F12+F13 "obrubník 15x25x100"</t>
  </si>
  <si>
    <t>2,5+2,5+5+4,5+1,4+3+3+2,6+3+9,7+7,8+2,5+2,5 "obrubník 15x15x100"</t>
  </si>
  <si>
    <t>28 "obrubník přechodový 15-25x25x100"</t>
  </si>
  <si>
    <t>122</t>
  </si>
  <si>
    <t>59217029</t>
  </si>
  <si>
    <t>obrubník betonový silniční nájezdový 1000x150x150mm</t>
  </si>
  <si>
    <t>-179135735</t>
  </si>
  <si>
    <t>50*1,02 'Přepočtené koeficientem množství</t>
  </si>
  <si>
    <t>123</t>
  </si>
  <si>
    <t>59217030</t>
  </si>
  <si>
    <t>obrubník betonový silniční přechodový 1000x150x150-250mm</t>
  </si>
  <si>
    <t>28*1,02 'Přepočtené koeficientem množství</t>
  </si>
  <si>
    <t>124</t>
  </si>
  <si>
    <t>59217031</t>
  </si>
  <si>
    <t>obrubník betonový silniční 1000x150x250mm</t>
  </si>
  <si>
    <t>1623607190</t>
  </si>
  <si>
    <t>717,1*1,02 'Přepočtené koeficientem množství</t>
  </si>
  <si>
    <t>797509695</t>
  </si>
  <si>
    <t>7,3*3 "obrubník 8x25x100"</t>
  </si>
  <si>
    <t>-1628866698</t>
  </si>
  <si>
    <t>21,9*1,02 'Přepočtené koeficientem množství</t>
  </si>
  <si>
    <t>127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</si>
  <si>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</si>
  <si>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</si>
  <si>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-50369367</t>
  </si>
  <si>
    <t>https://podminky.urs.cz/item/CS_URS_2022_02/919732221</t>
  </si>
  <si>
    <t>129</t>
  </si>
  <si>
    <t>935932321</t>
  </si>
  <si>
    <t>Odvodňovací plastový žlab pro třídu zatížení C 250 vnitřní šířky 150 mm s krycím roštem můstkovým z litiny</t>
  </si>
  <si>
    <t>824623508</t>
  </si>
  <si>
    <t>https://podminky.urs.cz/item/CS_URS_2022_02/935932321</t>
  </si>
  <si>
    <t>107,5+13</t>
  </si>
  <si>
    <t>131</t>
  </si>
  <si>
    <t>935932422</t>
  </si>
  <si>
    <t>Odvodňovací plastový žlab pro třídu zatížení D 400 vnitřní šířky 200 mm s krycím roštem mřížkovým z litiny</t>
  </si>
  <si>
    <t>1122558176</t>
  </si>
  <si>
    <t>https://podminky.urs.cz/item/CS_URS_2022_02/935932422</t>
  </si>
  <si>
    <t>40,5</t>
  </si>
  <si>
    <t>133</t>
  </si>
  <si>
    <t>935932614</t>
  </si>
  <si>
    <t>Odvodňovací plastový žlab vpusť s kalovým košem pro žlab vnitřní šířky 150 mm</t>
  </si>
  <si>
    <t>1990356491</t>
  </si>
  <si>
    <t>https://podminky.urs.cz/item/CS_URS_2022_02/935932614</t>
  </si>
  <si>
    <t>134</t>
  </si>
  <si>
    <t>935932617</t>
  </si>
  <si>
    <t>Odvodňovací plastový žlab vpusť s kalovým košem pro žlab vnitřní šířky 200 mm</t>
  </si>
  <si>
    <t>221381986</t>
  </si>
  <si>
    <t>https://podminky.urs.cz/item/CS_URS_2022_02/935932617</t>
  </si>
  <si>
    <t>136</t>
  </si>
  <si>
    <t>977151124</t>
  </si>
  <si>
    <t>Jádrové vrty diamantovými korunkami do stavebních materiálů (železobetonu, betonu, cihel, obkladů, dlažeb, kamene) průměru přes 150 do 180 mm</t>
  </si>
  <si>
    <t>-838208366</t>
  </si>
  <si>
    <t>https://podminky.urs.cz/item/CS_URS_2022_02/977151124</t>
  </si>
  <si>
    <t>Způsob výpočtu: počet kusů * tl. stěny</t>
  </si>
  <si>
    <t>F23*0,12 "dodatečný otvor v SUV pro napojení liniového žlabu"</t>
  </si>
  <si>
    <t>140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</si>
  <si>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</si>
  <si>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</si>
  <si>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-1790857957</t>
  </si>
  <si>
    <t>https://podminky.urs.cz/item/CS_URS_2022_02/113107223</t>
  </si>
  <si>
    <t>141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</si>
  <si>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</si>
  <si>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</si>
  <si>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1912437455</t>
  </si>
  <si>
    <t>https://podminky.urs.cz/item/CS_URS_2022_02/113107243</t>
  </si>
  <si>
    <t>1961449626</t>
  </si>
  <si>
    <t>26,4+70,4+233,8+13,3+210,8+15,5+59,7+15,8+8,6+165</t>
  </si>
  <si>
    <t>143</t>
  </si>
  <si>
    <t>919731123</t>
  </si>
  <si>
    <t>Zarovnání styčné plochy podkladu nebo krytu podél vybourané části komunikace nebo zpevněné plochy živičné tl. přes 100 do 200 mm</t>
  </si>
  <si>
    <t>1047321582</t>
  </si>
  <si>
    <t>https://podminky.urs.cz/item/CS_URS_2022_02/919731123</t>
  </si>
  <si>
    <t>144</t>
  </si>
  <si>
    <t>919735113</t>
  </si>
  <si>
    <t>Řezání stávajícího živičného krytu nebo podkladu hloubky přes 100 do 150 mm</t>
  </si>
  <si>
    <t>-124754000</t>
  </si>
  <si>
    <t>https://podminky.urs.cz/item/CS_URS_2022_02/919735113</t>
  </si>
  <si>
    <t>11+13,5+6,8+31,8+5,5+13,5+16,4</t>
  </si>
  <si>
    <t>150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</si>
  <si>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</si>
  <si>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</si>
  <si>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1408106671</t>
  </si>
  <si>
    <t>https://podminky.urs.cz/item/CS_URS_2022_02/966008212</t>
  </si>
  <si>
    <t>26,5</t>
  </si>
  <si>
    <t>151</t>
  </si>
  <si>
    <t>IP 960</t>
  </si>
  <si>
    <t>Vybourání uliční vpusti včetně odvozu na skládku a skládkovného</t>
  </si>
  <si>
    <t>-1291193041</t>
  </si>
  <si>
    <t>152</t>
  </si>
  <si>
    <t>966006261</t>
  </si>
  <si>
    <t>Odstranění zpomalovacího prahu s odklizením materiálu na vzdálenost do 20 m nebo s naložením na dopravní prostředek plastového</t>
  </si>
  <si>
    <t>49326978</t>
  </si>
  <si>
    <t>https://podminky.urs.cz/item/CS_URS_2022_02/966006261</t>
  </si>
  <si>
    <t>6+6</t>
  </si>
  <si>
    <t>157</t>
  </si>
  <si>
    <t>810351811</t>
  </si>
  <si>
    <t>Bourání stávajícího potrubí z betonu v otevřeném výkopu DN do 200</t>
  </si>
  <si>
    <t>402946190</t>
  </si>
  <si>
    <t>https://podminky.urs.cz/item/CS_URS_2022_02/810351811</t>
  </si>
  <si>
    <t>2,9+2+2,8+5,7+1,9+2,5+3+2,5</t>
  </si>
  <si>
    <t>-902419416</t>
  </si>
  <si>
    <t>1765,615*10 'Přepočtené koeficientem množství</t>
  </si>
  <si>
    <t>1373825287</t>
  </si>
  <si>
    <t>794421102</t>
  </si>
  <si>
    <t>162</t>
  </si>
  <si>
    <t>997221875</t>
  </si>
  <si>
    <t>Poplatek za uložení stavebního odpadu na recyklační skládce (skládkovné) asfaltového bez obsahu dehtu zatříděného do Katalogu odpadů pod kódem 17 03 02</t>
  </si>
  <si>
    <t>602309063</t>
  </si>
  <si>
    <t>https://podminky.urs.cz/item/CS_URS_2022_02/997221875</t>
  </si>
  <si>
    <t>1657184419</t>
  </si>
  <si>
    <t>SAN</t>
  </si>
  <si>
    <t>SANACE AKTIVNÍ ZÓNY ZEMNÍ PLÁNĚ</t>
  </si>
  <si>
    <t>164</t>
  </si>
  <si>
    <t>IP 8502</t>
  </si>
  <si>
    <t>Posouzení aktivní zóny zemní pláně geotechnikem vč. případných laboratorních zkoušek</t>
  </si>
  <si>
    <t>...</t>
  </si>
  <si>
    <t>653899569</t>
  </si>
  <si>
    <t>Poznámka k položce:
Po provedení bouracích a zemních prací na úroveň zemní pláně a zásypech rýh inženýrských sítí bude v případě neúnosnosti zemní pláně (na základě provedených zkoušek) přivolán geotechnik, který posoudí aktivnní zónu zemní pláně a navrhne rozsah a způsob sanace. Součástí položky jsou případné odběry vzorků, jejich vyhodnocení, laboratorní zkoušky, atd. dle potřeb geotechnika.</t>
  </si>
  <si>
    <t>165</t>
  </si>
  <si>
    <t>122252205</t>
  </si>
  <si>
    <t>Odkopávky a prokopávky nezapažené pro silnice a dálnice strojně v hornině třídy těžitelnosti I přes 500 do 1 000 m3</t>
  </si>
  <si>
    <t>838726218</t>
  </si>
  <si>
    <t>https://podminky.urs.cz/item/CS_URS_2022_02/122252205</t>
  </si>
  <si>
    <t>Způsob výpočtu: plocha * tloušťka vrstvy</t>
  </si>
  <si>
    <t>F10*0,5</t>
  </si>
  <si>
    <t>166</t>
  </si>
  <si>
    <t>-2000645496</t>
  </si>
  <si>
    <t>Poznámka k položce:
V rámci zemních prací je uvažováno cca 30% prací prováděných v ochranných pásmech stávajících IS a to s max. opatrností dle podmínek správců IS.</t>
  </si>
  <si>
    <t>F10*0,5*0,3</t>
  </si>
  <si>
    <t>167</t>
  </si>
  <si>
    <t>771522629</t>
  </si>
  <si>
    <t>168</t>
  </si>
  <si>
    <t>-1262822491</t>
  </si>
  <si>
    <t>169</t>
  </si>
  <si>
    <t>-1422129624</t>
  </si>
  <si>
    <t>170</t>
  </si>
  <si>
    <t>648820336</t>
  </si>
  <si>
    <t>F10*0,5*1,8</t>
  </si>
  <si>
    <t>171</t>
  </si>
  <si>
    <t>564811111</t>
  </si>
  <si>
    <t>Podklad ze štěrkodrti ŠD s rozprostřením a zhutněním plochy přes 100 m2, po zhutnění tl. 50 mm</t>
  </si>
  <si>
    <t>1747656512</t>
  </si>
  <si>
    <t>https://podminky.urs.cz/item/CS_URS_2022_02/564811111</t>
  </si>
  <si>
    <t>F10 "sanace aktivní zóny zemní pláně - uzavírací vrstva"</t>
  </si>
  <si>
    <t>172</t>
  </si>
  <si>
    <t>564961315</t>
  </si>
  <si>
    <t>Podklad nebo podsyp z betonového recyklátu s rozprostřením a zhutněním plochy přes 100 m2, po zhutnění tl. 200 mm</t>
  </si>
  <si>
    <t>-391345204</t>
  </si>
  <si>
    <t>https://podminky.urs.cz/item/CS_URS_2022_02/564961315</t>
  </si>
  <si>
    <t>Poznámka k položce:
Výměra této položky a položek s ní souvisejících v této kapitole je uvažována jako maximální v případě, že by bylo nutné přistoupit k sanaci aktivní zóny zemní pláně a bude fakturována na základě skutečně provedených prací. Rozsah prací bude stanoven na základě zkoušek únosnosti zemmní pláně a odsouhlasen TDS a AD. Doloženo bude geodetickým měřením nebo jiným způsobem po dohodě s TDS. Podrobněji viz. TZ.
Po dohodě s TDS a projektantem lze použít i jiný vhodný recyklát.</t>
  </si>
  <si>
    <t>F01*1,2+F02*1,2+F09 "sanace aktivní zóny zemní pláně"</t>
  </si>
  <si>
    <t>173</t>
  </si>
  <si>
    <t>564971315</t>
  </si>
  <si>
    <t>Podklad nebo podsyp z betonového recyklátu s rozprostřením a zhutněním plochy přes 100 m2, po zhutnění tl. 250 mm</t>
  </si>
  <si>
    <t>1823488950</t>
  </si>
  <si>
    <t>https://podminky.urs.cz/item/CS_URS_2022_02/564971315</t>
  </si>
  <si>
    <t>obetonování_1</t>
  </si>
  <si>
    <t>obetonování chrániček</t>
  </si>
  <si>
    <t>Suť</t>
  </si>
  <si>
    <t>25,2</t>
  </si>
  <si>
    <t>2021-23-431 - SO 431 - Veřejné osvětlení</t>
  </si>
  <si>
    <t>2021-23-431-SP-N - SO 431 - Soupis prací - Veřejné osvětlení - neuznatelné náklady</t>
  </si>
  <si>
    <t>22249</t>
  </si>
  <si>
    <t xml:space="preserve">46862579 </t>
  </si>
  <si>
    <t>Ing. Jiří Stehlík</t>
  </si>
  <si>
    <t xml:space="preserve">    M - Veřejné osvětlení</t>
  </si>
  <si>
    <t xml:space="preserve">      21-M - Elektromontáže</t>
  </si>
  <si>
    <t xml:space="preserve">      46-M - Zemní práce při extr.mont.pracích</t>
  </si>
  <si>
    <t xml:space="preserve">      OST - Ostatní</t>
  </si>
  <si>
    <t>Veřejné osvětlení</t>
  </si>
  <si>
    <t>IP-00.1.1</t>
  </si>
  <si>
    <t>Demontáž jističe 1 pól do 25A včetně odpojení</t>
  </si>
  <si>
    <t>-2035382452</t>
  </si>
  <si>
    <t>Struktura výpočtu: počet kusů</t>
  </si>
  <si>
    <t>IP-99.1</t>
  </si>
  <si>
    <t>Demontáž - Ukončení vodičů izolovaných s označením a zapojením v rozváděči nebo na přístroji průřezu žíly do 2,5 mm2</t>
  </si>
  <si>
    <t>-1446770928</t>
  </si>
  <si>
    <t>IP-99.2</t>
  </si>
  <si>
    <t>Demontáž - Ukončení vodičů izolovaných s označením a zapojením v rozváděči nebo na přístroji průřezu žíly do 25 mm2</t>
  </si>
  <si>
    <t>-136777839</t>
  </si>
  <si>
    <t>IP-00.1.3</t>
  </si>
  <si>
    <t>Demontáž kabelů hliníkových bez ukončení do 1 kV uložených pevně AMCMK, AYKY, NAYY-J-RE (-O-SM), TFSP, 1 kV, počtu a průřezu žil 4 x 25 mm2</t>
  </si>
  <si>
    <t>-341748099</t>
  </si>
  <si>
    <t>Struktura výpočtu: změřeno v digitální verzi PD funkcí na měření délek</t>
  </si>
  <si>
    <t>IP-00.1.4</t>
  </si>
  <si>
    <t>Demontáž kabelů hliníkových bez ukončení do 1 kV uložených volně AMCMK, AYKY, NAYY-J-RE (-O-SM), TFSP, 1 kV, počtu a průřezu žil 4 x 25 mm2</t>
  </si>
  <si>
    <t>-577563254</t>
  </si>
  <si>
    <t>IP-99.3</t>
  </si>
  <si>
    <t>Demontáž svítidel výbojkových se zapojením vodičů průmyslových nebo venkovních na výložník</t>
  </si>
  <si>
    <t>-846743940</t>
  </si>
  <si>
    <t>IP-99.4</t>
  </si>
  <si>
    <t>Demontáž výložníků osvětlení jednoramenných sloupových, hmotnosti do 35 kg</t>
  </si>
  <si>
    <t>-1879656873</t>
  </si>
  <si>
    <t>https://podminky.urs.cz/item/CS_URS_2022_02/IP-99.4</t>
  </si>
  <si>
    <t>IP-99.5</t>
  </si>
  <si>
    <t>Demontáž stožárů osvětlení ocelových samostatně stojících, délky do 12 m</t>
  </si>
  <si>
    <t>-1921861586</t>
  </si>
  <si>
    <t>https://podminky.urs.cz/item/CS_URS_2022_02/IP-99.5</t>
  </si>
  <si>
    <t>741320101</t>
  </si>
  <si>
    <t>Montáž jističů se zapojením vodičů jednopólových nn do 25 A bez krytu</t>
  </si>
  <si>
    <t>-1234090422</t>
  </si>
  <si>
    <t>https://podminky.urs.cz/item/CS_URS_2022_02/741320101</t>
  </si>
  <si>
    <t>35822127</t>
  </si>
  <si>
    <t>jistič 1-pólový 20 A vypínací charakteristika B vypínací schopnost 10 kA</t>
  </si>
  <si>
    <t>-1672401846</t>
  </si>
  <si>
    <t>210204011</t>
  </si>
  <si>
    <t>Montáž stožárů osvětlení ocelových samostatně stojících, délky do 12 m</t>
  </si>
  <si>
    <t>2064036603</t>
  </si>
  <si>
    <t>https://podminky.urs.cz/item/CS_URS_2022_02/210204011</t>
  </si>
  <si>
    <t xml:space="preserve">Struktura výpočtu: počet kusů </t>
  </si>
  <si>
    <t>IP-01.1.5</t>
  </si>
  <si>
    <t>stožár ocel. bezpatic. 3st. v=5m (133/89/60), manžeta, žár. Zn</t>
  </si>
  <si>
    <t>ks</t>
  </si>
  <si>
    <t>1410999138</t>
  </si>
  <si>
    <t>Poznámka k položce:
Doporučeno DOS 50+M, Žz</t>
  </si>
  <si>
    <t>IP-01.6.1</t>
  </si>
  <si>
    <t>stožárová zemní svorka</t>
  </si>
  <si>
    <t>1132731993</t>
  </si>
  <si>
    <t>210204103</t>
  </si>
  <si>
    <t>Montáž výložníků osvětlení jednoramenných sloupových, hmotnosti do 35 kg</t>
  </si>
  <si>
    <t>720798418</t>
  </si>
  <si>
    <t>https://podminky.urs.cz/item/CS_URS_2022_02/210204103</t>
  </si>
  <si>
    <t>IP-01.2.6</t>
  </si>
  <si>
    <t>univerzální držák svítidla Voltana - na sloup/na výložník</t>
  </si>
  <si>
    <t>512806115</t>
  </si>
  <si>
    <t>Poznámka k položce:
doporučeno  univerzální držák svítidla Voltana - na sloup/na výložník</t>
  </si>
  <si>
    <t>210204201</t>
  </si>
  <si>
    <t>Montáž elektrovýzbroje stožárů osvětlení 1 okruh</t>
  </si>
  <si>
    <t>-1172582898</t>
  </si>
  <si>
    <t>https://podminky.urs.cz/item/CS_URS_2022_02/210204201</t>
  </si>
  <si>
    <t>IP-01.5.1</t>
  </si>
  <si>
    <t>stožárová výzbroj průběžná pro prům.16 Cu s keramickou pojistkou 5x20/4A</t>
  </si>
  <si>
    <t>-202071598</t>
  </si>
  <si>
    <t>Poznámka k položce:
doporučeno: SV6.16.4; poj. keram. 4A</t>
  </si>
  <si>
    <t>210202013</t>
  </si>
  <si>
    <t>Montáž svítidel výbojkových se zapojením vodičů průmyslových nebo venkovních na výložník</t>
  </si>
  <si>
    <t>1191047687</t>
  </si>
  <si>
    <t>https://podminky.urs.cz/item/CS_URS_2022_02/210202013</t>
  </si>
  <si>
    <t>IP-01.3.1</t>
  </si>
  <si>
    <t>svítidlo Voltana 2/16LED/350mA/5248/WW730/19W</t>
  </si>
  <si>
    <t>-843672058</t>
  </si>
  <si>
    <t>Poznámka k položce:
doporučeno: Voltana 2/16LED/350mA/5248/WW730/19W</t>
  </si>
  <si>
    <t>741122211</t>
  </si>
  <si>
    <t>Montáž kabelů měděných bez ukončení uložených volně nebo v liště plných kulatých (např. CYKY) počtu a průřezu žil 3x1,5 až 6 mm2</t>
  </si>
  <si>
    <t>547767413</t>
  </si>
  <si>
    <t>https://podminky.urs.cz/item/CS_URS_2022_02/741122211</t>
  </si>
  <si>
    <t>34111030</t>
  </si>
  <si>
    <t>kabel instalační jádro Cu plné izolace PVC plášť PVC 450/750V (CYKY) 3x1,5mm2</t>
  </si>
  <si>
    <t>-1432104416</t>
  </si>
  <si>
    <t>dosloupu_1</t>
  </si>
  <si>
    <t>210812035</t>
  </si>
  <si>
    <t>Montáž izolovaných kabelů měděných do 1 kV bez ukončení plných nebo laněných kulatých (např. CYKY, CHKE-R) uložených volně nebo v liště počtu a průřezu žil 4x16 mm2</t>
  </si>
  <si>
    <t>-652167480</t>
  </si>
  <si>
    <t>https://podminky.urs.cz/item/CS_URS_2022_02/210812035</t>
  </si>
  <si>
    <t>217</t>
  </si>
  <si>
    <t>210813035</t>
  </si>
  <si>
    <t>Montáž izolovaných kabelů měděných do 1 kV bez ukončení plných nebo laněných kulatých (např. CYKY, CHKE-R) uložených pevně počtu a průřezu žil 4x16 mm2</t>
  </si>
  <si>
    <t>-1220791796</t>
  </si>
  <si>
    <t>https://podminky.urs.cz/item/CS_URS_2022_02/210813035</t>
  </si>
  <si>
    <t>34111080</t>
  </si>
  <si>
    <t>kabel instalační jádro Cu plné izolace PVC plášť PVC 450/750V (CYKY) 4x16mm2</t>
  </si>
  <si>
    <t>-1729515794</t>
  </si>
  <si>
    <t>238</t>
  </si>
  <si>
    <t>81716741</t>
  </si>
  <si>
    <t>34571352</t>
  </si>
  <si>
    <t>trubka elektroinstalační ohebná dvouplášťová korugovaná (chránička) D 52/63mm, HDPE+LDPE</t>
  </si>
  <si>
    <t>-769568758</t>
  </si>
  <si>
    <t xml:space="preserve">Poznámka k položce:
doporučeno: KF 09050 </t>
  </si>
  <si>
    <t>460520172</t>
  </si>
  <si>
    <t>Montáž trubek ochranných uložených volně do rýhy plastových ohebných, vnitřního průměru přes 32 do 50 mm</t>
  </si>
  <si>
    <t>-73763680</t>
  </si>
  <si>
    <t>https://podminky.urs.cz/item/CS_URS_2022_02/460520172</t>
  </si>
  <si>
    <t>34571350</t>
  </si>
  <si>
    <t>trubka elektroinstalační ohebná dvouplášťová korugovaná (chránička) D 32/40mm, HDPE+LDPE</t>
  </si>
  <si>
    <t>-1000025401</t>
  </si>
  <si>
    <t>Poznámka k položce:
EAN 8595057698147</t>
  </si>
  <si>
    <t>741128022</t>
  </si>
  <si>
    <t>Ostatní práce při montáži vodičů a kabelů Příplatek k cenám montáže vodičů a kabelů za zatahování vodičů a kabelů do tvárnicových tras s komorami nebo do kolektorů, hmotnosti do 2 kg</t>
  </si>
  <si>
    <t>-110868246</t>
  </si>
  <si>
    <t>https://podminky.urs.cz/item/CS_URS_2022_02/741128022</t>
  </si>
  <si>
    <t>Struktura výpočtu: změřeno v digitální verzi PD funkcí na měření délek (zatažení do nových chrániček)</t>
  </si>
  <si>
    <t>741130021</t>
  </si>
  <si>
    <t>Ukončení vodičů izolovaných s označením a zapojením na svorkovnici s otevřením a uzavřením krytu, průřezu žíly do 2,5 mm2</t>
  </si>
  <si>
    <t>1639360329</t>
  </si>
  <si>
    <t>https://podminky.urs.cz/item/CS_URS_2022_02/741130021</t>
  </si>
  <si>
    <t>741130025</t>
  </si>
  <si>
    <t>Ukončení vodičů izolovaných s označením a zapojením na svorkovnici s otevřením a uzavřením krytu, průřezu žíly do 16 mm2</t>
  </si>
  <si>
    <t>-72499628</t>
  </si>
  <si>
    <t>https://podminky.urs.cz/item/CS_URS_2022_02/741130025</t>
  </si>
  <si>
    <t>210220002</t>
  </si>
  <si>
    <t>Montáž uzemňovacího vedení s upevněním, propojením a připojením pomocí svorek na povrchu vodičů FeZn drátem nebo lanem průměru do 10 mm</t>
  </si>
  <si>
    <t>-1484153227</t>
  </si>
  <si>
    <t>https://podminky.urs.cz/item/CS_URS_2022_02/210220002</t>
  </si>
  <si>
    <t>213</t>
  </si>
  <si>
    <t>35431160</t>
  </si>
  <si>
    <t>svorka univerzální 669101 pro lano 4-16mm2</t>
  </si>
  <si>
    <t>-900291500</t>
  </si>
  <si>
    <t>35441073</t>
  </si>
  <si>
    <t>drát D 10mm FeZn</t>
  </si>
  <si>
    <t>1111381623</t>
  </si>
  <si>
    <t>213*0,62</t>
  </si>
  <si>
    <t>460080112</t>
  </si>
  <si>
    <t>Bourání základu betonového</t>
  </si>
  <si>
    <t>-1827326304</t>
  </si>
  <si>
    <t>https://podminky.urs.cz/item/CS_URS_2022_02/460080112</t>
  </si>
  <si>
    <t>Struktura výpočtu: objem patky x počet kusů</t>
  </si>
  <si>
    <t>0,7*2+0,23*0</t>
  </si>
  <si>
    <t>460391123</t>
  </si>
  <si>
    <t>Zásyp jam ručně s uložením výkopku ve vrstvách a úpravou povrchu s přemístění sypaniny ze vzdálenosti do 10 m se zhutněním z horniny třídy těžitelnosti I skupiny 3</t>
  </si>
  <si>
    <t>1784171582</t>
  </si>
  <si>
    <t>https://podminky.urs.cz/item/CS_URS_2022_02/460391123</t>
  </si>
  <si>
    <t>výpočet</t>
  </si>
  <si>
    <t>460201603</t>
  </si>
  <si>
    <t>Hloubení nezapažených kabelových rýh strojně včetně urovnání dna s přemístěním výkopku do vzdálenosti 3 m od okraje jámy nebo s naložením na dopravní prostředek ostatních rozměrů v hornině třídy těžitelnosti I skupiny 3</t>
  </si>
  <si>
    <t>217541184</t>
  </si>
  <si>
    <t>https://podminky.urs.cz/item/CS_URS_2022_02/460201603</t>
  </si>
  <si>
    <t>Struktura výpočtu: změřeno v digitální verzi PD funkcí na měření délek x šířka</t>
  </si>
  <si>
    <t>0*0,3*0,8+0*0,3*0,7+40*0,3*0,15</t>
  </si>
  <si>
    <t>460461152</t>
  </si>
  <si>
    <t>Zásyp kabelových rýh strojně v omezeném prostoru s přemístěním sypaniny ze vzdálenosti do 10 m, s uložením výkopku ve vrstvách včetně zhutnění a urovnání povrchu šířky 35 cm hloubky 50 cm v hornině třídy těžitelnosti I skupiny 3</t>
  </si>
  <si>
    <t>-1116745251</t>
  </si>
  <si>
    <t>https://podminky.urs.cz/item/CS_URS_2022_02/460461152</t>
  </si>
  <si>
    <t>IP-011</t>
  </si>
  <si>
    <t>Vytýčení pozice nového světelného bodu</t>
  </si>
  <si>
    <t>-1223973195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</si>
  <si>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</si>
  <si>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</si>
  <si>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920630763</t>
  </si>
  <si>
    <t>https://podminky.urs.cz/item/CS_URS_2022_02/460131113</t>
  </si>
  <si>
    <t>3,24</t>
  </si>
  <si>
    <t>460080013</t>
  </si>
  <si>
    <t>Základové konstrukce základ bez bednění do rostlé zeminy z monolitického betonu tř. C 12/15</t>
  </si>
  <si>
    <t>1114303875</t>
  </si>
  <si>
    <t>https://podminky.urs.cz/item/CS_URS_2022_02/460080013</t>
  </si>
  <si>
    <t>Struktura výpočtu: (objem patky - objem stožáru) * počet patek + základová deska</t>
  </si>
  <si>
    <t>základS</t>
  </si>
  <si>
    <t>2*0,87+4*0,46+0*0,25</t>
  </si>
  <si>
    <t>IP-021</t>
  </si>
  <si>
    <t>průsaková trubka dvouvrstvá z PE-HD prům. 250 mm/1,2m</t>
  </si>
  <si>
    <t>-207041438</t>
  </si>
  <si>
    <t>IP-022</t>
  </si>
  <si>
    <t>průsaková trubka dvouvrstvá z PE-HD prům. 250 mm/1m</t>
  </si>
  <si>
    <t>-1945323604</t>
  </si>
  <si>
    <t>IP-012</t>
  </si>
  <si>
    <t>Vytýčení trasy kabelového vedení</t>
  </si>
  <si>
    <t>1447519803</t>
  </si>
  <si>
    <t>196</t>
  </si>
  <si>
    <t>460150263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</si>
  <si>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</si>
  <si>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-1881931393</t>
  </si>
  <si>
    <t>https://podminky.urs.cz/item/CS_URS_2022_02/460150263</t>
  </si>
  <si>
    <t>Struktura výpočtu: změřeno v digitální verzi PD funkcí na měření délek (výkop silnice)</t>
  </si>
  <si>
    <t>460150153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</si>
  <si>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</si>
  <si>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-1237138944</t>
  </si>
  <si>
    <t>https://podminky.urs.cz/item/CS_URS_2022_02/460150153</t>
  </si>
  <si>
    <t>Struktura výpočtu: změřeno v digitální verzi PD funkcí na měření délek (výkop zel. pás)</t>
  </si>
  <si>
    <t>460150123</t>
  </si>
  <si>
    <t>Hloubení zapažených i nezapažených kabelových rýh ručně včetně urovnání dna s přemístěním výkopku do vzdálenosti 3 m od okraje jámy nebo s naložením na dopravní prostředek šířky 35 cm hloubky 40 cm v hornině třídy těžitelnosti I skupiny 3</t>
  </si>
  <si>
    <t>-1550121283</t>
  </si>
  <si>
    <t>https://podminky.urs.cz/item/CS_URS_2022_02/460150123</t>
  </si>
  <si>
    <t>Struktura výpočtu: změřeno v digitální verzi PD funkcí na měření délek (výkop chodník)</t>
  </si>
  <si>
    <t>460080012</t>
  </si>
  <si>
    <t>Základové konstrukce základ bez bednění do rostlé zeminy z monolitického betonu tř. C 8/10</t>
  </si>
  <si>
    <t>-818323711</t>
  </si>
  <si>
    <t>https://podminky.urs.cz/item/CS_URS_2022_02/460080012</t>
  </si>
  <si>
    <t>Struktura výpočtu: změřeno v digitální verzi PD funkcí na měření délek (výkop silnice * objem obetonování)</t>
  </si>
  <si>
    <t>30*0,06</t>
  </si>
  <si>
    <t>IP-009</t>
  </si>
  <si>
    <t>Výstražná fólie do výkopu červená š. 220.</t>
  </si>
  <si>
    <t>-177891864</t>
  </si>
  <si>
    <t>Struktura výpočtu: výkop v zeleném pásu + silnice</t>
  </si>
  <si>
    <t>460421171</t>
  </si>
  <si>
    <t>Kabelové lože z písku včetně podsypu, zhutnění a urovnání povrchu pro kabely vn a vvn zakryté plastovými deskami (materiál ve specifikaci), šířky do 25 cm</t>
  </si>
  <si>
    <t>1583723163</t>
  </si>
  <si>
    <t>https://podminky.urs.cz/item/CS_URS_2022_02/460421171</t>
  </si>
  <si>
    <t>Struktura výpočtu: výkop v chodníku</t>
  </si>
  <si>
    <t>34575103</t>
  </si>
  <si>
    <t>deska kabelová krycí PVC červená, 200x2mm</t>
  </si>
  <si>
    <t>1866815493</t>
  </si>
  <si>
    <t>460560253</t>
  </si>
  <si>
    <t>Zásyp kabelových rýh ručně s přemístění sypaniny ze vzdálenosti do 10 m, s uložením výkopku ve vrstvách včetně zhutnění a úpravy povrchu šířky 50 cm hloubky 70 cm z horniny třídy těžitelnosti I skupiny 3</t>
  </si>
  <si>
    <t>1126924141</t>
  </si>
  <si>
    <t>https://podminky.urs.cz/item/CS_URS_2022_02/460560253</t>
  </si>
  <si>
    <t>Struktura výpočtu: výkop silnice</t>
  </si>
  <si>
    <t>460560133</t>
  </si>
  <si>
    <t>Zásyp kabelových rýh ručně s přemístění sypaniny ze vzdálenosti do 10 m, s uložením výkopku ve vrstvách včetně zhutnění a úpravy povrchu šířky 35 cm hloubky 50 cm z hornině třídy těžitelnosti I skupiny 3</t>
  </si>
  <si>
    <t>1491995778</t>
  </si>
  <si>
    <t>https://podminky.urs.cz/item/CS_URS_2022_02/460560133</t>
  </si>
  <si>
    <t>Struktura výpočtu: výkop zelený pás</t>
  </si>
  <si>
    <t>460560103</t>
  </si>
  <si>
    <t>Zásyp kabelových rýh ručně s přemístění sypaniny ze vzdálenosti do 10 m, s uložením výkopku ve vrstvách včetně zhutnění a úpravy povrchu šířky 35 cm hloubky 20 cm z horniny třídy těžitelnosti I skupiny 3</t>
  </si>
  <si>
    <t>-730137662</t>
  </si>
  <si>
    <t>https://podminky.urs.cz/item/CS_URS_2022_02/460560103</t>
  </si>
  <si>
    <t>460600061</t>
  </si>
  <si>
    <t>Odvoz suti a vybouraných hmot odvoz suti a vybouraných hmot do 1 km</t>
  </si>
  <si>
    <t>-2064613294</t>
  </si>
  <si>
    <t>https://podminky.urs.cz/item/CS_URS_2022_02/460600061</t>
  </si>
  <si>
    <t>Struktura výpočtu: přebytek výkopku (pískové lože, betony pro chráničky a patky a ostatní mat. uložený v zemi)</t>
  </si>
  <si>
    <t>460600071</t>
  </si>
  <si>
    <t>Odvoz suti a vybouraných hmot odvoz suti a vybouraných hmot Příplatek k ceně za každý další i započatý 1 km</t>
  </si>
  <si>
    <t>1436436666</t>
  </si>
  <si>
    <t>https://podminky.urs.cz/item/CS_URS_2022_02/460600071</t>
  </si>
  <si>
    <t>Struktura výpočtu: hmotnost x počet km</t>
  </si>
  <si>
    <t>Suť*5</t>
  </si>
  <si>
    <t>IP-023</t>
  </si>
  <si>
    <t>Poplatek za uložení stavebního odpadu ze sypaniny na skládce (skládkovné)</t>
  </si>
  <si>
    <t>-147419701</t>
  </si>
  <si>
    <t>OST</t>
  </si>
  <si>
    <t>Ostatní</t>
  </si>
  <si>
    <t>013254000</t>
  </si>
  <si>
    <t>Dokumentace skutečného provedení stavby</t>
  </si>
  <si>
    <t>…</t>
  </si>
  <si>
    <t>1024</t>
  </si>
  <si>
    <t>-480697852</t>
  </si>
  <si>
    <t>https://podminky.urs.cz/item/CS_URS_2022_02/013254000</t>
  </si>
  <si>
    <t>Dokumentace</t>
  </si>
  <si>
    <t>065002000</t>
  </si>
  <si>
    <t>Mimostaveništní doprava materiálů</t>
  </si>
  <si>
    <t>-2015387573</t>
  </si>
  <si>
    <t>https://podminky.urs.cz/item/CS_URS_2022_02/065002000</t>
  </si>
  <si>
    <t>Doprava stožárů svítidel atd.</t>
  </si>
  <si>
    <t>IP-020.2</t>
  </si>
  <si>
    <t>Drobný materiál</t>
  </si>
  <si>
    <t>1128717334</t>
  </si>
  <si>
    <t>Drobný materiál % z ceny materiálu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</si>
  <si>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</si>
  <si>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</si>
  <si>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-2068212615</t>
  </si>
  <si>
    <t>https://podminky.urs.cz/item/CS_URS_2022_02/210280002</t>
  </si>
  <si>
    <t>HZS2222</t>
  </si>
  <si>
    <t>Hodinové zúčtovací sazby profesí PSV provádění stavebních instalací topenář odborný</t>
  </si>
  <si>
    <t>hod</t>
  </si>
  <si>
    <t>1703876396</t>
  </si>
  <si>
    <t>https://podminky.urs.cz/item/CS_URS_2022_02/HZS2222</t>
  </si>
  <si>
    <t>Ostatní montážní práce nezahrnuté v položkách</t>
  </si>
  <si>
    <t>2021-23-VON - VON - Vedlejší a ostatní náklady</t>
  </si>
  <si>
    <t>2021-23-VON-SP-N - VON - Soupis prací - Vedlejší a ostatní náklady - neuznatelné náklady</t>
  </si>
  <si>
    <t>Vedlejší a ostatní náklady 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 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 - Uvedení stavbou dotčených ploch a staveništní dopravou dotčených komunikací do původního nebo projektového stavu.  Péče o nepředané objekty a konstrukce stavby, jejich ošetřování. Likvidace přebytečného stavebního materiálu odpovídajícím způsobem. - Zajištění bezpečnosti při provádění stavby ve smyslu bezpečnosti práce a ochrany životního prostředí. - Nutný rozsah stavebního pojištění budoucího díla na předmětné stavbě a pojištění odpovědnosti za škodu způsobenou dodavatelem třetí osobě. Zajištění bankovních garancí. - Všechny další nutné náklady k řádnému a úplnému zhotovení předmětu díla zřejmé ze zadávací dokumentace nebo místních podmínek. 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 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 - Veškeré zkoušky, měření, revize, posudky a dozory dle příslušných TKP, norem a ostatních předpisů s výstavbou souvisejících.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</si>
  <si>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</si>
  <si>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</si>
  <si>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</si>
  <si>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</si>
  <si>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</si>
  <si>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</si>
  <si>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</si>
  <si>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</si>
  <si>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</si>
  <si>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440237250</t>
  </si>
  <si>
    <t>https://podminky.urs.cz/item/CS_URS_2022_02/012103000</t>
  </si>
  <si>
    <t>Poznámka k položce:
vytyčení hranic pozemků, vytyčení staveniště a stavebního objektu, určení průběhu nadzemního nebo podzemního stávajícího i plánovaného vedení, určení vytyčovací sítě, ...</t>
  </si>
  <si>
    <t>012203000</t>
  </si>
  <si>
    <t>Geodetické práce při provádění stavby</t>
  </si>
  <si>
    <t>2079334521</t>
  </si>
  <si>
    <t>https://podminky.urs.cz/item/CS_URS_2022_02/012203000</t>
  </si>
  <si>
    <t>Poznámka k položce:
výšková měření, výpočet objemů, atd. které mají chrakter kontrolních a upřesňujících činností, ...</t>
  </si>
  <si>
    <t>012303000</t>
  </si>
  <si>
    <t>Geodetické práce po výstavbě</t>
  </si>
  <si>
    <t>-271660818</t>
  </si>
  <si>
    <t>https://podminky.urs.cz/item/CS_URS_2022_02/012303000</t>
  </si>
  <si>
    <t>Poznámka k položce:
zaměření skutečného provedení stavby, včetně komunikací a inženýrských sítí, kontrolní měření provedeného objektu, měření posunu a změn polohy novostavby v daném časovém intervalu, GEOMETRICKÝ PLÁN, ...
Vyhotovení dokumentace a její předání objednateli v požadované formě a požadovaném počtu.</t>
  </si>
  <si>
    <t>-1012089842</t>
  </si>
  <si>
    <t>Poznámka k položce:
Vyhotovení dokumentace skutečného provedení stavby a její předání objednateli v požadované formě a požadovaném počtu.
Veškeré změny provedení stavby proti původnímu projektu musí být zapracovány do dokumentace v souladu s ustanovením odst. 6 § 125 zákona č. 183/2006 Sb., stavební zákon, ve znění pozdějších předpisů, a § 4 vyhlášky č. 499/2006 Sb., o dokumentaci staveb v platném znění,. Rozsah dokumentace určuje příloha č. 14 vyhlášky č. 499/2006 Sb.</t>
  </si>
  <si>
    <t>013274000</t>
  </si>
  <si>
    <t>Pasportizace objektu před započetím prací</t>
  </si>
  <si>
    <t>1076653687</t>
  </si>
  <si>
    <t>https://podminky.urs.cz/item/CS_URS_2022_02/013274000</t>
  </si>
  <si>
    <t>013284000</t>
  </si>
  <si>
    <t>Pasportizace objektu po provedení prací</t>
  </si>
  <si>
    <t>-893987418</t>
  </si>
  <si>
    <t>https://podminky.urs.cz/item/CS_URS_2022_02/013284000</t>
  </si>
  <si>
    <t>IP 903</t>
  </si>
  <si>
    <t>Realizační dokumentace stavby (RDS)</t>
  </si>
  <si>
    <t>-1900162381</t>
  </si>
  <si>
    <t>Poznámka k položce:
Vyhotovení realizační dokumentace stavby obsahující zejména dílenské a výrobní výkresy sloužící k realizaci stavby, objektu nebo zařízení.</t>
  </si>
  <si>
    <t>VRN3</t>
  </si>
  <si>
    <t>Zařízení staveniště</t>
  </si>
  <si>
    <t>030001000</t>
  </si>
  <si>
    <t>92932045</t>
  </si>
  <si>
    <t>https://podminky.urs.cz/item/CS_URS_2022_02/030001000</t>
  </si>
  <si>
    <t xml:space="preserve">Poznámka k položce:
Veškeré náklady zhotovitele na zřízení, vybavení, provoz, údržbu, zabezpečení a odstranění staveniště, které mu vzniknou podle podmínek smlouvy, vč. nákladů na připojení na inženýrské sítě a nákladů na úpravu povrchů a úklid ploch, na kterých bylo zařízení staveniště provozováno. Zajištění vhodných prostor pro potřeby investora, TDS a AD. 
Ochrana staveniště před vstupem nepovolaných osob, včetně příslušného značení, oplocení staveniště či jeho osvětlení, vypracování potřebné dokumentace pro provoz staveniště z hlediska požární ochrany (požární řád a poplachová směrnice) a z hlediska provozu staveniště (provozně dopravní řád).
</t>
  </si>
  <si>
    <t>034303000</t>
  </si>
  <si>
    <t>Dopravní značení na staveništi</t>
  </si>
  <si>
    <t>2130680365</t>
  </si>
  <si>
    <t>https://podminky.urs.cz/item/CS_URS_2022_02/034303000</t>
  </si>
  <si>
    <t>Poznámka k položce:
Vyhotovení návrhu dočasného dopravního značení, jeho projednání s dotčenými orgány a organizacemi, dodání dopravních značek, jejich rozmístění a přemísťování na staveništi a v jeho bezprostředním okolí a jejich údržba v průběhu výstavby, včetně následného odstranění po ukončení stavebních prací.
S ohledem na stísněné podmínky tvořené stávající zástavbou, neznámé strojní vybavení a technologické postupy zhotovitele a harmonogram prací není DIO zpracováno předem. DIO bude stanoveno (na náklady zhotovitele) v dostatečném předstihu před zahájení stavby a odsouhlaseno příslušným DI Policie ČR až na základě jednání s vybraným zhotovitelem stavby.</t>
  </si>
  <si>
    <t>034503000</t>
  </si>
  <si>
    <t>Informační tabule na staveništi</t>
  </si>
  <si>
    <t>-793973196</t>
  </si>
  <si>
    <t>https://podminky.urs.cz/item/CS_URS_2022_02/034503000</t>
  </si>
  <si>
    <t>SEZNAM FIGUR</t>
  </si>
  <si>
    <t>Výměra</t>
  </si>
  <si>
    <t xml:space="preserve"> 2021-23-101/ 2021-23-101-SP-N</t>
  </si>
  <si>
    <t>Použití figury:</t>
  </si>
  <si>
    <t>Kladení zámkové dlažby pozemních komunikací ručně tl 80 mm skupiny A pl přes 100 do 300 m2</t>
  </si>
  <si>
    <t>Úprava pláně pro silnice a dálnice v zářezech se zhutněním</t>
  </si>
  <si>
    <t>Podklad ze štěrkodrtě ŠD plochy přes 100 m2 tl 250 mm</t>
  </si>
  <si>
    <t>Kladení zámkové dlažby komunikací pro pěší ručně tl 60 mm skupiny A pl přes 300 m2</t>
  </si>
  <si>
    <t>Podklad ze štěrkodrtě ŠD plochy přes 100 m2 tl 150 mm</t>
  </si>
  <si>
    <t>Osazení chodníkového obrubníku betonového stojatého s boční opěrou do lože z betonu prostého</t>
  </si>
  <si>
    <t>Montáž sloupku dopravních značek délky do 3,5 m s betonovým základem</t>
  </si>
  <si>
    <t>Rozprostření ornice tl vrstvy do 200 mm pl do 100 m2 v rovině nebo ve svahu do 1:5 strojně</t>
  </si>
  <si>
    <t>Vodorovné přemístění do 6000 m bez naložení výkopku ze zemin schopných zúrodnění</t>
  </si>
  <si>
    <t>Příplatek pro vodorovné přemístění bez naložení výkopku ze zemin schopných zúrodnění ZKD 1000 m</t>
  </si>
  <si>
    <t>Nakládání výkopku ze zemin schopných zúrodnění</t>
  </si>
  <si>
    <t>Založení lučního trávníku výsevem pl do 1000 m2 v rovině a ve svahu do 1:5</t>
  </si>
  <si>
    <t>Zalití rostlin vodou plocha přes 20 m2</t>
  </si>
  <si>
    <t>zemina pro terénní úpravy - ornice</t>
  </si>
  <si>
    <t>Odstranění odpadkového koše s betonovou patkou</t>
  </si>
  <si>
    <t>základová deska</t>
  </si>
  <si>
    <t>F33</t>
  </si>
  <si>
    <t>60,7+216,1</t>
  </si>
  <si>
    <t>Zásyp jam, šachet rýh nebo kolem objektů sypaninou se zhutněním</t>
  </si>
  <si>
    <t>Osazování betonových palisád do betonového základu v řadě výšky prvku přes 0,5 do 1 m</t>
  </si>
  <si>
    <t>Osazování sloupků a vzpěr plotových ocelových v přes 2 do 2,6 m se zabetonováním</t>
  </si>
  <si>
    <t>Montáž stříšek nad vstupy kotvených pomocí konzol obloukových šířky, výplň z umělých hmot š přes 1,50 do 2,00 m</t>
  </si>
  <si>
    <t>Hloubení nezapažených rýh šířky do 800 mm v nesoudržných horninách třídy těžitelnosti I skupiny 1 a 2 ručně</t>
  </si>
  <si>
    <t>Montáž plynovodních přípojek svářením DN 65 (2 1/2")</t>
  </si>
  <si>
    <t>Krytí potrubí z plastů výstražnou fólií z PVC 25 cm</t>
  </si>
  <si>
    <t>Nasunutí potrubní sekce do ocelové chráničky DN 80</t>
  </si>
  <si>
    <t>trubka ochranná PEHD 90x3,5mm</t>
  </si>
  <si>
    <t>Hloubení kabelových rýh ručně š 35 cm hl 40 cm v hornině tř I skupiny 1 a 2</t>
  </si>
  <si>
    <t>Zásyp kabelových rýh ručně se zhutněním š 35 cm hl 40 cm z horniny tř I skupiny 3</t>
  </si>
  <si>
    <t>Výstražná fólie pro krytí kabelů šířky 20 cm</t>
  </si>
  <si>
    <t>Montáž trubek ochranných plastových uložených volně do rýhy tuhých D přes 90 do 110 mm</t>
  </si>
  <si>
    <t>Montáž trubek ochranných plastových uložených volně do rýhy tuhých D přes 133 do 172 mm</t>
  </si>
  <si>
    <t>Montáž trubek ochranných plastových uložených volně do rýhy ohebných přes 50 do 90 mm</t>
  </si>
  <si>
    <t>Rozebrání dlažeb ze zámkových dlaždic komunikací pro pěší ručně</t>
  </si>
  <si>
    <t>Odstranění podkladu z kameniva drceného tl přes 100 do 200 mm strojně pl přes 50 do 200 m2</t>
  </si>
  <si>
    <t>Odstranění podkladu z betonu prostého tl přes 150 do 300 mm ručně</t>
  </si>
  <si>
    <t>Sejmutí ornice plochy do 100 m2 tl vrstvy do 200 mm strojně</t>
  </si>
  <si>
    <t>Odkopávky a prokopávky nezapažené pro silnice a dálnice v hornině třídy těžitelnosti I objem do 100 m3 strojně</t>
  </si>
  <si>
    <t>Příplatek za ztížení odkopávky nebo prokopávky v blízkosti inženýrských sítí</t>
  </si>
  <si>
    <t>Vodorovné přemístění přes 9 000 do 10000 m výkopku/sypaniny z horniny třídy těžitelnosti I skupiny 1 až 3</t>
  </si>
  <si>
    <t>Uložení sypaniny do násypů nezhutněných strojně</t>
  </si>
  <si>
    <t>Vodorovné přemístění přes 500 do 1000 m výkopku/sypaniny z horniny třídy těžitelnosti I skupiny 1 až 3</t>
  </si>
  <si>
    <t>Nakládání výkopku z hornin třídy těžitelnosti I skupiny 1 až 3 do 100 m3</t>
  </si>
  <si>
    <t>Poplatek za uložení zeminy a kamení na recyklační skládce (skládkovné) kód odpadu 17 05 04</t>
  </si>
  <si>
    <t>Uložení sypaniny na skládky nebo meziskládky</t>
  </si>
  <si>
    <t>Příplatek k vodorovnému přemístění výkopku/sypaniny z horniny třídy těžitelnosti I skupiny 1 až 3 ZKD 1000 m přes 10000 m</t>
  </si>
  <si>
    <t>Odstranění křovin a stromů průměru kmene do 100 mm i s kořeny sklonu terénu do 1:5 ručně</t>
  </si>
  <si>
    <t>Vodorovné přemístění křovin do 5 km D kmene do 100 mm</t>
  </si>
  <si>
    <t>Příplatek k vodorovnému přemístění křovin D kmene do 100 mm ZKD 1 km</t>
  </si>
  <si>
    <t xml:space="preserve"> 2021-23-101/ 2021-23-101-SP-U</t>
  </si>
  <si>
    <t>Asfaltový beton vrstva obrusná ACO 11 (ABS) tř. I tl 40 mm š přes 3 m z nemodifikovaného asfaltu</t>
  </si>
  <si>
    <t>Podklad ze štěrkodrtě ŠD plochy přes 100 m2 tl 200 mm</t>
  </si>
  <si>
    <t>Podklad z mechanicky zpevněného kameniva MZK tl 150 mm</t>
  </si>
  <si>
    <t>Podklad z betonového recyklátu plochy přes 100 m2 tl 200 mm</t>
  </si>
  <si>
    <t>Asfaltový beton vrstva podkladní ACP 16 (obalované kamenivo OKS) tl 60 mm š přes 3 m</t>
  </si>
  <si>
    <t>Postřik živičný infiltrační s posypem z asfaltu množství 2,5 kg/m2</t>
  </si>
  <si>
    <t>Postřik živičný spojovací z asfaltu v množství 0,30 kg/m2</t>
  </si>
  <si>
    <t>Podklad z mechanicky zpevněného kameniva MZK tl 230 mm</t>
  </si>
  <si>
    <t>Kladení dlažby z kostek drobných z kamene na MC tl 50 mm</t>
  </si>
  <si>
    <t>kostka štípaná dlažební žula drobná 8/10</t>
  </si>
  <si>
    <t>Odkopávky a prokopávky nezapažené pro silnice a dálnice v hornině třídy těžitelnosti I objem do 1000 m3 strojně</t>
  </si>
  <si>
    <t>Podklad ze štěrkodrtě ŠD plochy přes 100 m2 tl 50 mm</t>
  </si>
  <si>
    <t>Podklad z betonového recyklátu plochy přes 100 m2 tl 250 mm</t>
  </si>
  <si>
    <t>Osazení silničního obrubníku betonového stojatého s boční opěrou do lože z betonu prostého</t>
  </si>
  <si>
    <t>Vodorovné dopravní značení dělící čáry souvislé š 125 mm bílý plast</t>
  </si>
  <si>
    <t>Předznačení vodorovného liniového značení</t>
  </si>
  <si>
    <t>Vodorovné dopravní značení vodící čáry přerušované š 250 mm bílý plast</t>
  </si>
  <si>
    <t>Vodorovné dopravní značení přechody pro chodce, šipky, symboly bílý plast</t>
  </si>
  <si>
    <t>Předznačení vodorovného plošného značení</t>
  </si>
  <si>
    <t>Vodorovné dopravní značení přechody pro chodce, šipky, symboly retroreflexní bílý plast</t>
  </si>
  <si>
    <t>Osazení vpusti uliční DN 450 z betonových dílců dno s kalištěm</t>
  </si>
  <si>
    <t>Osazení betonových prstenců nebo rámů v do 100 mm</t>
  </si>
  <si>
    <t>Osazení vpusti uliční DN 450 z betonových dílců skruž horní 570 mm</t>
  </si>
  <si>
    <t>Osazení vpusti uliční DN 450 z betonových dílců skruž průběžná s výtokem</t>
  </si>
  <si>
    <t>Montáž odlučovače ropných látek železobetonového průtoku 6-10 l/s</t>
  </si>
  <si>
    <t>Hloubení jam nezapažených v hornině třídy těžitelnosti I skupiny 3 objem do 20 m3 strojně v omezeném prostoru</t>
  </si>
  <si>
    <t>Základové desky ze ŽB bez zvýšených nároků na prostředí tř. C 25/30</t>
  </si>
  <si>
    <t>Zřízení bednění základových desek</t>
  </si>
  <si>
    <t>Výztuž základových desek svařovanými sítěmi Kari</t>
  </si>
  <si>
    <t>Podklad ze štěrkodrtě ŠD plochy přes 100 m2 tl 100 mm</t>
  </si>
  <si>
    <t>Jádrové vrty diamantovými korunkami do stavebních materiálů D přes 150 do 180 mm</t>
  </si>
  <si>
    <t>Sorpční vpusť - jednonádržová ze železobenu</t>
  </si>
  <si>
    <t>Osazení poklopů litinových nebo ocelových včetně rámů pro třídu zatížení B125, C250</t>
  </si>
  <si>
    <t>Osazení poklopů litinových nebo ocelových včetně rámů pro třídu zatížení D400, E600</t>
  </si>
  <si>
    <t>Odstranění bednění základových desek</t>
  </si>
  <si>
    <t>Podklad nebo podsyp ze štěrkopísku ŠP plochy přes 100 m2 tl 40 mm</t>
  </si>
  <si>
    <t>Montáž kanalizačního potrubí korugovaného SN 12 z polypropylenu DN 200</t>
  </si>
  <si>
    <t>Hloubení rýh nezapažených š do 800 mm v hornině třídy těžitelnosti I skupiny 3 objem do 50 m3 strojně</t>
  </si>
  <si>
    <t>Obsypání potrubí strojně sypaninou bez prohození, uloženou do 3 m</t>
  </si>
  <si>
    <t>Lože pod potrubí otevřený výkop z kameniva drobného těženého</t>
  </si>
  <si>
    <t>Montáž kolen na kanalizačním potrubí z PP trub korugovaných DN 150</t>
  </si>
  <si>
    <t>Odstranění podkladu živičného tl přes 100 do 150 mm strojně pl přes 200 m2</t>
  </si>
  <si>
    <t>Odstranění podkladu z kameniva drceného tl přes 200 do 300 mm strojně pl přes 200 m2</t>
  </si>
  <si>
    <t>Příplatek za ztížení vykopávky v blízkosti podzemního vedení</t>
  </si>
  <si>
    <t>Řezání stávajícího živičného krytu hl přes 100 do 150 mm</t>
  </si>
  <si>
    <t>Zarovnání styčné plochy podkladu nebo krytu živičného tl přes 100 do 200 mm</t>
  </si>
  <si>
    <t>Styčná spára napojení nového živičného povrchu na stávající za tepla š 15 mm hl 25 mm bez prořezání</t>
  </si>
  <si>
    <t>Bourání stávajícího potrubí z betonu DN do 200</t>
  </si>
  <si>
    <t xml:space="preserve"> 2021-23-431/ 2021-23-431-SP-N</t>
  </si>
  <si>
    <t>protažení kabelu sloupem a výložníkem</t>
  </si>
  <si>
    <t>Hloubení kabelových rýh ručně š 50 cm hl 80 cm v hornině tř I skupiny 3</t>
  </si>
  <si>
    <t>Zásyp kabelových rýh ručně se zhutněním š 50 cm hl 70 cm z horniny tř I skupiny 3</t>
  </si>
  <si>
    <t>Odvoz suti a vybouraných hmot při elektromontážích do 1 km</t>
  </si>
  <si>
    <t>Příplatek k odvozu suti a vybouraných hmot při elektromontážích za každý další 1 km</t>
  </si>
  <si>
    <t>jáma pro základ stožáru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</si>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</sst>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2" fillId="0" borderId="22" xfId="0" applyFont="1" applyBorder="1" applyAlignment="1" applyProtection="1">
      <alignment horizontal="center" vertical="center"/>
      <protection/>
    </xf>
    <xf numFmtId="49" fontId="42" fillId="0" borderId="22" xfId="0" applyNumberFormat="1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left" vertical="center" wrapText="1"/>
      <protection/>
    </xf>
    <xf numFmtId="0" fontId="42" fillId="0" borderId="22" xfId="0" applyFont="1" applyBorder="1" applyAlignment="1" applyProtection="1">
      <alignment horizontal="center" vertical="center" wrapText="1"/>
      <protection/>
    </xf>
    <xf numFmtId="167" fontId="42" fillId="0" borderId="22" xfId="0" applyNumberFormat="1" applyFont="1" applyBorder="1" applyAlignment="1" applyProtection="1">
      <alignment vertical="center"/>
      <protection/>
    </xf>
    <xf numFmtId="4" fontId="42" fillId="2" borderId="22" xfId="0" applyNumberFormat="1" applyFont="1" applyFill="1" applyBorder="1" applyAlignment="1" applyProtection="1">
      <alignment vertical="center"/>
      <protection locked="0"/>
    </xf>
    <xf numFmtId="4" fontId="42" fillId="0" borderId="22" xfId="0" applyNumberFormat="1" applyFont="1" applyBorder="1" applyAlignment="1" applyProtection="1">
      <alignment vertical="center"/>
      <protection/>
    </xf>
    <xf numFmtId="0" fontId="43" fillId="0" borderId="3" xfId="0" applyFont="1" applyBorder="1" applyAlignment="1">
      <alignment vertical="center"/>
    </xf>
    <xf numFmtId="0" fontId="42" fillId="2" borderId="14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167" fontId="44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6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6" fillId="0" borderId="28" xfId="0" applyFont="1" applyBorder="1" applyAlignment="1">
      <alignment horizontal="left"/>
    </xf>
    <xf numFmtId="0" fontId="49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1151103" TargetMode="External" /><Relationship Id="rId2" Type="http://schemas.openxmlformats.org/officeDocument/2006/relationships/hyperlink" Target="https://podminky.urs.cz/item/CS_URS_2022_02/162706111" TargetMode="External" /><Relationship Id="rId3" Type="http://schemas.openxmlformats.org/officeDocument/2006/relationships/hyperlink" Target="https://podminky.urs.cz/item/CS_URS_2022_02/162706119" TargetMode="External" /><Relationship Id="rId4" Type="http://schemas.openxmlformats.org/officeDocument/2006/relationships/hyperlink" Target="https://podminky.urs.cz/item/CS_URS_2022_02/122252203" TargetMode="External" /><Relationship Id="rId5" Type="http://schemas.openxmlformats.org/officeDocument/2006/relationships/hyperlink" Target="https://podminky.urs.cz/item/CS_URS_2022_02/120001101" TargetMode="External" /><Relationship Id="rId6" Type="http://schemas.openxmlformats.org/officeDocument/2006/relationships/hyperlink" Target="https://podminky.urs.cz/item/CS_URS_2022_02/132112132" TargetMode="External" /><Relationship Id="rId7" Type="http://schemas.openxmlformats.org/officeDocument/2006/relationships/hyperlink" Target="https://podminky.urs.cz/item/CS_URS_2022_02/162751117" TargetMode="External" /><Relationship Id="rId8" Type="http://schemas.openxmlformats.org/officeDocument/2006/relationships/hyperlink" Target="https://podminky.urs.cz/item/CS_URS_2022_02/162751119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71251101" TargetMode="External" /><Relationship Id="rId12" Type="http://schemas.openxmlformats.org/officeDocument/2006/relationships/hyperlink" Target="https://podminky.urs.cz/item/CS_URS_2022_02/167151101" TargetMode="External" /><Relationship Id="rId13" Type="http://schemas.openxmlformats.org/officeDocument/2006/relationships/hyperlink" Target="https://podminky.urs.cz/item/CS_URS_2022_02/162351104" TargetMode="External" /><Relationship Id="rId14" Type="http://schemas.openxmlformats.org/officeDocument/2006/relationships/hyperlink" Target="https://podminky.urs.cz/item/CS_URS_2022_02/174151101" TargetMode="External" /><Relationship Id="rId15" Type="http://schemas.openxmlformats.org/officeDocument/2006/relationships/hyperlink" Target="https://podminky.urs.cz/item/CS_URS_2022_02/181152302" TargetMode="External" /><Relationship Id="rId16" Type="http://schemas.openxmlformats.org/officeDocument/2006/relationships/hyperlink" Target="https://podminky.urs.cz/item/CS_URS_2022_02/184818232" TargetMode="External" /><Relationship Id="rId17" Type="http://schemas.openxmlformats.org/officeDocument/2006/relationships/hyperlink" Target="https://podminky.urs.cz/item/CS_URS_2022_02/184818233" TargetMode="External" /><Relationship Id="rId18" Type="http://schemas.openxmlformats.org/officeDocument/2006/relationships/hyperlink" Target="https://podminky.urs.cz/item/CS_URS_2022_02/111211101" TargetMode="External" /><Relationship Id="rId19" Type="http://schemas.openxmlformats.org/officeDocument/2006/relationships/hyperlink" Target="https://podminky.urs.cz/item/CS_URS_2022_02/162301501" TargetMode="External" /><Relationship Id="rId20" Type="http://schemas.openxmlformats.org/officeDocument/2006/relationships/hyperlink" Target="https://podminky.urs.cz/item/CS_URS_2022_02/162301981" TargetMode="External" /><Relationship Id="rId21" Type="http://schemas.openxmlformats.org/officeDocument/2006/relationships/hyperlink" Target="https://podminky.urs.cz/item/CS_URS_2022_02/162706111" TargetMode="External" /><Relationship Id="rId22" Type="http://schemas.openxmlformats.org/officeDocument/2006/relationships/hyperlink" Target="https://podminky.urs.cz/item/CS_URS_2022_02/162706119" TargetMode="External" /><Relationship Id="rId23" Type="http://schemas.openxmlformats.org/officeDocument/2006/relationships/hyperlink" Target="https://podminky.urs.cz/item/CS_URS_2022_02/167103101" TargetMode="External" /><Relationship Id="rId24" Type="http://schemas.openxmlformats.org/officeDocument/2006/relationships/hyperlink" Target="https://podminky.urs.cz/item/CS_URS_2022_02/181351003" TargetMode="External" /><Relationship Id="rId25" Type="http://schemas.openxmlformats.org/officeDocument/2006/relationships/hyperlink" Target="https://podminky.urs.cz/item/CS_URS_2022_02/181411121" TargetMode="External" /><Relationship Id="rId26" Type="http://schemas.openxmlformats.org/officeDocument/2006/relationships/hyperlink" Target="https://podminky.urs.cz/item/CS_URS_2022_02/185804312" TargetMode="External" /><Relationship Id="rId27" Type="http://schemas.openxmlformats.org/officeDocument/2006/relationships/hyperlink" Target="https://podminky.urs.cz/item/CS_URS_2022_02/338171123" TargetMode="External" /><Relationship Id="rId28" Type="http://schemas.openxmlformats.org/officeDocument/2006/relationships/hyperlink" Target="https://podminky.urs.cz/item/CS_URS_2022_02/339921132" TargetMode="External" /><Relationship Id="rId29" Type="http://schemas.openxmlformats.org/officeDocument/2006/relationships/hyperlink" Target="https://podminky.urs.cz/item/CS_URS_2022_02/348171143" TargetMode="External" /><Relationship Id="rId30" Type="http://schemas.openxmlformats.org/officeDocument/2006/relationships/hyperlink" Target="https://podminky.urs.cz/item/CS_URS_2022_02/564851111" TargetMode="External" /><Relationship Id="rId31" Type="http://schemas.openxmlformats.org/officeDocument/2006/relationships/hyperlink" Target="https://podminky.urs.cz/item/CS_URS_2022_02/564871111" TargetMode="External" /><Relationship Id="rId32" Type="http://schemas.openxmlformats.org/officeDocument/2006/relationships/hyperlink" Target="https://podminky.urs.cz/item/CS_URS_2022_02/596211113" TargetMode="External" /><Relationship Id="rId33" Type="http://schemas.openxmlformats.org/officeDocument/2006/relationships/hyperlink" Target="https://podminky.urs.cz/item/CS_URS_2022_02/596212212" TargetMode="External" /><Relationship Id="rId34" Type="http://schemas.openxmlformats.org/officeDocument/2006/relationships/hyperlink" Target="https://podminky.urs.cz/item/CS_URS_2022_02/899431111" TargetMode="External" /><Relationship Id="rId35" Type="http://schemas.openxmlformats.org/officeDocument/2006/relationships/hyperlink" Target="https://podminky.urs.cz/item/CS_URS_2022_02/899432111" TargetMode="External" /><Relationship Id="rId36" Type="http://schemas.openxmlformats.org/officeDocument/2006/relationships/hyperlink" Target="https://podminky.urs.cz/item/CS_URS_2022_02/911111111" TargetMode="External" /><Relationship Id="rId37" Type="http://schemas.openxmlformats.org/officeDocument/2006/relationships/hyperlink" Target="https://podminky.urs.cz/item/CS_URS_2022_02/914111111" TargetMode="External" /><Relationship Id="rId38" Type="http://schemas.openxmlformats.org/officeDocument/2006/relationships/hyperlink" Target="https://podminky.urs.cz/item/CS_URS_2022_02/914511111" TargetMode="External" /><Relationship Id="rId39" Type="http://schemas.openxmlformats.org/officeDocument/2006/relationships/hyperlink" Target="https://podminky.urs.cz/item/CS_URS_2022_02/916231213" TargetMode="External" /><Relationship Id="rId40" Type="http://schemas.openxmlformats.org/officeDocument/2006/relationships/hyperlink" Target="https://podminky.urs.cz/item/CS_URS_2022_02/935932113" TargetMode="External" /><Relationship Id="rId41" Type="http://schemas.openxmlformats.org/officeDocument/2006/relationships/hyperlink" Target="https://podminky.urs.cz/item/CS_URS_2022_02/935932415" TargetMode="External" /><Relationship Id="rId42" Type="http://schemas.openxmlformats.org/officeDocument/2006/relationships/hyperlink" Target="https://podminky.urs.cz/item/CS_URS_2022_02/935932611" TargetMode="External" /><Relationship Id="rId43" Type="http://schemas.openxmlformats.org/officeDocument/2006/relationships/hyperlink" Target="https://podminky.urs.cz/item/CS_URS_2022_02/936104211" TargetMode="External" /><Relationship Id="rId44" Type="http://schemas.openxmlformats.org/officeDocument/2006/relationships/hyperlink" Target="https://podminky.urs.cz/item/CS_URS_2022_02/113106123" TargetMode="External" /><Relationship Id="rId45" Type="http://schemas.openxmlformats.org/officeDocument/2006/relationships/hyperlink" Target="https://podminky.urs.cz/item/CS_URS_2022_02/113107132" TargetMode="External" /><Relationship Id="rId46" Type="http://schemas.openxmlformats.org/officeDocument/2006/relationships/hyperlink" Target="https://podminky.urs.cz/item/CS_URS_2022_02/113107162" TargetMode="External" /><Relationship Id="rId47" Type="http://schemas.openxmlformats.org/officeDocument/2006/relationships/hyperlink" Target="https://podminky.urs.cz/item/CS_URS_2022_02/113202111" TargetMode="External" /><Relationship Id="rId48" Type="http://schemas.openxmlformats.org/officeDocument/2006/relationships/hyperlink" Target="https://podminky.urs.cz/item/CS_URS_2022_02/961044111" TargetMode="External" /><Relationship Id="rId49" Type="http://schemas.openxmlformats.org/officeDocument/2006/relationships/hyperlink" Target="https://podminky.urs.cz/item/CS_URS_2022_02/962042321" TargetMode="External" /><Relationship Id="rId50" Type="http://schemas.openxmlformats.org/officeDocument/2006/relationships/hyperlink" Target="https://podminky.urs.cz/item/CS_URS_2022_02/966001311" TargetMode="External" /><Relationship Id="rId51" Type="http://schemas.openxmlformats.org/officeDocument/2006/relationships/hyperlink" Target="https://podminky.urs.cz/item/CS_URS_2022_02/966006132" TargetMode="External" /><Relationship Id="rId52" Type="http://schemas.openxmlformats.org/officeDocument/2006/relationships/hyperlink" Target="https://podminky.urs.cz/item/CS_URS_2022_02/966006211" TargetMode="External" /><Relationship Id="rId53" Type="http://schemas.openxmlformats.org/officeDocument/2006/relationships/hyperlink" Target="https://podminky.urs.cz/item/CS_URS_2022_02/966071711" TargetMode="External" /><Relationship Id="rId54" Type="http://schemas.openxmlformats.org/officeDocument/2006/relationships/hyperlink" Target="https://podminky.urs.cz/item/CS_URS_2022_02/966072811" TargetMode="External" /><Relationship Id="rId55" Type="http://schemas.openxmlformats.org/officeDocument/2006/relationships/hyperlink" Target="https://podminky.urs.cz/item/CS_URS_2022_02/966005111" TargetMode="External" /><Relationship Id="rId56" Type="http://schemas.openxmlformats.org/officeDocument/2006/relationships/hyperlink" Target="https://podminky.urs.cz/item/CS_URS_2022_02/966068102" TargetMode="External" /><Relationship Id="rId57" Type="http://schemas.openxmlformats.org/officeDocument/2006/relationships/hyperlink" Target="https://podminky.urs.cz/item/CS_URS_2022_02/997221551" TargetMode="External" /><Relationship Id="rId58" Type="http://schemas.openxmlformats.org/officeDocument/2006/relationships/hyperlink" Target="https://podminky.urs.cz/item/CS_URS_2022_02/997221559" TargetMode="External" /><Relationship Id="rId59" Type="http://schemas.openxmlformats.org/officeDocument/2006/relationships/hyperlink" Target="https://podminky.urs.cz/item/CS_URS_2022_02/997221861" TargetMode="External" /><Relationship Id="rId60" Type="http://schemas.openxmlformats.org/officeDocument/2006/relationships/hyperlink" Target="https://podminky.urs.cz/item/CS_URS_2022_02/997221873" TargetMode="External" /><Relationship Id="rId61" Type="http://schemas.openxmlformats.org/officeDocument/2006/relationships/hyperlink" Target="https://podminky.urs.cz/item/CS_URS_2022_02/998225111" TargetMode="External" /><Relationship Id="rId62" Type="http://schemas.openxmlformats.org/officeDocument/2006/relationships/hyperlink" Target="https://podminky.urs.cz/item/CS_URS_2022_02/767893124" TargetMode="External" /><Relationship Id="rId63" Type="http://schemas.openxmlformats.org/officeDocument/2006/relationships/hyperlink" Target="https://podminky.urs.cz/item/CS_URS_2022_02/998767101" TargetMode="External" /><Relationship Id="rId64" Type="http://schemas.openxmlformats.org/officeDocument/2006/relationships/hyperlink" Target="https://podminky.urs.cz/item/CS_URS_2022_02/460520173" TargetMode="External" /><Relationship Id="rId65" Type="http://schemas.openxmlformats.org/officeDocument/2006/relationships/hyperlink" Target="https://podminky.urs.cz/item/CS_URS_2022_02/230086115" TargetMode="External" /><Relationship Id="rId66" Type="http://schemas.openxmlformats.org/officeDocument/2006/relationships/hyperlink" Target="https://podminky.urs.cz/item/CS_URS_2022_02/230200007" TargetMode="External" /><Relationship Id="rId67" Type="http://schemas.openxmlformats.org/officeDocument/2006/relationships/hyperlink" Target="https://podminky.urs.cz/item/CS_URS_2022_02/230200117" TargetMode="External" /><Relationship Id="rId68" Type="http://schemas.openxmlformats.org/officeDocument/2006/relationships/hyperlink" Target="https://podminky.urs.cz/item/CS_URS_2022_02/230205242" TargetMode="External" /><Relationship Id="rId69" Type="http://schemas.openxmlformats.org/officeDocument/2006/relationships/hyperlink" Target="https://podminky.urs.cz/item/CS_URS_2022_02/230230047" TargetMode="External" /><Relationship Id="rId70" Type="http://schemas.openxmlformats.org/officeDocument/2006/relationships/hyperlink" Target="https://podminky.urs.cz/item/CS_URS_2022_02/899722112" TargetMode="External" /><Relationship Id="rId71" Type="http://schemas.openxmlformats.org/officeDocument/2006/relationships/hyperlink" Target="https://podminky.urs.cz/item/CS_URS_2022_02/460161131" TargetMode="External" /><Relationship Id="rId72" Type="http://schemas.openxmlformats.org/officeDocument/2006/relationships/hyperlink" Target="https://podminky.urs.cz/item/CS_URS_2022_02/460431142" TargetMode="External" /><Relationship Id="rId73" Type="http://schemas.openxmlformats.org/officeDocument/2006/relationships/hyperlink" Target="https://podminky.urs.cz/item/CS_URS_2022_02/460671111" TargetMode="External" /><Relationship Id="rId74" Type="http://schemas.openxmlformats.org/officeDocument/2006/relationships/hyperlink" Target="https://podminky.urs.cz/item/CS_URS_2022_02/460791114" TargetMode="External" /><Relationship Id="rId75" Type="http://schemas.openxmlformats.org/officeDocument/2006/relationships/hyperlink" Target="https://podminky.urs.cz/item/CS_URS_2022_02/460791116" TargetMode="External" /><Relationship Id="rId76" Type="http://schemas.openxmlformats.org/officeDocument/2006/relationships/hyperlink" Target="https://podminky.urs.cz/item/CS_URS_2022_02/469981111" TargetMode="External" /><Relationship Id="rId7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252203" TargetMode="External" /><Relationship Id="rId2" Type="http://schemas.openxmlformats.org/officeDocument/2006/relationships/hyperlink" Target="https://podminky.urs.cz/item/CS_URS_2022_02/120001101" TargetMode="External" /><Relationship Id="rId3" Type="http://schemas.openxmlformats.org/officeDocument/2006/relationships/hyperlink" Target="https://podminky.urs.cz/item/CS_URS_2022_02/131253101" TargetMode="External" /><Relationship Id="rId4" Type="http://schemas.openxmlformats.org/officeDocument/2006/relationships/hyperlink" Target="https://podminky.urs.cz/item/CS_URS_2022_02/132251102" TargetMode="External" /><Relationship Id="rId5" Type="http://schemas.openxmlformats.org/officeDocument/2006/relationships/hyperlink" Target="https://podminky.urs.cz/item/CS_URS_2022_02/139001101" TargetMode="External" /><Relationship Id="rId6" Type="http://schemas.openxmlformats.org/officeDocument/2006/relationships/hyperlink" Target="https://podminky.urs.cz/item/CS_URS_2022_02/162751117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1201231" TargetMode="External" /><Relationship Id="rId10" Type="http://schemas.openxmlformats.org/officeDocument/2006/relationships/hyperlink" Target="https://podminky.urs.cz/item/CS_URS_2022_02/174151101" TargetMode="External" /><Relationship Id="rId11" Type="http://schemas.openxmlformats.org/officeDocument/2006/relationships/hyperlink" Target="https://podminky.urs.cz/item/CS_URS_2022_02/175151101" TargetMode="External" /><Relationship Id="rId12" Type="http://schemas.openxmlformats.org/officeDocument/2006/relationships/hyperlink" Target="https://podminky.urs.cz/item/CS_URS_2022_02/181152302" TargetMode="External" /><Relationship Id="rId13" Type="http://schemas.openxmlformats.org/officeDocument/2006/relationships/hyperlink" Target="https://podminky.urs.cz/item/CS_URS_2022_02/273321511" TargetMode="External" /><Relationship Id="rId14" Type="http://schemas.openxmlformats.org/officeDocument/2006/relationships/hyperlink" Target="https://podminky.urs.cz/item/CS_URS_2022_02/273351121" TargetMode="External" /><Relationship Id="rId15" Type="http://schemas.openxmlformats.org/officeDocument/2006/relationships/hyperlink" Target="https://podminky.urs.cz/item/CS_URS_2022_02/273351122" TargetMode="External" /><Relationship Id="rId16" Type="http://schemas.openxmlformats.org/officeDocument/2006/relationships/hyperlink" Target="https://podminky.urs.cz/item/CS_URS_2022_02/273362021" TargetMode="External" /><Relationship Id="rId17" Type="http://schemas.openxmlformats.org/officeDocument/2006/relationships/hyperlink" Target="https://podminky.urs.cz/item/CS_URS_2022_02/451572111" TargetMode="External" /><Relationship Id="rId18" Type="http://schemas.openxmlformats.org/officeDocument/2006/relationships/hyperlink" Target="https://podminky.urs.cz/item/CS_URS_2022_02/452112112" TargetMode="External" /><Relationship Id="rId19" Type="http://schemas.openxmlformats.org/officeDocument/2006/relationships/hyperlink" Target="https://podminky.urs.cz/item/CS_URS_2022_02/564201111" TargetMode="External" /><Relationship Id="rId20" Type="http://schemas.openxmlformats.org/officeDocument/2006/relationships/hyperlink" Target="https://podminky.urs.cz/item/CS_URS_2022_02/564831111" TargetMode="External" /><Relationship Id="rId21" Type="http://schemas.openxmlformats.org/officeDocument/2006/relationships/hyperlink" Target="https://podminky.urs.cz/item/CS_URS_2022_02/564861111" TargetMode="External" /><Relationship Id="rId22" Type="http://schemas.openxmlformats.org/officeDocument/2006/relationships/hyperlink" Target="https://podminky.urs.cz/item/CS_URS_2022_02/564952111" TargetMode="External" /><Relationship Id="rId23" Type="http://schemas.openxmlformats.org/officeDocument/2006/relationships/hyperlink" Target="https://podminky.urs.cz/item/CS_URS_2022_02/564962114" TargetMode="External" /><Relationship Id="rId24" Type="http://schemas.openxmlformats.org/officeDocument/2006/relationships/hyperlink" Target="https://podminky.urs.cz/item/CS_URS_2022_02/565145121" TargetMode="External" /><Relationship Id="rId25" Type="http://schemas.openxmlformats.org/officeDocument/2006/relationships/hyperlink" Target="https://podminky.urs.cz/item/CS_URS_2022_02/573111115" TargetMode="External" /><Relationship Id="rId26" Type="http://schemas.openxmlformats.org/officeDocument/2006/relationships/hyperlink" Target="https://podminky.urs.cz/item/CS_URS_2022_02/573211107" TargetMode="External" /><Relationship Id="rId27" Type="http://schemas.openxmlformats.org/officeDocument/2006/relationships/hyperlink" Target="https://podminky.urs.cz/item/CS_URS_2022_02/577134121" TargetMode="External" /><Relationship Id="rId28" Type="http://schemas.openxmlformats.org/officeDocument/2006/relationships/hyperlink" Target="https://podminky.urs.cz/item/CS_URS_2022_02/591241111" TargetMode="External" /><Relationship Id="rId29" Type="http://schemas.openxmlformats.org/officeDocument/2006/relationships/hyperlink" Target="https://podminky.urs.cz/item/CS_URS_2022_02/596212212" TargetMode="External" /><Relationship Id="rId30" Type="http://schemas.openxmlformats.org/officeDocument/2006/relationships/hyperlink" Target="https://podminky.urs.cz/item/CS_URS_2022_02/386120103" TargetMode="External" /><Relationship Id="rId31" Type="http://schemas.openxmlformats.org/officeDocument/2006/relationships/hyperlink" Target="https://podminky.urs.cz/item/CS_URS_2022_02/871350420" TargetMode="External" /><Relationship Id="rId32" Type="http://schemas.openxmlformats.org/officeDocument/2006/relationships/hyperlink" Target="https://podminky.urs.cz/item/CS_URS_2022_02/877310410" TargetMode="External" /><Relationship Id="rId33" Type="http://schemas.openxmlformats.org/officeDocument/2006/relationships/hyperlink" Target="https://podminky.urs.cz/item/CS_URS_2022_02/895941302" TargetMode="External" /><Relationship Id="rId34" Type="http://schemas.openxmlformats.org/officeDocument/2006/relationships/hyperlink" Target="https://podminky.urs.cz/item/CS_URS_2022_02/895941314" TargetMode="External" /><Relationship Id="rId35" Type="http://schemas.openxmlformats.org/officeDocument/2006/relationships/hyperlink" Target="https://podminky.urs.cz/item/CS_URS_2022_02/895941331" TargetMode="External" /><Relationship Id="rId36" Type="http://schemas.openxmlformats.org/officeDocument/2006/relationships/hyperlink" Target="https://podminky.urs.cz/item/CS_URS_2022_02/899103112" TargetMode="External" /><Relationship Id="rId37" Type="http://schemas.openxmlformats.org/officeDocument/2006/relationships/hyperlink" Target="https://podminky.urs.cz/item/CS_URS_2022_02/899104112" TargetMode="External" /><Relationship Id="rId38" Type="http://schemas.openxmlformats.org/officeDocument/2006/relationships/hyperlink" Target="https://podminky.urs.cz/item/CS_URS_2022_02/899204112" TargetMode="External" /><Relationship Id="rId39" Type="http://schemas.openxmlformats.org/officeDocument/2006/relationships/hyperlink" Target="https://podminky.urs.cz/item/CS_URS_2022_02/915211111" TargetMode="External" /><Relationship Id="rId40" Type="http://schemas.openxmlformats.org/officeDocument/2006/relationships/hyperlink" Target="https://podminky.urs.cz/item/CS_URS_2022_02/915221121" TargetMode="External" /><Relationship Id="rId41" Type="http://schemas.openxmlformats.org/officeDocument/2006/relationships/hyperlink" Target="https://podminky.urs.cz/item/CS_URS_2022_02/915231111" TargetMode="External" /><Relationship Id="rId42" Type="http://schemas.openxmlformats.org/officeDocument/2006/relationships/hyperlink" Target="https://podminky.urs.cz/item/CS_URS_2022_02/915231112" TargetMode="External" /><Relationship Id="rId43" Type="http://schemas.openxmlformats.org/officeDocument/2006/relationships/hyperlink" Target="https://podminky.urs.cz/item/CS_URS_2022_02/915611111" TargetMode="External" /><Relationship Id="rId44" Type="http://schemas.openxmlformats.org/officeDocument/2006/relationships/hyperlink" Target="https://podminky.urs.cz/item/CS_URS_2022_02/915621111" TargetMode="External" /><Relationship Id="rId45" Type="http://schemas.openxmlformats.org/officeDocument/2006/relationships/hyperlink" Target="https://podminky.urs.cz/item/CS_URS_2022_02/916131213" TargetMode="External" /><Relationship Id="rId46" Type="http://schemas.openxmlformats.org/officeDocument/2006/relationships/hyperlink" Target="https://podminky.urs.cz/item/CS_URS_2022_02/916231213" TargetMode="External" /><Relationship Id="rId47" Type="http://schemas.openxmlformats.org/officeDocument/2006/relationships/hyperlink" Target="https://podminky.urs.cz/item/CS_URS_2022_02/919732221" TargetMode="External" /><Relationship Id="rId48" Type="http://schemas.openxmlformats.org/officeDocument/2006/relationships/hyperlink" Target="https://podminky.urs.cz/item/CS_URS_2022_02/935932321" TargetMode="External" /><Relationship Id="rId49" Type="http://schemas.openxmlformats.org/officeDocument/2006/relationships/hyperlink" Target="https://podminky.urs.cz/item/CS_URS_2022_02/935932422" TargetMode="External" /><Relationship Id="rId50" Type="http://schemas.openxmlformats.org/officeDocument/2006/relationships/hyperlink" Target="https://podminky.urs.cz/item/CS_URS_2022_02/935932614" TargetMode="External" /><Relationship Id="rId51" Type="http://schemas.openxmlformats.org/officeDocument/2006/relationships/hyperlink" Target="https://podminky.urs.cz/item/CS_URS_2022_02/935932617" TargetMode="External" /><Relationship Id="rId52" Type="http://schemas.openxmlformats.org/officeDocument/2006/relationships/hyperlink" Target="https://podminky.urs.cz/item/CS_URS_2022_02/977151124" TargetMode="External" /><Relationship Id="rId53" Type="http://schemas.openxmlformats.org/officeDocument/2006/relationships/hyperlink" Target="https://podminky.urs.cz/item/CS_URS_2022_02/113107223" TargetMode="External" /><Relationship Id="rId54" Type="http://schemas.openxmlformats.org/officeDocument/2006/relationships/hyperlink" Target="https://podminky.urs.cz/item/CS_URS_2022_02/113107243" TargetMode="External" /><Relationship Id="rId55" Type="http://schemas.openxmlformats.org/officeDocument/2006/relationships/hyperlink" Target="https://podminky.urs.cz/item/CS_URS_2022_02/113202111" TargetMode="External" /><Relationship Id="rId56" Type="http://schemas.openxmlformats.org/officeDocument/2006/relationships/hyperlink" Target="https://podminky.urs.cz/item/CS_URS_2022_02/919731123" TargetMode="External" /><Relationship Id="rId57" Type="http://schemas.openxmlformats.org/officeDocument/2006/relationships/hyperlink" Target="https://podminky.urs.cz/item/CS_URS_2022_02/919735113" TargetMode="External" /><Relationship Id="rId58" Type="http://schemas.openxmlformats.org/officeDocument/2006/relationships/hyperlink" Target="https://podminky.urs.cz/item/CS_URS_2022_02/966008212" TargetMode="External" /><Relationship Id="rId59" Type="http://schemas.openxmlformats.org/officeDocument/2006/relationships/hyperlink" Target="https://podminky.urs.cz/item/CS_URS_2022_02/966006261" TargetMode="External" /><Relationship Id="rId60" Type="http://schemas.openxmlformats.org/officeDocument/2006/relationships/hyperlink" Target="https://podminky.urs.cz/item/CS_URS_2022_02/810351811" TargetMode="External" /><Relationship Id="rId61" Type="http://schemas.openxmlformats.org/officeDocument/2006/relationships/hyperlink" Target="https://podminky.urs.cz/item/CS_URS_2022_02/997221551" TargetMode="External" /><Relationship Id="rId62" Type="http://schemas.openxmlformats.org/officeDocument/2006/relationships/hyperlink" Target="https://podminky.urs.cz/item/CS_URS_2022_02/997221559" TargetMode="External" /><Relationship Id="rId63" Type="http://schemas.openxmlformats.org/officeDocument/2006/relationships/hyperlink" Target="https://podminky.urs.cz/item/CS_URS_2022_02/997221861" TargetMode="External" /><Relationship Id="rId64" Type="http://schemas.openxmlformats.org/officeDocument/2006/relationships/hyperlink" Target="https://podminky.urs.cz/item/CS_URS_2022_02/997221873" TargetMode="External" /><Relationship Id="rId65" Type="http://schemas.openxmlformats.org/officeDocument/2006/relationships/hyperlink" Target="https://podminky.urs.cz/item/CS_URS_2022_02/997221875" TargetMode="External" /><Relationship Id="rId66" Type="http://schemas.openxmlformats.org/officeDocument/2006/relationships/hyperlink" Target="https://podminky.urs.cz/item/CS_URS_2022_02/998225111" TargetMode="External" /><Relationship Id="rId67" Type="http://schemas.openxmlformats.org/officeDocument/2006/relationships/hyperlink" Target="https://podminky.urs.cz/item/CS_URS_2022_02/122252205" TargetMode="External" /><Relationship Id="rId68" Type="http://schemas.openxmlformats.org/officeDocument/2006/relationships/hyperlink" Target="https://podminky.urs.cz/item/CS_URS_2022_02/120001101" TargetMode="External" /><Relationship Id="rId69" Type="http://schemas.openxmlformats.org/officeDocument/2006/relationships/hyperlink" Target="https://podminky.urs.cz/item/CS_URS_2022_02/162751117" TargetMode="External" /><Relationship Id="rId70" Type="http://schemas.openxmlformats.org/officeDocument/2006/relationships/hyperlink" Target="https://podminky.urs.cz/item/CS_URS_2022_02/162751119" TargetMode="External" /><Relationship Id="rId71" Type="http://schemas.openxmlformats.org/officeDocument/2006/relationships/hyperlink" Target="https://podminky.urs.cz/item/CS_URS_2022_02/171251201" TargetMode="External" /><Relationship Id="rId72" Type="http://schemas.openxmlformats.org/officeDocument/2006/relationships/hyperlink" Target="https://podminky.urs.cz/item/CS_URS_2022_02/171201231" TargetMode="External" /><Relationship Id="rId73" Type="http://schemas.openxmlformats.org/officeDocument/2006/relationships/hyperlink" Target="https://podminky.urs.cz/item/CS_URS_2022_02/564811111" TargetMode="External" /><Relationship Id="rId74" Type="http://schemas.openxmlformats.org/officeDocument/2006/relationships/hyperlink" Target="https://podminky.urs.cz/item/CS_URS_2022_02/564961315" TargetMode="External" /><Relationship Id="rId75" Type="http://schemas.openxmlformats.org/officeDocument/2006/relationships/hyperlink" Target="https://podminky.urs.cz/item/CS_URS_2022_02/564971315" TargetMode="External" /><Relationship Id="rId7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IP-99.4" TargetMode="External" /><Relationship Id="rId2" Type="http://schemas.openxmlformats.org/officeDocument/2006/relationships/hyperlink" Target="https://podminky.urs.cz/item/CS_URS_2022_02/IP-99.5" TargetMode="External" /><Relationship Id="rId3" Type="http://schemas.openxmlformats.org/officeDocument/2006/relationships/hyperlink" Target="https://podminky.urs.cz/item/CS_URS_2022_02/741320101" TargetMode="External" /><Relationship Id="rId4" Type="http://schemas.openxmlformats.org/officeDocument/2006/relationships/hyperlink" Target="https://podminky.urs.cz/item/CS_URS_2022_02/210204011" TargetMode="External" /><Relationship Id="rId5" Type="http://schemas.openxmlformats.org/officeDocument/2006/relationships/hyperlink" Target="https://podminky.urs.cz/item/CS_URS_2022_02/210204103" TargetMode="External" /><Relationship Id="rId6" Type="http://schemas.openxmlformats.org/officeDocument/2006/relationships/hyperlink" Target="https://podminky.urs.cz/item/CS_URS_2022_02/210204201" TargetMode="External" /><Relationship Id="rId7" Type="http://schemas.openxmlformats.org/officeDocument/2006/relationships/hyperlink" Target="https://podminky.urs.cz/item/CS_URS_2022_02/210202013" TargetMode="External" /><Relationship Id="rId8" Type="http://schemas.openxmlformats.org/officeDocument/2006/relationships/hyperlink" Target="https://podminky.urs.cz/item/CS_URS_2022_02/741122211" TargetMode="External" /><Relationship Id="rId9" Type="http://schemas.openxmlformats.org/officeDocument/2006/relationships/hyperlink" Target="https://podminky.urs.cz/item/CS_URS_2022_02/210812035" TargetMode="External" /><Relationship Id="rId10" Type="http://schemas.openxmlformats.org/officeDocument/2006/relationships/hyperlink" Target="https://podminky.urs.cz/item/CS_URS_2022_02/210813035" TargetMode="External" /><Relationship Id="rId11" Type="http://schemas.openxmlformats.org/officeDocument/2006/relationships/hyperlink" Target="https://podminky.urs.cz/item/CS_URS_2022_02/460520173" TargetMode="External" /><Relationship Id="rId12" Type="http://schemas.openxmlformats.org/officeDocument/2006/relationships/hyperlink" Target="https://podminky.urs.cz/item/CS_URS_2022_02/460520172" TargetMode="External" /><Relationship Id="rId13" Type="http://schemas.openxmlformats.org/officeDocument/2006/relationships/hyperlink" Target="https://podminky.urs.cz/item/CS_URS_2022_02/741128022" TargetMode="External" /><Relationship Id="rId14" Type="http://schemas.openxmlformats.org/officeDocument/2006/relationships/hyperlink" Target="https://podminky.urs.cz/item/CS_URS_2022_02/741130021" TargetMode="External" /><Relationship Id="rId15" Type="http://schemas.openxmlformats.org/officeDocument/2006/relationships/hyperlink" Target="https://podminky.urs.cz/item/CS_URS_2022_02/741130025" TargetMode="External" /><Relationship Id="rId16" Type="http://schemas.openxmlformats.org/officeDocument/2006/relationships/hyperlink" Target="https://podminky.urs.cz/item/CS_URS_2022_02/210220002" TargetMode="External" /><Relationship Id="rId17" Type="http://schemas.openxmlformats.org/officeDocument/2006/relationships/hyperlink" Target="https://podminky.urs.cz/item/CS_URS_2022_02/460080112" TargetMode="External" /><Relationship Id="rId18" Type="http://schemas.openxmlformats.org/officeDocument/2006/relationships/hyperlink" Target="https://podminky.urs.cz/item/CS_URS_2022_02/460391123" TargetMode="External" /><Relationship Id="rId19" Type="http://schemas.openxmlformats.org/officeDocument/2006/relationships/hyperlink" Target="https://podminky.urs.cz/item/CS_URS_2022_02/460201603" TargetMode="External" /><Relationship Id="rId20" Type="http://schemas.openxmlformats.org/officeDocument/2006/relationships/hyperlink" Target="https://podminky.urs.cz/item/CS_URS_2022_02/460461152" TargetMode="External" /><Relationship Id="rId21" Type="http://schemas.openxmlformats.org/officeDocument/2006/relationships/hyperlink" Target="https://podminky.urs.cz/item/CS_URS_2022_02/460131113" TargetMode="External" /><Relationship Id="rId22" Type="http://schemas.openxmlformats.org/officeDocument/2006/relationships/hyperlink" Target="https://podminky.urs.cz/item/CS_URS_2022_02/460080013" TargetMode="External" /><Relationship Id="rId23" Type="http://schemas.openxmlformats.org/officeDocument/2006/relationships/hyperlink" Target="https://podminky.urs.cz/item/CS_URS_2022_02/460150263" TargetMode="External" /><Relationship Id="rId24" Type="http://schemas.openxmlformats.org/officeDocument/2006/relationships/hyperlink" Target="https://podminky.urs.cz/item/CS_URS_2022_02/460150153" TargetMode="External" /><Relationship Id="rId25" Type="http://schemas.openxmlformats.org/officeDocument/2006/relationships/hyperlink" Target="https://podminky.urs.cz/item/CS_URS_2022_02/460150123" TargetMode="External" /><Relationship Id="rId26" Type="http://schemas.openxmlformats.org/officeDocument/2006/relationships/hyperlink" Target="https://podminky.urs.cz/item/CS_URS_2022_02/460080012" TargetMode="External" /><Relationship Id="rId27" Type="http://schemas.openxmlformats.org/officeDocument/2006/relationships/hyperlink" Target="https://podminky.urs.cz/item/CS_URS_2022_02/460421171" TargetMode="External" /><Relationship Id="rId28" Type="http://schemas.openxmlformats.org/officeDocument/2006/relationships/hyperlink" Target="https://podminky.urs.cz/item/CS_URS_2022_02/460560253" TargetMode="External" /><Relationship Id="rId29" Type="http://schemas.openxmlformats.org/officeDocument/2006/relationships/hyperlink" Target="https://podminky.urs.cz/item/CS_URS_2022_02/460560133" TargetMode="External" /><Relationship Id="rId30" Type="http://schemas.openxmlformats.org/officeDocument/2006/relationships/hyperlink" Target="https://podminky.urs.cz/item/CS_URS_2022_02/460560103" TargetMode="External" /><Relationship Id="rId31" Type="http://schemas.openxmlformats.org/officeDocument/2006/relationships/hyperlink" Target="https://podminky.urs.cz/item/CS_URS_2022_02/460600061" TargetMode="External" /><Relationship Id="rId32" Type="http://schemas.openxmlformats.org/officeDocument/2006/relationships/hyperlink" Target="https://podminky.urs.cz/item/CS_URS_2022_02/460600071" TargetMode="External" /><Relationship Id="rId33" Type="http://schemas.openxmlformats.org/officeDocument/2006/relationships/hyperlink" Target="https://podminky.urs.cz/item/CS_URS_2022_02/013254000" TargetMode="External" /><Relationship Id="rId34" Type="http://schemas.openxmlformats.org/officeDocument/2006/relationships/hyperlink" Target="https://podminky.urs.cz/item/CS_URS_2022_02/065002000" TargetMode="External" /><Relationship Id="rId35" Type="http://schemas.openxmlformats.org/officeDocument/2006/relationships/hyperlink" Target="https://podminky.urs.cz/item/CS_URS_2022_02/210280002" TargetMode="External" /><Relationship Id="rId36" Type="http://schemas.openxmlformats.org/officeDocument/2006/relationships/hyperlink" Target="https://podminky.urs.cz/item/CS_URS_2022_02/HZS2222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103000" TargetMode="External" /><Relationship Id="rId2" Type="http://schemas.openxmlformats.org/officeDocument/2006/relationships/hyperlink" Target="https://podminky.urs.cz/item/CS_URS_2022_02/012203000" TargetMode="External" /><Relationship Id="rId3" Type="http://schemas.openxmlformats.org/officeDocument/2006/relationships/hyperlink" Target="https://podminky.urs.cz/item/CS_URS_2022_02/012303000" TargetMode="External" /><Relationship Id="rId4" Type="http://schemas.openxmlformats.org/officeDocument/2006/relationships/hyperlink" Target="https://podminky.urs.cz/item/CS_URS_2022_02/013254000" TargetMode="External" /><Relationship Id="rId5" Type="http://schemas.openxmlformats.org/officeDocument/2006/relationships/hyperlink" Target="https://podminky.urs.cz/item/CS_URS_2022_02/013274000" TargetMode="External" /><Relationship Id="rId6" Type="http://schemas.openxmlformats.org/officeDocument/2006/relationships/hyperlink" Target="https://podminky.urs.cz/item/CS_URS_2022_02/013284000" TargetMode="External" /><Relationship Id="rId7" Type="http://schemas.openxmlformats.org/officeDocument/2006/relationships/hyperlink" Target="https://podminky.urs.cz/item/CS_URS_2022_02/030001000" TargetMode="External" /><Relationship Id="rId8" Type="http://schemas.openxmlformats.org/officeDocument/2006/relationships/hyperlink" Target="https://podminky.urs.cz/item/CS_URS_2022_02/034303000" TargetMode="External" /><Relationship Id="rId9" Type="http://schemas.openxmlformats.org/officeDocument/2006/relationships/hyperlink" Target="https://podminky.urs.cz/item/CS_URS_2022_02/034503000" TargetMode="External" /><Relationship Id="rId1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107.25" customHeight="1">
      <c r="B23" s="23"/>
      <c r="C23" s="24"/>
      <c r="D23" s="24"/>
      <c r="E23" s="38" t="s">
        <v>42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44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45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46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47</v>
      </c>
      <c r="E29" s="49"/>
      <c r="F29" s="34" t="s">
        <v>48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49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50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51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52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2021-23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ul. Karla Čapka, Habartov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ul. Karla Čapka, Habartov, Karlovarský kraj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4. 6. 2022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Habartov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MH Projekt spol. s r.o.</v>
      </c>
      <c r="AN49" s="66"/>
      <c r="AO49" s="66"/>
      <c r="AP49" s="66"/>
      <c r="AQ49" s="42"/>
      <c r="AR49" s="46"/>
      <c r="AS49" s="76" t="s">
        <v>57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Ing. Martin Haueisen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58</v>
      </c>
      <c r="D52" s="89"/>
      <c r="E52" s="89"/>
      <c r="F52" s="89"/>
      <c r="G52" s="89"/>
      <c r="H52" s="90"/>
      <c r="I52" s="91" t="s">
        <v>59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60</v>
      </c>
      <c r="AH52" s="89"/>
      <c r="AI52" s="89"/>
      <c r="AJ52" s="89"/>
      <c r="AK52" s="89"/>
      <c r="AL52" s="89"/>
      <c r="AM52" s="89"/>
      <c r="AN52" s="91" t="s">
        <v>61</v>
      </c>
      <c r="AO52" s="89"/>
      <c r="AP52" s="89"/>
      <c r="AQ52" s="93" t="s">
        <v>62</v>
      </c>
      <c r="AR52" s="46"/>
      <c r="AS52" s="94" t="s">
        <v>63</v>
      </c>
      <c r="AT52" s="95" t="s">
        <v>64</v>
      </c>
      <c r="AU52" s="95" t="s">
        <v>65</v>
      </c>
      <c r="AV52" s="95" t="s">
        <v>66</v>
      </c>
      <c r="AW52" s="95" t="s">
        <v>67</v>
      </c>
      <c r="AX52" s="95" t="s">
        <v>68</v>
      </c>
      <c r="AY52" s="95" t="s">
        <v>69</v>
      </c>
      <c r="AZ52" s="95" t="s">
        <v>70</v>
      </c>
      <c r="BA52" s="95" t="s">
        <v>71</v>
      </c>
      <c r="BB52" s="95" t="s">
        <v>72</v>
      </c>
      <c r="BC52" s="95" t="s">
        <v>73</v>
      </c>
      <c r="BD52" s="96" t="s">
        <v>74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75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ROUND(AG55+AG58+AG60,2)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ROUND(AS55+AS58+AS60,2)</f>
        <v>0</v>
      </c>
      <c r="AT54" s="108">
        <f>ROUND(SUM(AV54:AW54),2)</f>
        <v>0</v>
      </c>
      <c r="AU54" s="109">
        <f>ROUND(AU55+AU58+AU60,5)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ROUND(AZ55+AZ58+AZ60,2)</f>
        <v>0</v>
      </c>
      <c r="BA54" s="108">
        <f>ROUND(BA55+BA58+BA60,2)</f>
        <v>0</v>
      </c>
      <c r="BB54" s="108">
        <f>ROUND(BB55+BB58+BB60,2)</f>
        <v>0</v>
      </c>
      <c r="BC54" s="108">
        <f>ROUND(BC55+BC58+BC60,2)</f>
        <v>0</v>
      </c>
      <c r="BD54" s="110">
        <f>ROUND(BD55+BD58+BD60,2)</f>
        <v>0</v>
      </c>
      <c r="BE54" s="6"/>
      <c r="BS54" s="111" t="s">
        <v>76</v>
      </c>
      <c r="BT54" s="111" t="s">
        <v>77</v>
      </c>
      <c r="BU54" s="112" t="s">
        <v>78</v>
      </c>
      <c r="BV54" s="111" t="s">
        <v>79</v>
      </c>
      <c r="BW54" s="111" t="s">
        <v>5</v>
      </c>
      <c r="BX54" s="111" t="s">
        <v>80</v>
      </c>
      <c r="CL54" s="111" t="s">
        <v>19</v>
      </c>
    </row>
    <row r="55" spans="1:91" s="7" customFormat="1" ht="24.75" customHeight="1">
      <c r="A55" s="7"/>
      <c r="B55" s="113"/>
      <c r="C55" s="114"/>
      <c r="D55" s="115" t="s">
        <v>81</v>
      </c>
      <c r="E55" s="115"/>
      <c r="F55" s="115"/>
      <c r="G55" s="115"/>
      <c r="H55" s="115"/>
      <c r="I55" s="116"/>
      <c r="J55" s="115" t="s">
        <v>82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ROUND(SUM(AG56:AG57),2)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83</v>
      </c>
      <c r="AR55" s="120"/>
      <c r="AS55" s="121">
        <f>ROUND(SUM(AS56:AS57),2)</f>
        <v>0</v>
      </c>
      <c r="AT55" s="122">
        <f>ROUND(SUM(AV55:AW55),2)</f>
        <v>0</v>
      </c>
      <c r="AU55" s="123">
        <f>ROUND(SUM(AU56:AU57),5)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ROUND(SUM(AZ56:AZ57),2)</f>
        <v>0</v>
      </c>
      <c r="BA55" s="122">
        <f>ROUND(SUM(BA56:BA57),2)</f>
        <v>0</v>
      </c>
      <c r="BB55" s="122">
        <f>ROUND(SUM(BB56:BB57),2)</f>
        <v>0</v>
      </c>
      <c r="BC55" s="122">
        <f>ROUND(SUM(BC56:BC57),2)</f>
        <v>0</v>
      </c>
      <c r="BD55" s="124">
        <f>ROUND(SUM(BD56:BD57),2)</f>
        <v>0</v>
      </c>
      <c r="BE55" s="7"/>
      <c r="BS55" s="125" t="s">
        <v>76</v>
      </c>
      <c r="BT55" s="125" t="s">
        <v>84</v>
      </c>
      <c r="BU55" s="125" t="s">
        <v>78</v>
      </c>
      <c r="BV55" s="125" t="s">
        <v>79</v>
      </c>
      <c r="BW55" s="125" t="s">
        <v>85</v>
      </c>
      <c r="BX55" s="125" t="s">
        <v>5</v>
      </c>
      <c r="CL55" s="125" t="s">
        <v>86</v>
      </c>
      <c r="CM55" s="125" t="s">
        <v>87</v>
      </c>
    </row>
    <row r="56" spans="1:90" s="4" customFormat="1" ht="23.25" customHeight="1">
      <c r="A56" s="126" t="s">
        <v>88</v>
      </c>
      <c r="B56" s="65"/>
      <c r="C56" s="127"/>
      <c r="D56" s="127"/>
      <c r="E56" s="128" t="s">
        <v>89</v>
      </c>
      <c r="F56" s="128"/>
      <c r="G56" s="128"/>
      <c r="H56" s="128"/>
      <c r="I56" s="128"/>
      <c r="J56" s="127"/>
      <c r="K56" s="128" t="s">
        <v>90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'2021-23-101-SP-N - SO 101...'!J32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91</v>
      </c>
      <c r="AR56" s="67"/>
      <c r="AS56" s="131">
        <v>0</v>
      </c>
      <c r="AT56" s="132">
        <f>ROUND(SUM(AV56:AW56),2)</f>
        <v>0</v>
      </c>
      <c r="AU56" s="133">
        <f>'2021-23-101-SP-N - SO 101...'!P102</f>
        <v>0</v>
      </c>
      <c r="AV56" s="132">
        <f>'2021-23-101-SP-N - SO 101...'!J35</f>
        <v>0</v>
      </c>
      <c r="AW56" s="132">
        <f>'2021-23-101-SP-N - SO 101...'!J36</f>
        <v>0</v>
      </c>
      <c r="AX56" s="132">
        <f>'2021-23-101-SP-N - SO 101...'!J37</f>
        <v>0</v>
      </c>
      <c r="AY56" s="132">
        <f>'2021-23-101-SP-N - SO 101...'!J38</f>
        <v>0</v>
      </c>
      <c r="AZ56" s="132">
        <f>'2021-23-101-SP-N - SO 101...'!F35</f>
        <v>0</v>
      </c>
      <c r="BA56" s="132">
        <f>'2021-23-101-SP-N - SO 101...'!F36</f>
        <v>0</v>
      </c>
      <c r="BB56" s="132">
        <f>'2021-23-101-SP-N - SO 101...'!F37</f>
        <v>0</v>
      </c>
      <c r="BC56" s="132">
        <f>'2021-23-101-SP-N - SO 101...'!F38</f>
        <v>0</v>
      </c>
      <c r="BD56" s="134">
        <f>'2021-23-101-SP-N - SO 101...'!F39</f>
        <v>0</v>
      </c>
      <c r="BE56" s="4"/>
      <c r="BT56" s="135" t="s">
        <v>87</v>
      </c>
      <c r="BV56" s="135" t="s">
        <v>79</v>
      </c>
      <c r="BW56" s="135" t="s">
        <v>92</v>
      </c>
      <c r="BX56" s="135" t="s">
        <v>85</v>
      </c>
      <c r="CL56" s="135" t="s">
        <v>86</v>
      </c>
    </row>
    <row r="57" spans="1:90" s="4" customFormat="1" ht="23.25" customHeight="1">
      <c r="A57" s="126" t="s">
        <v>88</v>
      </c>
      <c r="B57" s="65"/>
      <c r="C57" s="127"/>
      <c r="D57" s="127"/>
      <c r="E57" s="128" t="s">
        <v>93</v>
      </c>
      <c r="F57" s="128"/>
      <c r="G57" s="128"/>
      <c r="H57" s="128"/>
      <c r="I57" s="128"/>
      <c r="J57" s="127"/>
      <c r="K57" s="128" t="s">
        <v>94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'2021-23-101-SP-U - SO 101...'!J32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91</v>
      </c>
      <c r="AR57" s="67"/>
      <c r="AS57" s="131">
        <v>0</v>
      </c>
      <c r="AT57" s="132">
        <f>ROUND(SUM(AV57:AW57),2)</f>
        <v>0</v>
      </c>
      <c r="AU57" s="133">
        <f>'2021-23-101-SP-U - SO 101...'!P96</f>
        <v>0</v>
      </c>
      <c r="AV57" s="132">
        <f>'2021-23-101-SP-U - SO 101...'!J35</f>
        <v>0</v>
      </c>
      <c r="AW57" s="132">
        <f>'2021-23-101-SP-U - SO 101...'!J36</f>
        <v>0</v>
      </c>
      <c r="AX57" s="132">
        <f>'2021-23-101-SP-U - SO 101...'!J37</f>
        <v>0</v>
      </c>
      <c r="AY57" s="132">
        <f>'2021-23-101-SP-U - SO 101...'!J38</f>
        <v>0</v>
      </c>
      <c r="AZ57" s="132">
        <f>'2021-23-101-SP-U - SO 101...'!F35</f>
        <v>0</v>
      </c>
      <c r="BA57" s="132">
        <f>'2021-23-101-SP-U - SO 101...'!F36</f>
        <v>0</v>
      </c>
      <c r="BB57" s="132">
        <f>'2021-23-101-SP-U - SO 101...'!F37</f>
        <v>0</v>
      </c>
      <c r="BC57" s="132">
        <f>'2021-23-101-SP-U - SO 101...'!F38</f>
        <v>0</v>
      </c>
      <c r="BD57" s="134">
        <f>'2021-23-101-SP-U - SO 101...'!F39</f>
        <v>0</v>
      </c>
      <c r="BE57" s="4"/>
      <c r="BT57" s="135" t="s">
        <v>87</v>
      </c>
      <c r="BV57" s="135" t="s">
        <v>79</v>
      </c>
      <c r="BW57" s="135" t="s">
        <v>95</v>
      </c>
      <c r="BX57" s="135" t="s">
        <v>85</v>
      </c>
      <c r="CL57" s="135" t="s">
        <v>86</v>
      </c>
    </row>
    <row r="58" spans="1:91" s="7" customFormat="1" ht="24.75" customHeight="1">
      <c r="A58" s="7"/>
      <c r="B58" s="113"/>
      <c r="C58" s="114"/>
      <c r="D58" s="115" t="s">
        <v>96</v>
      </c>
      <c r="E58" s="115"/>
      <c r="F58" s="115"/>
      <c r="G58" s="115"/>
      <c r="H58" s="115"/>
      <c r="I58" s="116"/>
      <c r="J58" s="115" t="s">
        <v>97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ROUND(AG59,2)</f>
        <v>0</v>
      </c>
      <c r="AH58" s="116"/>
      <c r="AI58" s="116"/>
      <c r="AJ58" s="116"/>
      <c r="AK58" s="116"/>
      <c r="AL58" s="116"/>
      <c r="AM58" s="116"/>
      <c r="AN58" s="118">
        <f>SUM(AG58,AT58)</f>
        <v>0</v>
      </c>
      <c r="AO58" s="116"/>
      <c r="AP58" s="116"/>
      <c r="AQ58" s="119" t="s">
        <v>83</v>
      </c>
      <c r="AR58" s="120"/>
      <c r="AS58" s="121">
        <f>ROUND(AS59,2)</f>
        <v>0</v>
      </c>
      <c r="AT58" s="122">
        <f>ROUND(SUM(AV58:AW58),2)</f>
        <v>0</v>
      </c>
      <c r="AU58" s="123">
        <f>ROUND(AU59,5)</f>
        <v>0</v>
      </c>
      <c r="AV58" s="122">
        <f>ROUND(AZ58*L29,2)</f>
        <v>0</v>
      </c>
      <c r="AW58" s="122">
        <f>ROUND(BA58*L30,2)</f>
        <v>0</v>
      </c>
      <c r="AX58" s="122">
        <f>ROUND(BB58*L29,2)</f>
        <v>0</v>
      </c>
      <c r="AY58" s="122">
        <f>ROUND(BC58*L30,2)</f>
        <v>0</v>
      </c>
      <c r="AZ58" s="122">
        <f>ROUND(AZ59,2)</f>
        <v>0</v>
      </c>
      <c r="BA58" s="122">
        <f>ROUND(BA59,2)</f>
        <v>0</v>
      </c>
      <c r="BB58" s="122">
        <f>ROUND(BB59,2)</f>
        <v>0</v>
      </c>
      <c r="BC58" s="122">
        <f>ROUND(BC59,2)</f>
        <v>0</v>
      </c>
      <c r="BD58" s="124">
        <f>ROUND(BD59,2)</f>
        <v>0</v>
      </c>
      <c r="BE58" s="7"/>
      <c r="BS58" s="125" t="s">
        <v>76</v>
      </c>
      <c r="BT58" s="125" t="s">
        <v>84</v>
      </c>
      <c r="BU58" s="125" t="s">
        <v>78</v>
      </c>
      <c r="BV58" s="125" t="s">
        <v>79</v>
      </c>
      <c r="BW58" s="125" t="s">
        <v>98</v>
      </c>
      <c r="BX58" s="125" t="s">
        <v>5</v>
      </c>
      <c r="CL58" s="125" t="s">
        <v>99</v>
      </c>
      <c r="CM58" s="125" t="s">
        <v>87</v>
      </c>
    </row>
    <row r="59" spans="1:90" s="4" customFormat="1" ht="23.25" customHeight="1">
      <c r="A59" s="126" t="s">
        <v>88</v>
      </c>
      <c r="B59" s="65"/>
      <c r="C59" s="127"/>
      <c r="D59" s="127"/>
      <c r="E59" s="128" t="s">
        <v>100</v>
      </c>
      <c r="F59" s="128"/>
      <c r="G59" s="128"/>
      <c r="H59" s="128"/>
      <c r="I59" s="128"/>
      <c r="J59" s="127"/>
      <c r="K59" s="128" t="s">
        <v>101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'2021-23-431-SP-N - SO 431...'!J32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91</v>
      </c>
      <c r="AR59" s="67"/>
      <c r="AS59" s="131">
        <v>0</v>
      </c>
      <c r="AT59" s="132">
        <f>ROUND(SUM(AV59:AW59),2)</f>
        <v>0</v>
      </c>
      <c r="AU59" s="133">
        <f>'2021-23-431-SP-N - SO 431...'!P90</f>
        <v>0</v>
      </c>
      <c r="AV59" s="132">
        <f>'2021-23-431-SP-N - SO 431...'!J35</f>
        <v>0</v>
      </c>
      <c r="AW59" s="132">
        <f>'2021-23-431-SP-N - SO 431...'!J36</f>
        <v>0</v>
      </c>
      <c r="AX59" s="132">
        <f>'2021-23-431-SP-N - SO 431...'!J37</f>
        <v>0</v>
      </c>
      <c r="AY59" s="132">
        <f>'2021-23-431-SP-N - SO 431...'!J38</f>
        <v>0</v>
      </c>
      <c r="AZ59" s="132">
        <f>'2021-23-431-SP-N - SO 431...'!F35</f>
        <v>0</v>
      </c>
      <c r="BA59" s="132">
        <f>'2021-23-431-SP-N - SO 431...'!F36</f>
        <v>0</v>
      </c>
      <c r="BB59" s="132">
        <f>'2021-23-431-SP-N - SO 431...'!F37</f>
        <v>0</v>
      </c>
      <c r="BC59" s="132">
        <f>'2021-23-431-SP-N - SO 431...'!F38</f>
        <v>0</v>
      </c>
      <c r="BD59" s="134">
        <f>'2021-23-431-SP-N - SO 431...'!F39</f>
        <v>0</v>
      </c>
      <c r="BE59" s="4"/>
      <c r="BT59" s="135" t="s">
        <v>87</v>
      </c>
      <c r="BV59" s="135" t="s">
        <v>79</v>
      </c>
      <c r="BW59" s="135" t="s">
        <v>102</v>
      </c>
      <c r="BX59" s="135" t="s">
        <v>98</v>
      </c>
      <c r="CL59" s="135" t="s">
        <v>99</v>
      </c>
    </row>
    <row r="60" spans="1:91" s="7" customFormat="1" ht="24.75" customHeight="1">
      <c r="A60" s="7"/>
      <c r="B60" s="113"/>
      <c r="C60" s="114"/>
      <c r="D60" s="115" t="s">
        <v>103</v>
      </c>
      <c r="E60" s="115"/>
      <c r="F60" s="115"/>
      <c r="G60" s="115"/>
      <c r="H60" s="115"/>
      <c r="I60" s="116"/>
      <c r="J60" s="115" t="s">
        <v>104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ROUND(AG61,2)</f>
        <v>0</v>
      </c>
      <c r="AH60" s="116"/>
      <c r="AI60" s="116"/>
      <c r="AJ60" s="116"/>
      <c r="AK60" s="116"/>
      <c r="AL60" s="116"/>
      <c r="AM60" s="116"/>
      <c r="AN60" s="118">
        <f>SUM(AG60,AT60)</f>
        <v>0</v>
      </c>
      <c r="AO60" s="116"/>
      <c r="AP60" s="116"/>
      <c r="AQ60" s="119" t="s">
        <v>83</v>
      </c>
      <c r="AR60" s="120"/>
      <c r="AS60" s="121">
        <f>ROUND(AS61,2)</f>
        <v>0</v>
      </c>
      <c r="AT60" s="122">
        <f>ROUND(SUM(AV60:AW60),2)</f>
        <v>0</v>
      </c>
      <c r="AU60" s="123">
        <f>ROUND(AU61,5)</f>
        <v>0</v>
      </c>
      <c r="AV60" s="122">
        <f>ROUND(AZ60*L29,2)</f>
        <v>0</v>
      </c>
      <c r="AW60" s="122">
        <f>ROUND(BA60*L30,2)</f>
        <v>0</v>
      </c>
      <c r="AX60" s="122">
        <f>ROUND(BB60*L29,2)</f>
        <v>0</v>
      </c>
      <c r="AY60" s="122">
        <f>ROUND(BC60*L30,2)</f>
        <v>0</v>
      </c>
      <c r="AZ60" s="122">
        <f>ROUND(AZ61,2)</f>
        <v>0</v>
      </c>
      <c r="BA60" s="122">
        <f>ROUND(BA61,2)</f>
        <v>0</v>
      </c>
      <c r="BB60" s="122">
        <f>ROUND(BB61,2)</f>
        <v>0</v>
      </c>
      <c r="BC60" s="122">
        <f>ROUND(BC61,2)</f>
        <v>0</v>
      </c>
      <c r="BD60" s="124">
        <f>ROUND(BD61,2)</f>
        <v>0</v>
      </c>
      <c r="BE60" s="7"/>
      <c r="BS60" s="125" t="s">
        <v>76</v>
      </c>
      <c r="BT60" s="125" t="s">
        <v>84</v>
      </c>
      <c r="BU60" s="125" t="s">
        <v>78</v>
      </c>
      <c r="BV60" s="125" t="s">
        <v>79</v>
      </c>
      <c r="BW60" s="125" t="s">
        <v>105</v>
      </c>
      <c r="BX60" s="125" t="s">
        <v>5</v>
      </c>
      <c r="CL60" s="125" t="s">
        <v>19</v>
      </c>
      <c r="CM60" s="125" t="s">
        <v>87</v>
      </c>
    </row>
    <row r="61" spans="1:90" s="4" customFormat="1" ht="35.25" customHeight="1">
      <c r="A61" s="126" t="s">
        <v>88</v>
      </c>
      <c r="B61" s="65"/>
      <c r="C61" s="127"/>
      <c r="D61" s="127"/>
      <c r="E61" s="128" t="s">
        <v>106</v>
      </c>
      <c r="F61" s="128"/>
      <c r="G61" s="128"/>
      <c r="H61" s="128"/>
      <c r="I61" s="128"/>
      <c r="J61" s="127"/>
      <c r="K61" s="128" t="s">
        <v>107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'2021-23-VON-SP-N - VON - 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91</v>
      </c>
      <c r="AR61" s="67"/>
      <c r="AS61" s="136">
        <v>0</v>
      </c>
      <c r="AT61" s="137">
        <f>ROUND(SUM(AV61:AW61),2)</f>
        <v>0</v>
      </c>
      <c r="AU61" s="138">
        <f>'2021-23-VON-SP-N - VON - ...'!P88</f>
        <v>0</v>
      </c>
      <c r="AV61" s="137">
        <f>'2021-23-VON-SP-N - VON - ...'!J35</f>
        <v>0</v>
      </c>
      <c r="AW61" s="137">
        <f>'2021-23-VON-SP-N - VON - ...'!J36</f>
        <v>0</v>
      </c>
      <c r="AX61" s="137">
        <f>'2021-23-VON-SP-N - VON - ...'!J37</f>
        <v>0</v>
      </c>
      <c r="AY61" s="137">
        <f>'2021-23-VON-SP-N - VON - ...'!J38</f>
        <v>0</v>
      </c>
      <c r="AZ61" s="137">
        <f>'2021-23-VON-SP-N - VON - ...'!F35</f>
        <v>0</v>
      </c>
      <c r="BA61" s="137">
        <f>'2021-23-VON-SP-N - VON - ...'!F36</f>
        <v>0</v>
      </c>
      <c r="BB61" s="137">
        <f>'2021-23-VON-SP-N - VON - ...'!F37</f>
        <v>0</v>
      </c>
      <c r="BC61" s="137">
        <f>'2021-23-VON-SP-N - VON - ...'!F38</f>
        <v>0</v>
      </c>
      <c r="BD61" s="139">
        <f>'2021-23-VON-SP-N - VON - ...'!F39</f>
        <v>0</v>
      </c>
      <c r="BE61" s="4"/>
      <c r="BT61" s="135" t="s">
        <v>87</v>
      </c>
      <c r="BV61" s="135" t="s">
        <v>79</v>
      </c>
      <c r="BW61" s="135" t="s">
        <v>108</v>
      </c>
      <c r="BX61" s="135" t="s">
        <v>105</v>
      </c>
      <c r="CL61" s="135" t="s">
        <v>19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C35" sheet="1" objects="1" scenarios="1" formatColumns="0" formatRows="0"/>
  <mergeCells count="66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E61:I61"/>
    <mergeCell ref="K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2021-23-101-SP-N - SO 101...'!C2" display="/"/>
    <hyperlink ref="A57" location="'2021-23-101-SP-U - SO 101...'!C2" display="/"/>
    <hyperlink ref="A59" location="'2021-23-431-SP-N - SO 431...'!C2" display="/"/>
    <hyperlink ref="A61" location="'2021-23-VON-SP-N - VON -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  <c r="AZ2" s="140" t="s">
        <v>109</v>
      </c>
      <c r="BA2" s="140" t="s">
        <v>110</v>
      </c>
      <c r="BB2" s="140" t="s">
        <v>111</v>
      </c>
      <c r="BC2" s="140" t="s">
        <v>112</v>
      </c>
      <c r="BD2" s="140" t="s">
        <v>87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  <c r="AZ3" s="140" t="s">
        <v>113</v>
      </c>
      <c r="BA3" s="140" t="s">
        <v>110</v>
      </c>
      <c r="BB3" s="140" t="s">
        <v>111</v>
      </c>
      <c r="BC3" s="140" t="s">
        <v>114</v>
      </c>
      <c r="BD3" s="140" t="s">
        <v>87</v>
      </c>
    </row>
    <row r="4" spans="2:56" s="1" customFormat="1" ht="24.95" customHeight="1">
      <c r="B4" s="22"/>
      <c r="D4" s="143" t="s">
        <v>115</v>
      </c>
      <c r="L4" s="22"/>
      <c r="M4" s="144" t="s">
        <v>10</v>
      </c>
      <c r="AT4" s="19" t="s">
        <v>4</v>
      </c>
      <c r="AZ4" s="140" t="s">
        <v>116</v>
      </c>
      <c r="BA4" s="140" t="s">
        <v>110</v>
      </c>
      <c r="BB4" s="140" t="s">
        <v>111</v>
      </c>
      <c r="BC4" s="140" t="s">
        <v>117</v>
      </c>
      <c r="BD4" s="140" t="s">
        <v>87</v>
      </c>
    </row>
    <row r="5" spans="2:56" s="1" customFormat="1" ht="6.95" customHeight="1">
      <c r="B5" s="22"/>
      <c r="L5" s="22"/>
      <c r="AZ5" s="140" t="s">
        <v>118</v>
      </c>
      <c r="BA5" s="140" t="s">
        <v>110</v>
      </c>
      <c r="BB5" s="140" t="s">
        <v>111</v>
      </c>
      <c r="BC5" s="140" t="s">
        <v>119</v>
      </c>
      <c r="BD5" s="140" t="s">
        <v>87</v>
      </c>
    </row>
    <row r="6" spans="2:56" s="1" customFormat="1" ht="12" customHeight="1">
      <c r="B6" s="22"/>
      <c r="D6" s="145" t="s">
        <v>16</v>
      </c>
      <c r="L6" s="22"/>
      <c r="AZ6" s="140" t="s">
        <v>120</v>
      </c>
      <c r="BA6" s="140" t="s">
        <v>110</v>
      </c>
      <c r="BB6" s="140" t="s">
        <v>111</v>
      </c>
      <c r="BC6" s="140" t="s">
        <v>121</v>
      </c>
      <c r="BD6" s="140" t="s">
        <v>87</v>
      </c>
    </row>
    <row r="7" spans="2:56" s="1" customFormat="1" ht="16.5" customHeight="1">
      <c r="B7" s="22"/>
      <c r="E7" s="146" t="str">
        <f>'Rekapitulace stavby'!K6</f>
        <v>Rekonstrukce ul. Karla Čapka, Habartov</v>
      </c>
      <c r="F7" s="145"/>
      <c r="G7" s="145"/>
      <c r="H7" s="145"/>
      <c r="L7" s="22"/>
      <c r="AZ7" s="140" t="s">
        <v>122</v>
      </c>
      <c r="BA7" s="140" t="s">
        <v>110</v>
      </c>
      <c r="BB7" s="140" t="s">
        <v>111</v>
      </c>
      <c r="BC7" s="140" t="s">
        <v>123</v>
      </c>
      <c r="BD7" s="140" t="s">
        <v>87</v>
      </c>
    </row>
    <row r="8" spans="2:56" s="1" customFormat="1" ht="12" customHeight="1">
      <c r="B8" s="22"/>
      <c r="D8" s="145" t="s">
        <v>124</v>
      </c>
      <c r="L8" s="22"/>
      <c r="AZ8" s="140" t="s">
        <v>125</v>
      </c>
      <c r="BA8" s="140" t="s">
        <v>126</v>
      </c>
      <c r="BB8" s="140" t="s">
        <v>127</v>
      </c>
      <c r="BC8" s="140" t="s">
        <v>128</v>
      </c>
      <c r="BD8" s="140" t="s">
        <v>87</v>
      </c>
    </row>
    <row r="9" spans="1:56" s="2" customFormat="1" ht="16.5" customHeight="1">
      <c r="A9" s="40"/>
      <c r="B9" s="46"/>
      <c r="C9" s="40"/>
      <c r="D9" s="40"/>
      <c r="E9" s="146" t="s">
        <v>129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0" t="s">
        <v>130</v>
      </c>
      <c r="BA9" s="140" t="s">
        <v>131</v>
      </c>
      <c r="BB9" s="140" t="s">
        <v>132</v>
      </c>
      <c r="BC9" s="140" t="s">
        <v>133</v>
      </c>
      <c r="BD9" s="140" t="s">
        <v>87</v>
      </c>
    </row>
    <row r="10" spans="1:56" s="2" customFormat="1" ht="12" customHeight="1">
      <c r="A10" s="40"/>
      <c r="B10" s="46"/>
      <c r="C10" s="40"/>
      <c r="D10" s="145" t="s">
        <v>134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0" t="s">
        <v>135</v>
      </c>
      <c r="BA10" s="140" t="s">
        <v>136</v>
      </c>
      <c r="BB10" s="140" t="s">
        <v>111</v>
      </c>
      <c r="BC10" s="140" t="s">
        <v>137</v>
      </c>
      <c r="BD10" s="140" t="s">
        <v>87</v>
      </c>
    </row>
    <row r="11" spans="1:56" s="2" customFormat="1" ht="30" customHeight="1">
      <c r="A11" s="40"/>
      <c r="B11" s="46"/>
      <c r="C11" s="40"/>
      <c r="D11" s="40"/>
      <c r="E11" s="148" t="s">
        <v>138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0" t="s">
        <v>139</v>
      </c>
      <c r="BA11" s="140" t="s">
        <v>140</v>
      </c>
      <c r="BB11" s="140" t="s">
        <v>132</v>
      </c>
      <c r="BC11" s="140" t="s">
        <v>141</v>
      </c>
      <c r="BD11" s="140" t="s">
        <v>87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0" t="s">
        <v>142</v>
      </c>
      <c r="BA12" s="140" t="s">
        <v>143</v>
      </c>
      <c r="BB12" s="140" t="s">
        <v>144</v>
      </c>
      <c r="BC12" s="140" t="s">
        <v>145</v>
      </c>
      <c r="BD12" s="140" t="s">
        <v>87</v>
      </c>
    </row>
    <row r="13" spans="1:56" s="2" customFormat="1" ht="12" customHeight="1">
      <c r="A13" s="40"/>
      <c r="B13" s="46"/>
      <c r="C13" s="40"/>
      <c r="D13" s="145" t="s">
        <v>18</v>
      </c>
      <c r="E13" s="40"/>
      <c r="F13" s="135" t="s">
        <v>86</v>
      </c>
      <c r="G13" s="40"/>
      <c r="H13" s="40"/>
      <c r="I13" s="145" t="s">
        <v>20</v>
      </c>
      <c r="J13" s="135" t="s">
        <v>146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0" t="s">
        <v>147</v>
      </c>
      <c r="BA13" s="140" t="s">
        <v>148</v>
      </c>
      <c r="BB13" s="140" t="s">
        <v>127</v>
      </c>
      <c r="BC13" s="140" t="s">
        <v>149</v>
      </c>
      <c r="BD13" s="140" t="s">
        <v>87</v>
      </c>
    </row>
    <row r="14" spans="1:56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4. 6. 2022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0" t="s">
        <v>150</v>
      </c>
      <c r="BA14" s="140" t="s">
        <v>151</v>
      </c>
      <c r="BB14" s="140" t="s">
        <v>132</v>
      </c>
      <c r="BC14" s="140" t="s">
        <v>152</v>
      </c>
      <c r="BD14" s="140" t="s">
        <v>87</v>
      </c>
    </row>
    <row r="15" spans="1:56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0" t="s">
        <v>153</v>
      </c>
      <c r="BA15" s="140" t="s">
        <v>154</v>
      </c>
      <c r="BB15" s="140" t="s">
        <v>132</v>
      </c>
      <c r="BC15" s="140" t="s">
        <v>87</v>
      </c>
      <c r="BD15" s="140" t="s">
        <v>87</v>
      </c>
    </row>
    <row r="16" spans="1:56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0" t="s">
        <v>155</v>
      </c>
      <c r="BA16" s="140" t="s">
        <v>156</v>
      </c>
      <c r="BB16" s="140" t="s">
        <v>127</v>
      </c>
      <c r="BC16" s="140" t="s">
        <v>157</v>
      </c>
      <c r="BD16" s="140" t="s">
        <v>87</v>
      </c>
    </row>
    <row r="17" spans="1:56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0" t="s">
        <v>158</v>
      </c>
      <c r="BA17" s="140" t="s">
        <v>159</v>
      </c>
      <c r="BB17" s="140" t="s">
        <v>127</v>
      </c>
      <c r="BC17" s="140" t="s">
        <v>145</v>
      </c>
      <c r="BD17" s="140" t="s">
        <v>87</v>
      </c>
    </row>
    <row r="18" spans="1:56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0" t="s">
        <v>160</v>
      </c>
      <c r="BA18" s="140" t="s">
        <v>161</v>
      </c>
      <c r="BB18" s="140" t="s">
        <v>127</v>
      </c>
      <c r="BC18" s="140" t="s">
        <v>162</v>
      </c>
      <c r="BD18" s="140" t="s">
        <v>87</v>
      </c>
    </row>
    <row r="19" spans="1:56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0" t="s">
        <v>163</v>
      </c>
      <c r="BA19" s="140" t="s">
        <v>159</v>
      </c>
      <c r="BB19" s="140" t="s">
        <v>127</v>
      </c>
      <c r="BC19" s="140" t="s">
        <v>164</v>
      </c>
      <c r="BD19" s="140" t="s">
        <v>87</v>
      </c>
    </row>
    <row r="20" spans="1:56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0" t="s">
        <v>165</v>
      </c>
      <c r="BA20" s="140" t="s">
        <v>159</v>
      </c>
      <c r="BB20" s="140" t="s">
        <v>127</v>
      </c>
      <c r="BC20" s="140" t="s">
        <v>166</v>
      </c>
      <c r="BD20" s="140" t="s">
        <v>87</v>
      </c>
    </row>
    <row r="21" spans="1:56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0" t="s">
        <v>167</v>
      </c>
      <c r="BA21" s="140" t="s">
        <v>159</v>
      </c>
      <c r="BB21" s="140" t="s">
        <v>127</v>
      </c>
      <c r="BC21" s="140" t="s">
        <v>168</v>
      </c>
      <c r="BD21" s="140" t="s">
        <v>87</v>
      </c>
    </row>
    <row r="22" spans="1:56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">
        <v>34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0" t="s">
        <v>169</v>
      </c>
      <c r="BA22" s="140" t="s">
        <v>170</v>
      </c>
      <c r="BB22" s="140" t="s">
        <v>111</v>
      </c>
      <c r="BC22" s="140" t="s">
        <v>171</v>
      </c>
      <c r="BD22" s="140" t="s">
        <v>87</v>
      </c>
    </row>
    <row r="23" spans="1:56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45" t="s">
        <v>29</v>
      </c>
      <c r="J23" s="135" t="s">
        <v>36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0" t="s">
        <v>172</v>
      </c>
      <c r="BA23" s="140" t="s">
        <v>173</v>
      </c>
      <c r="BB23" s="140" t="s">
        <v>111</v>
      </c>
      <c r="BC23" s="140" t="s">
        <v>174</v>
      </c>
      <c r="BD23" s="140" t="s">
        <v>87</v>
      </c>
    </row>
    <row r="24" spans="1:56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0" t="s">
        <v>175</v>
      </c>
      <c r="BA24" s="140" t="s">
        <v>176</v>
      </c>
      <c r="BB24" s="140" t="s">
        <v>111</v>
      </c>
      <c r="BC24" s="140" t="s">
        <v>177</v>
      </c>
      <c r="BD24" s="140" t="s">
        <v>87</v>
      </c>
    </row>
    <row r="25" spans="1:56" s="2" customFormat="1" ht="12" customHeight="1">
      <c r="A25" s="40"/>
      <c r="B25" s="46"/>
      <c r="C25" s="40"/>
      <c r="D25" s="145" t="s">
        <v>38</v>
      </c>
      <c r="E25" s="40"/>
      <c r="F25" s="40"/>
      <c r="G25" s="40"/>
      <c r="H25" s="40"/>
      <c r="I25" s="145" t="s">
        <v>26</v>
      </c>
      <c r="J25" s="135" t="s">
        <v>39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0" t="s">
        <v>178</v>
      </c>
      <c r="BA25" s="140" t="s">
        <v>179</v>
      </c>
      <c r="BB25" s="140" t="s">
        <v>144</v>
      </c>
      <c r="BC25" s="140" t="s">
        <v>180</v>
      </c>
      <c r="BD25" s="140" t="s">
        <v>87</v>
      </c>
    </row>
    <row r="26" spans="1:5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45" t="s">
        <v>29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0" t="s">
        <v>181</v>
      </c>
      <c r="BA26" s="140" t="s">
        <v>143</v>
      </c>
      <c r="BB26" s="140" t="s">
        <v>144</v>
      </c>
      <c r="BC26" s="140" t="s">
        <v>182</v>
      </c>
      <c r="BD26" s="140" t="s">
        <v>87</v>
      </c>
    </row>
    <row r="27" spans="1:56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0" t="s">
        <v>183</v>
      </c>
      <c r="BA27" s="140" t="s">
        <v>184</v>
      </c>
      <c r="BB27" s="140" t="s">
        <v>144</v>
      </c>
      <c r="BC27" s="140" t="s">
        <v>168</v>
      </c>
      <c r="BD27" s="140" t="s">
        <v>87</v>
      </c>
    </row>
    <row r="28" spans="1:56" s="2" customFormat="1" ht="12" customHeight="1">
      <c r="A28" s="40"/>
      <c r="B28" s="46"/>
      <c r="C28" s="40"/>
      <c r="D28" s="145" t="s">
        <v>41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0" t="s">
        <v>185</v>
      </c>
      <c r="BA28" s="140" t="s">
        <v>186</v>
      </c>
      <c r="BB28" s="140" t="s">
        <v>144</v>
      </c>
      <c r="BC28" s="140" t="s">
        <v>187</v>
      </c>
      <c r="BD28" s="140" t="s">
        <v>87</v>
      </c>
    </row>
    <row r="29" spans="1:56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Z29" s="154" t="s">
        <v>188</v>
      </c>
      <c r="BA29" s="154" t="s">
        <v>189</v>
      </c>
      <c r="BB29" s="154" t="s">
        <v>111</v>
      </c>
      <c r="BC29" s="154" t="s">
        <v>190</v>
      </c>
      <c r="BD29" s="154" t="s">
        <v>87</v>
      </c>
    </row>
    <row r="30" spans="1:56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0" t="s">
        <v>191</v>
      </c>
      <c r="BA30" s="140" t="s">
        <v>192</v>
      </c>
      <c r="BB30" s="140" t="s">
        <v>144</v>
      </c>
      <c r="BC30" s="140" t="s">
        <v>145</v>
      </c>
      <c r="BD30" s="140" t="s">
        <v>87</v>
      </c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43</v>
      </c>
      <c r="E32" s="40"/>
      <c r="F32" s="40"/>
      <c r="G32" s="40"/>
      <c r="H32" s="40"/>
      <c r="I32" s="40"/>
      <c r="J32" s="157">
        <f>ROUND(J102,2)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45</v>
      </c>
      <c r="G34" s="40"/>
      <c r="H34" s="40"/>
      <c r="I34" s="158" t="s">
        <v>44</v>
      </c>
      <c r="J34" s="158" t="s">
        <v>46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47</v>
      </c>
      <c r="E35" s="145" t="s">
        <v>48</v>
      </c>
      <c r="F35" s="160">
        <f>ROUND((SUM(BE102:BE612)),2)</f>
        <v>0</v>
      </c>
      <c r="G35" s="40"/>
      <c r="H35" s="40"/>
      <c r="I35" s="161">
        <v>0.21</v>
      </c>
      <c r="J35" s="160">
        <f>ROUND(((SUM(BE102:BE612))*I35),2)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49</v>
      </c>
      <c r="F36" s="160">
        <f>ROUND((SUM(BF102:BF612)),2)</f>
        <v>0</v>
      </c>
      <c r="G36" s="40"/>
      <c r="H36" s="40"/>
      <c r="I36" s="161">
        <v>0.15</v>
      </c>
      <c r="J36" s="160">
        <f>ROUND(((SUM(BF102:BF612))*I36),2)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50</v>
      </c>
      <c r="F37" s="160">
        <f>ROUND((SUM(BG102:BG612)),2)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51</v>
      </c>
      <c r="F38" s="160">
        <f>ROUND((SUM(BH102:BH612)),2)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52</v>
      </c>
      <c r="F39" s="160">
        <f>ROUND((SUM(BI102:BI612)),2)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193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3" t="str">
        <f>E7</f>
        <v>Rekonstrukce ul. Karla Čapka, Habartov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129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30" customHeight="1">
      <c r="A54" s="40"/>
      <c r="B54" s="41"/>
      <c r="C54" s="42"/>
      <c r="D54" s="42"/>
      <c r="E54" s="71" t="str">
        <f>E11</f>
        <v>2021-23-101-SP-N - SO 101 - Soupis prací - Dopravní řešení - neuznatelné náklady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ul. Karla Čapka, Habartov, Karlovarský kraj</v>
      </c>
      <c r="G56" s="42"/>
      <c r="H56" s="42"/>
      <c r="I56" s="34" t="s">
        <v>23</v>
      </c>
      <c r="J56" s="74" t="str">
        <f>IF(J14="","",J14)</f>
        <v>4. 6. 2022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Město Habartov</v>
      </c>
      <c r="G58" s="42"/>
      <c r="H58" s="42"/>
      <c r="I58" s="34" t="s">
        <v>33</v>
      </c>
      <c r="J58" s="38" t="str">
        <f>E23</f>
        <v>MH Projekt spol. s r.o.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>Ing. Martin Haueisen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194</v>
      </c>
      <c r="D61" s="175"/>
      <c r="E61" s="175"/>
      <c r="F61" s="175"/>
      <c r="G61" s="175"/>
      <c r="H61" s="175"/>
      <c r="I61" s="175"/>
      <c r="J61" s="176" t="s">
        <v>195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75</v>
      </c>
      <c r="D63" s="42"/>
      <c r="E63" s="42"/>
      <c r="F63" s="42"/>
      <c r="G63" s="42"/>
      <c r="H63" s="42"/>
      <c r="I63" s="42"/>
      <c r="J63" s="104">
        <f>J102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196</v>
      </c>
    </row>
    <row r="64" spans="1:31" s="9" customFormat="1" ht="24.95" customHeight="1">
      <c r="A64" s="9"/>
      <c r="B64" s="178"/>
      <c r="C64" s="179"/>
      <c r="D64" s="180" t="s">
        <v>197</v>
      </c>
      <c r="E64" s="181"/>
      <c r="F64" s="181"/>
      <c r="G64" s="181"/>
      <c r="H64" s="181"/>
      <c r="I64" s="181"/>
      <c r="J64" s="182">
        <f>J103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7"/>
      <c r="D65" s="185" t="s">
        <v>198</v>
      </c>
      <c r="E65" s="186"/>
      <c r="F65" s="186"/>
      <c r="G65" s="186"/>
      <c r="H65" s="186"/>
      <c r="I65" s="186"/>
      <c r="J65" s="187">
        <f>J104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4"/>
      <c r="C66" s="127"/>
      <c r="D66" s="185" t="s">
        <v>199</v>
      </c>
      <c r="E66" s="186"/>
      <c r="F66" s="186"/>
      <c r="G66" s="186"/>
      <c r="H66" s="186"/>
      <c r="I66" s="186"/>
      <c r="J66" s="187">
        <f>J190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4"/>
      <c r="C67" s="127"/>
      <c r="D67" s="185" t="s">
        <v>200</v>
      </c>
      <c r="E67" s="186"/>
      <c r="F67" s="186"/>
      <c r="G67" s="186"/>
      <c r="H67" s="186"/>
      <c r="I67" s="186"/>
      <c r="J67" s="187">
        <f>J205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7"/>
      <c r="D68" s="185" t="s">
        <v>201</v>
      </c>
      <c r="E68" s="186"/>
      <c r="F68" s="186"/>
      <c r="G68" s="186"/>
      <c r="H68" s="186"/>
      <c r="I68" s="186"/>
      <c r="J68" s="187">
        <f>J241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7"/>
      <c r="D69" s="185" t="s">
        <v>202</v>
      </c>
      <c r="E69" s="186"/>
      <c r="F69" s="186"/>
      <c r="G69" s="186"/>
      <c r="H69" s="186"/>
      <c r="I69" s="186"/>
      <c r="J69" s="187">
        <f>J269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7"/>
      <c r="D70" s="185" t="s">
        <v>203</v>
      </c>
      <c r="E70" s="186"/>
      <c r="F70" s="186"/>
      <c r="G70" s="186"/>
      <c r="H70" s="186"/>
      <c r="I70" s="186"/>
      <c r="J70" s="187">
        <f>J314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27"/>
      <c r="D71" s="185" t="s">
        <v>204</v>
      </c>
      <c r="E71" s="186"/>
      <c r="F71" s="186"/>
      <c r="G71" s="186"/>
      <c r="H71" s="186"/>
      <c r="I71" s="186"/>
      <c r="J71" s="187">
        <f>J329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4"/>
      <c r="C72" s="127"/>
      <c r="D72" s="185" t="s">
        <v>205</v>
      </c>
      <c r="E72" s="186"/>
      <c r="F72" s="186"/>
      <c r="G72" s="186"/>
      <c r="H72" s="186"/>
      <c r="I72" s="186"/>
      <c r="J72" s="187">
        <f>J434</f>
        <v>0</v>
      </c>
      <c r="K72" s="127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27"/>
      <c r="D73" s="185" t="s">
        <v>206</v>
      </c>
      <c r="E73" s="186"/>
      <c r="F73" s="186"/>
      <c r="G73" s="186"/>
      <c r="H73" s="186"/>
      <c r="I73" s="186"/>
      <c r="J73" s="187">
        <f>J502</f>
        <v>0</v>
      </c>
      <c r="K73" s="127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27"/>
      <c r="D74" s="185" t="s">
        <v>207</v>
      </c>
      <c r="E74" s="186"/>
      <c r="F74" s="186"/>
      <c r="G74" s="186"/>
      <c r="H74" s="186"/>
      <c r="I74" s="186"/>
      <c r="J74" s="187">
        <f>J513</f>
        <v>0</v>
      </c>
      <c r="K74" s="127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8"/>
      <c r="C75" s="179"/>
      <c r="D75" s="180" t="s">
        <v>208</v>
      </c>
      <c r="E75" s="181"/>
      <c r="F75" s="181"/>
      <c r="G75" s="181"/>
      <c r="H75" s="181"/>
      <c r="I75" s="181"/>
      <c r="J75" s="182">
        <f>J516</f>
        <v>0</v>
      </c>
      <c r="K75" s="179"/>
      <c r="L75" s="183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4"/>
      <c r="C76" s="127"/>
      <c r="D76" s="185" t="s">
        <v>209</v>
      </c>
      <c r="E76" s="186"/>
      <c r="F76" s="186"/>
      <c r="G76" s="186"/>
      <c r="H76" s="186"/>
      <c r="I76" s="186"/>
      <c r="J76" s="187">
        <f>J517</f>
        <v>0</v>
      </c>
      <c r="K76" s="127"/>
      <c r="L76" s="18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8"/>
      <c r="C77" s="179"/>
      <c r="D77" s="180" t="s">
        <v>210</v>
      </c>
      <c r="E77" s="181"/>
      <c r="F77" s="181"/>
      <c r="G77" s="181"/>
      <c r="H77" s="181"/>
      <c r="I77" s="181"/>
      <c r="J77" s="182">
        <f>J530</f>
        <v>0</v>
      </c>
      <c r="K77" s="179"/>
      <c r="L77" s="183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4"/>
      <c r="C78" s="127"/>
      <c r="D78" s="185" t="s">
        <v>211</v>
      </c>
      <c r="E78" s="186"/>
      <c r="F78" s="186"/>
      <c r="G78" s="186"/>
      <c r="H78" s="186"/>
      <c r="I78" s="186"/>
      <c r="J78" s="187">
        <f>J531</f>
        <v>0</v>
      </c>
      <c r="K78" s="127"/>
      <c r="L78" s="18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4"/>
      <c r="C79" s="127"/>
      <c r="D79" s="185" t="s">
        <v>212</v>
      </c>
      <c r="E79" s="186"/>
      <c r="F79" s="186"/>
      <c r="G79" s="186"/>
      <c r="H79" s="186"/>
      <c r="I79" s="186"/>
      <c r="J79" s="187">
        <f>J540</f>
        <v>0</v>
      </c>
      <c r="K79" s="127"/>
      <c r="L79" s="18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4"/>
      <c r="C80" s="127"/>
      <c r="D80" s="185" t="s">
        <v>213</v>
      </c>
      <c r="E80" s="186"/>
      <c r="F80" s="186"/>
      <c r="G80" s="186"/>
      <c r="H80" s="186"/>
      <c r="I80" s="186"/>
      <c r="J80" s="187">
        <f>J571</f>
        <v>0</v>
      </c>
      <c r="K80" s="127"/>
      <c r="L80" s="18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214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173" t="str">
        <f>E7</f>
        <v>Rekonstrukce ul. Karla Čapka, Habartov</v>
      </c>
      <c r="F90" s="34"/>
      <c r="G90" s="34"/>
      <c r="H90" s="34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2:12" s="1" customFormat="1" ht="12" customHeight="1">
      <c r="B91" s="23"/>
      <c r="C91" s="34" t="s">
        <v>124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6.5" customHeight="1">
      <c r="A92" s="40"/>
      <c r="B92" s="41"/>
      <c r="C92" s="42"/>
      <c r="D92" s="42"/>
      <c r="E92" s="173" t="s">
        <v>129</v>
      </c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134</v>
      </c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30" customHeight="1">
      <c r="A94" s="40"/>
      <c r="B94" s="41"/>
      <c r="C94" s="42"/>
      <c r="D94" s="42"/>
      <c r="E94" s="71" t="str">
        <f>E11</f>
        <v>2021-23-101-SP-N - SO 101 - Soupis prací - Dopravní řešení - neuznatelné náklady</v>
      </c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21</v>
      </c>
      <c r="D96" s="42"/>
      <c r="E96" s="42"/>
      <c r="F96" s="29" t="str">
        <f>F14</f>
        <v>ul. Karla Čapka, Habartov, Karlovarský kraj</v>
      </c>
      <c r="G96" s="42"/>
      <c r="H96" s="42"/>
      <c r="I96" s="34" t="s">
        <v>23</v>
      </c>
      <c r="J96" s="74" t="str">
        <f>IF(J14="","",J14)</f>
        <v>4. 6. 2022</v>
      </c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5.65" customHeight="1">
      <c r="A98" s="40"/>
      <c r="B98" s="41"/>
      <c r="C98" s="34" t="s">
        <v>25</v>
      </c>
      <c r="D98" s="42"/>
      <c r="E98" s="42"/>
      <c r="F98" s="29" t="str">
        <f>E17</f>
        <v>Město Habartov</v>
      </c>
      <c r="G98" s="42"/>
      <c r="H98" s="42"/>
      <c r="I98" s="34" t="s">
        <v>33</v>
      </c>
      <c r="J98" s="38" t="str">
        <f>E23</f>
        <v>MH Projekt spol. s r.o.</v>
      </c>
      <c r="K98" s="42"/>
      <c r="L98" s="14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5.15" customHeight="1">
      <c r="A99" s="40"/>
      <c r="B99" s="41"/>
      <c r="C99" s="34" t="s">
        <v>31</v>
      </c>
      <c r="D99" s="42"/>
      <c r="E99" s="42"/>
      <c r="F99" s="29" t="str">
        <f>IF(E20="","",E20)</f>
        <v>Vyplň údaj</v>
      </c>
      <c r="G99" s="42"/>
      <c r="H99" s="42"/>
      <c r="I99" s="34" t="s">
        <v>38</v>
      </c>
      <c r="J99" s="38" t="str">
        <f>E26</f>
        <v>Ing. Martin Haueisen</v>
      </c>
      <c r="K99" s="42"/>
      <c r="L99" s="14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7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89"/>
      <c r="B101" s="190"/>
      <c r="C101" s="191" t="s">
        <v>215</v>
      </c>
      <c r="D101" s="192" t="s">
        <v>62</v>
      </c>
      <c r="E101" s="192" t="s">
        <v>58</v>
      </c>
      <c r="F101" s="192" t="s">
        <v>59</v>
      </c>
      <c r="G101" s="192" t="s">
        <v>216</v>
      </c>
      <c r="H101" s="192" t="s">
        <v>217</v>
      </c>
      <c r="I101" s="192" t="s">
        <v>218</v>
      </c>
      <c r="J101" s="192" t="s">
        <v>195</v>
      </c>
      <c r="K101" s="193" t="s">
        <v>219</v>
      </c>
      <c r="L101" s="194"/>
      <c r="M101" s="94" t="s">
        <v>19</v>
      </c>
      <c r="N101" s="95" t="s">
        <v>47</v>
      </c>
      <c r="O101" s="95" t="s">
        <v>220</v>
      </c>
      <c r="P101" s="95" t="s">
        <v>221</v>
      </c>
      <c r="Q101" s="95" t="s">
        <v>222</v>
      </c>
      <c r="R101" s="95" t="s">
        <v>223</v>
      </c>
      <c r="S101" s="95" t="s">
        <v>224</v>
      </c>
      <c r="T101" s="96" t="s">
        <v>225</v>
      </c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</row>
    <row r="102" spans="1:63" s="2" customFormat="1" ht="22.8" customHeight="1">
      <c r="A102" s="40"/>
      <c r="B102" s="41"/>
      <c r="C102" s="101" t="s">
        <v>226</v>
      </c>
      <c r="D102" s="42"/>
      <c r="E102" s="42"/>
      <c r="F102" s="42"/>
      <c r="G102" s="42"/>
      <c r="H102" s="42"/>
      <c r="I102" s="42"/>
      <c r="J102" s="195">
        <f>BK102</f>
        <v>0</v>
      </c>
      <c r="K102" s="42"/>
      <c r="L102" s="46"/>
      <c r="M102" s="97"/>
      <c r="N102" s="196"/>
      <c r="O102" s="98"/>
      <c r="P102" s="197">
        <f>P103+P516+P530</f>
        <v>0</v>
      </c>
      <c r="Q102" s="98"/>
      <c r="R102" s="197">
        <f>R103+R516+R530</f>
        <v>554.42248775</v>
      </c>
      <c r="S102" s="98"/>
      <c r="T102" s="198">
        <f>T103+T516+T530</f>
        <v>563.270125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76</v>
      </c>
      <c r="AU102" s="19" t="s">
        <v>196</v>
      </c>
      <c r="BK102" s="199">
        <f>BK103+BK516+BK530</f>
        <v>0</v>
      </c>
    </row>
    <row r="103" spans="1:63" s="12" customFormat="1" ht="25.9" customHeight="1">
      <c r="A103" s="12"/>
      <c r="B103" s="200"/>
      <c r="C103" s="201"/>
      <c r="D103" s="202" t="s">
        <v>76</v>
      </c>
      <c r="E103" s="203" t="s">
        <v>227</v>
      </c>
      <c r="F103" s="203" t="s">
        <v>228</v>
      </c>
      <c r="G103" s="201"/>
      <c r="H103" s="201"/>
      <c r="I103" s="204"/>
      <c r="J103" s="205">
        <f>BK103</f>
        <v>0</v>
      </c>
      <c r="K103" s="201"/>
      <c r="L103" s="206"/>
      <c r="M103" s="207"/>
      <c r="N103" s="208"/>
      <c r="O103" s="208"/>
      <c r="P103" s="209">
        <f>P104+P241+P269+P314+P329+P502+P513</f>
        <v>0</v>
      </c>
      <c r="Q103" s="208"/>
      <c r="R103" s="209">
        <f>R104+R241+R269+R314+R329+R502+R513</f>
        <v>504.83728335</v>
      </c>
      <c r="S103" s="208"/>
      <c r="T103" s="210">
        <f>T104+T241+T269+T314+T329+T502+T513</f>
        <v>563.270125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1" t="s">
        <v>84</v>
      </c>
      <c r="AT103" s="212" t="s">
        <v>76</v>
      </c>
      <c r="AU103" s="212" t="s">
        <v>77</v>
      </c>
      <c r="AY103" s="211" t="s">
        <v>229</v>
      </c>
      <c r="BK103" s="213">
        <f>BK104+BK241+BK269+BK314+BK329+BK502+BK513</f>
        <v>0</v>
      </c>
    </row>
    <row r="104" spans="1:63" s="12" customFormat="1" ht="22.8" customHeight="1">
      <c r="A104" s="12"/>
      <c r="B104" s="200"/>
      <c r="C104" s="201"/>
      <c r="D104" s="202" t="s">
        <v>76</v>
      </c>
      <c r="E104" s="214" t="s">
        <v>84</v>
      </c>
      <c r="F104" s="214" t="s">
        <v>230</v>
      </c>
      <c r="G104" s="201"/>
      <c r="H104" s="201"/>
      <c r="I104" s="204"/>
      <c r="J104" s="215">
        <f>BK104</f>
        <v>0</v>
      </c>
      <c r="K104" s="201"/>
      <c r="L104" s="206"/>
      <c r="M104" s="207"/>
      <c r="N104" s="208"/>
      <c r="O104" s="208"/>
      <c r="P104" s="209">
        <f>P105+SUM(P106:P190)+P205</f>
        <v>0</v>
      </c>
      <c r="Q104" s="208"/>
      <c r="R104" s="209">
        <f>R105+SUM(R106:R190)+R205</f>
        <v>106.569625</v>
      </c>
      <c r="S104" s="208"/>
      <c r="T104" s="210">
        <f>T105+SUM(T106:T190)+T205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1" t="s">
        <v>84</v>
      </c>
      <c r="AT104" s="212" t="s">
        <v>76</v>
      </c>
      <c r="AU104" s="212" t="s">
        <v>84</v>
      </c>
      <c r="AY104" s="211" t="s">
        <v>229</v>
      </c>
      <c r="BK104" s="213">
        <f>BK105+SUM(BK106:BK190)+BK205</f>
        <v>0</v>
      </c>
    </row>
    <row r="105" spans="1:65" s="2" customFormat="1" ht="24.15" customHeight="1">
      <c r="A105" s="40"/>
      <c r="B105" s="41"/>
      <c r="C105" s="216" t="s">
        <v>84</v>
      </c>
      <c r="D105" s="216" t="s">
        <v>231</v>
      </c>
      <c r="E105" s="217" t="s">
        <v>232</v>
      </c>
      <c r="F105" s="218" t="s">
        <v>233</v>
      </c>
      <c r="G105" s="219" t="s">
        <v>111</v>
      </c>
      <c r="H105" s="220">
        <v>925</v>
      </c>
      <c r="I105" s="221"/>
      <c r="J105" s="222">
        <f>ROUND(I105*H105,2)</f>
        <v>0</v>
      </c>
      <c r="K105" s="218" t="s">
        <v>234</v>
      </c>
      <c r="L105" s="46"/>
      <c r="M105" s="223" t="s">
        <v>19</v>
      </c>
      <c r="N105" s="224" t="s">
        <v>48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141</v>
      </c>
      <c r="AT105" s="227" t="s">
        <v>231</v>
      </c>
      <c r="AU105" s="227" t="s">
        <v>87</v>
      </c>
      <c r="AY105" s="19" t="s">
        <v>229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84</v>
      </c>
      <c r="BK105" s="228">
        <f>ROUND(I105*H105,2)</f>
        <v>0</v>
      </c>
      <c r="BL105" s="19" t="s">
        <v>141</v>
      </c>
      <c r="BM105" s="227" t="s">
        <v>235</v>
      </c>
    </row>
    <row r="106" spans="1:47" s="2" customFormat="1" ht="12">
      <c r="A106" s="40"/>
      <c r="B106" s="41"/>
      <c r="C106" s="42"/>
      <c r="D106" s="229" t="s">
        <v>236</v>
      </c>
      <c r="E106" s="42"/>
      <c r="F106" s="230" t="s">
        <v>237</v>
      </c>
      <c r="G106" s="42"/>
      <c r="H106" s="42"/>
      <c r="I106" s="231"/>
      <c r="J106" s="42"/>
      <c r="K106" s="42"/>
      <c r="L106" s="46"/>
      <c r="M106" s="232"/>
      <c r="N106" s="23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236</v>
      </c>
      <c r="AU106" s="19" t="s">
        <v>87</v>
      </c>
    </row>
    <row r="107" spans="1:51" s="13" customFormat="1" ht="12">
      <c r="A107" s="13"/>
      <c r="B107" s="234"/>
      <c r="C107" s="235"/>
      <c r="D107" s="236" t="s">
        <v>238</v>
      </c>
      <c r="E107" s="237" t="s">
        <v>19</v>
      </c>
      <c r="F107" s="238" t="s">
        <v>239</v>
      </c>
      <c r="G107" s="235"/>
      <c r="H107" s="237" t="s">
        <v>19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238</v>
      </c>
      <c r="AU107" s="244" t="s">
        <v>87</v>
      </c>
      <c r="AV107" s="13" t="s">
        <v>84</v>
      </c>
      <c r="AW107" s="13" t="s">
        <v>37</v>
      </c>
      <c r="AX107" s="13" t="s">
        <v>77</v>
      </c>
      <c r="AY107" s="244" t="s">
        <v>229</v>
      </c>
    </row>
    <row r="108" spans="1:51" s="14" customFormat="1" ht="12">
      <c r="A108" s="14"/>
      <c r="B108" s="245"/>
      <c r="C108" s="246"/>
      <c r="D108" s="236" t="s">
        <v>238</v>
      </c>
      <c r="E108" s="247" t="s">
        <v>175</v>
      </c>
      <c r="F108" s="248" t="s">
        <v>177</v>
      </c>
      <c r="G108" s="246"/>
      <c r="H108" s="249">
        <v>925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238</v>
      </c>
      <c r="AU108" s="255" t="s">
        <v>87</v>
      </c>
      <c r="AV108" s="14" t="s">
        <v>87</v>
      </c>
      <c r="AW108" s="14" t="s">
        <v>37</v>
      </c>
      <c r="AX108" s="14" t="s">
        <v>77</v>
      </c>
      <c r="AY108" s="255" t="s">
        <v>229</v>
      </c>
    </row>
    <row r="109" spans="1:51" s="15" customFormat="1" ht="12">
      <c r="A109" s="15"/>
      <c r="B109" s="256"/>
      <c r="C109" s="257"/>
      <c r="D109" s="236" t="s">
        <v>238</v>
      </c>
      <c r="E109" s="258" t="s">
        <v>19</v>
      </c>
      <c r="F109" s="259" t="s">
        <v>240</v>
      </c>
      <c r="G109" s="257"/>
      <c r="H109" s="260">
        <v>925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238</v>
      </c>
      <c r="AU109" s="266" t="s">
        <v>87</v>
      </c>
      <c r="AV109" s="15" t="s">
        <v>141</v>
      </c>
      <c r="AW109" s="15" t="s">
        <v>37</v>
      </c>
      <c r="AX109" s="15" t="s">
        <v>84</v>
      </c>
      <c r="AY109" s="266" t="s">
        <v>229</v>
      </c>
    </row>
    <row r="110" spans="1:65" s="2" customFormat="1" ht="37.8" customHeight="1">
      <c r="A110" s="40"/>
      <c r="B110" s="41"/>
      <c r="C110" s="216" t="s">
        <v>87</v>
      </c>
      <c r="D110" s="216" t="s">
        <v>231</v>
      </c>
      <c r="E110" s="217" t="s">
        <v>241</v>
      </c>
      <c r="F110" s="218" t="s">
        <v>242</v>
      </c>
      <c r="G110" s="219" t="s">
        <v>144</v>
      </c>
      <c r="H110" s="220">
        <v>92.5</v>
      </c>
      <c r="I110" s="221"/>
      <c r="J110" s="222">
        <f>ROUND(I110*H110,2)</f>
        <v>0</v>
      </c>
      <c r="K110" s="218" t="s">
        <v>234</v>
      </c>
      <c r="L110" s="46"/>
      <c r="M110" s="223" t="s">
        <v>19</v>
      </c>
      <c r="N110" s="224" t="s">
        <v>48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141</v>
      </c>
      <c r="AT110" s="227" t="s">
        <v>231</v>
      </c>
      <c r="AU110" s="227" t="s">
        <v>87</v>
      </c>
      <c r="AY110" s="19" t="s">
        <v>229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84</v>
      </c>
      <c r="BK110" s="228">
        <f>ROUND(I110*H110,2)</f>
        <v>0</v>
      </c>
      <c r="BL110" s="19" t="s">
        <v>141</v>
      </c>
      <c r="BM110" s="227" t="s">
        <v>243</v>
      </c>
    </row>
    <row r="111" spans="1:47" s="2" customFormat="1" ht="12">
      <c r="A111" s="40"/>
      <c r="B111" s="41"/>
      <c r="C111" s="42"/>
      <c r="D111" s="229" t="s">
        <v>236</v>
      </c>
      <c r="E111" s="42"/>
      <c r="F111" s="230" t="s">
        <v>244</v>
      </c>
      <c r="G111" s="42"/>
      <c r="H111" s="42"/>
      <c r="I111" s="231"/>
      <c r="J111" s="42"/>
      <c r="K111" s="42"/>
      <c r="L111" s="46"/>
      <c r="M111" s="232"/>
      <c r="N111" s="23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236</v>
      </c>
      <c r="AU111" s="19" t="s">
        <v>87</v>
      </c>
    </row>
    <row r="112" spans="1:47" s="2" customFormat="1" ht="12">
      <c r="A112" s="40"/>
      <c r="B112" s="41"/>
      <c r="C112" s="42"/>
      <c r="D112" s="236" t="s">
        <v>245</v>
      </c>
      <c r="E112" s="42"/>
      <c r="F112" s="267" t="s">
        <v>246</v>
      </c>
      <c r="G112" s="42"/>
      <c r="H112" s="42"/>
      <c r="I112" s="231"/>
      <c r="J112" s="42"/>
      <c r="K112" s="42"/>
      <c r="L112" s="46"/>
      <c r="M112" s="232"/>
      <c r="N112" s="23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245</v>
      </c>
      <c r="AU112" s="19" t="s">
        <v>87</v>
      </c>
    </row>
    <row r="113" spans="1:51" s="14" customFormat="1" ht="12">
      <c r="A113" s="14"/>
      <c r="B113" s="245"/>
      <c r="C113" s="246"/>
      <c r="D113" s="236" t="s">
        <v>238</v>
      </c>
      <c r="E113" s="247" t="s">
        <v>183</v>
      </c>
      <c r="F113" s="248" t="s">
        <v>247</v>
      </c>
      <c r="G113" s="246"/>
      <c r="H113" s="249">
        <v>92.5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238</v>
      </c>
      <c r="AU113" s="255" t="s">
        <v>87</v>
      </c>
      <c r="AV113" s="14" t="s">
        <v>87</v>
      </c>
      <c r="AW113" s="14" t="s">
        <v>37</v>
      </c>
      <c r="AX113" s="14" t="s">
        <v>77</v>
      </c>
      <c r="AY113" s="255" t="s">
        <v>229</v>
      </c>
    </row>
    <row r="114" spans="1:51" s="15" customFormat="1" ht="12">
      <c r="A114" s="15"/>
      <c r="B114" s="256"/>
      <c r="C114" s="257"/>
      <c r="D114" s="236" t="s">
        <v>238</v>
      </c>
      <c r="E114" s="258" t="s">
        <v>19</v>
      </c>
      <c r="F114" s="259" t="s">
        <v>240</v>
      </c>
      <c r="G114" s="257"/>
      <c r="H114" s="260">
        <v>92.5</v>
      </c>
      <c r="I114" s="261"/>
      <c r="J114" s="257"/>
      <c r="K114" s="257"/>
      <c r="L114" s="262"/>
      <c r="M114" s="263"/>
      <c r="N114" s="264"/>
      <c r="O114" s="264"/>
      <c r="P114" s="264"/>
      <c r="Q114" s="264"/>
      <c r="R114" s="264"/>
      <c r="S114" s="264"/>
      <c r="T114" s="26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6" t="s">
        <v>238</v>
      </c>
      <c r="AU114" s="266" t="s">
        <v>87</v>
      </c>
      <c r="AV114" s="15" t="s">
        <v>141</v>
      </c>
      <c r="AW114" s="15" t="s">
        <v>37</v>
      </c>
      <c r="AX114" s="15" t="s">
        <v>84</v>
      </c>
      <c r="AY114" s="266" t="s">
        <v>229</v>
      </c>
    </row>
    <row r="115" spans="1:65" s="2" customFormat="1" ht="49.05" customHeight="1">
      <c r="A115" s="40"/>
      <c r="B115" s="41"/>
      <c r="C115" s="216" t="s">
        <v>248</v>
      </c>
      <c r="D115" s="216" t="s">
        <v>231</v>
      </c>
      <c r="E115" s="217" t="s">
        <v>249</v>
      </c>
      <c r="F115" s="218" t="s">
        <v>250</v>
      </c>
      <c r="G115" s="219" t="s">
        <v>144</v>
      </c>
      <c r="H115" s="220">
        <v>740</v>
      </c>
      <c r="I115" s="221"/>
      <c r="J115" s="222">
        <f>ROUND(I115*H115,2)</f>
        <v>0</v>
      </c>
      <c r="K115" s="218" t="s">
        <v>234</v>
      </c>
      <c r="L115" s="46"/>
      <c r="M115" s="223" t="s">
        <v>19</v>
      </c>
      <c r="N115" s="224" t="s">
        <v>48</v>
      </c>
      <c r="O115" s="86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7" t="s">
        <v>141</v>
      </c>
      <c r="AT115" s="227" t="s">
        <v>231</v>
      </c>
      <c r="AU115" s="227" t="s">
        <v>87</v>
      </c>
      <c r="AY115" s="19" t="s">
        <v>229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9" t="s">
        <v>84</v>
      </c>
      <c r="BK115" s="228">
        <f>ROUND(I115*H115,2)</f>
        <v>0</v>
      </c>
      <c r="BL115" s="19" t="s">
        <v>141</v>
      </c>
      <c r="BM115" s="227" t="s">
        <v>251</v>
      </c>
    </row>
    <row r="116" spans="1:47" s="2" customFormat="1" ht="12">
      <c r="A116" s="40"/>
      <c r="B116" s="41"/>
      <c r="C116" s="42"/>
      <c r="D116" s="229" t="s">
        <v>236</v>
      </c>
      <c r="E116" s="42"/>
      <c r="F116" s="230" t="s">
        <v>252</v>
      </c>
      <c r="G116" s="42"/>
      <c r="H116" s="42"/>
      <c r="I116" s="231"/>
      <c r="J116" s="42"/>
      <c r="K116" s="42"/>
      <c r="L116" s="46"/>
      <c r="M116" s="232"/>
      <c r="N116" s="23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236</v>
      </c>
      <c r="AU116" s="19" t="s">
        <v>87</v>
      </c>
    </row>
    <row r="117" spans="1:51" s="14" customFormat="1" ht="12">
      <c r="A117" s="14"/>
      <c r="B117" s="245"/>
      <c r="C117" s="246"/>
      <c r="D117" s="236" t="s">
        <v>238</v>
      </c>
      <c r="E117" s="247" t="s">
        <v>19</v>
      </c>
      <c r="F117" s="248" t="s">
        <v>247</v>
      </c>
      <c r="G117" s="246"/>
      <c r="H117" s="249">
        <v>92.5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238</v>
      </c>
      <c r="AU117" s="255" t="s">
        <v>87</v>
      </c>
      <c r="AV117" s="14" t="s">
        <v>87</v>
      </c>
      <c r="AW117" s="14" t="s">
        <v>37</v>
      </c>
      <c r="AX117" s="14" t="s">
        <v>77</v>
      </c>
      <c r="AY117" s="255" t="s">
        <v>229</v>
      </c>
    </row>
    <row r="118" spans="1:51" s="15" customFormat="1" ht="12">
      <c r="A118" s="15"/>
      <c r="B118" s="256"/>
      <c r="C118" s="257"/>
      <c r="D118" s="236" t="s">
        <v>238</v>
      </c>
      <c r="E118" s="258" t="s">
        <v>19</v>
      </c>
      <c r="F118" s="259" t="s">
        <v>240</v>
      </c>
      <c r="G118" s="257"/>
      <c r="H118" s="260">
        <v>92.5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6" t="s">
        <v>238</v>
      </c>
      <c r="AU118" s="266" t="s">
        <v>87</v>
      </c>
      <c r="AV118" s="15" t="s">
        <v>141</v>
      </c>
      <c r="AW118" s="15" t="s">
        <v>37</v>
      </c>
      <c r="AX118" s="15" t="s">
        <v>84</v>
      </c>
      <c r="AY118" s="266" t="s">
        <v>229</v>
      </c>
    </row>
    <row r="119" spans="1:51" s="14" customFormat="1" ht="12">
      <c r="A119" s="14"/>
      <c r="B119" s="245"/>
      <c r="C119" s="246"/>
      <c r="D119" s="236" t="s">
        <v>238</v>
      </c>
      <c r="E119" s="246"/>
      <c r="F119" s="248" t="s">
        <v>253</v>
      </c>
      <c r="G119" s="246"/>
      <c r="H119" s="249">
        <v>740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238</v>
      </c>
      <c r="AU119" s="255" t="s">
        <v>87</v>
      </c>
      <c r="AV119" s="14" t="s">
        <v>87</v>
      </c>
      <c r="AW119" s="14" t="s">
        <v>4</v>
      </c>
      <c r="AX119" s="14" t="s">
        <v>84</v>
      </c>
      <c r="AY119" s="255" t="s">
        <v>229</v>
      </c>
    </row>
    <row r="120" spans="1:65" s="2" customFormat="1" ht="33" customHeight="1">
      <c r="A120" s="40"/>
      <c r="B120" s="41"/>
      <c r="C120" s="216" t="s">
        <v>141</v>
      </c>
      <c r="D120" s="216" t="s">
        <v>231</v>
      </c>
      <c r="E120" s="217" t="s">
        <v>254</v>
      </c>
      <c r="F120" s="218" t="s">
        <v>255</v>
      </c>
      <c r="G120" s="219" t="s">
        <v>144</v>
      </c>
      <c r="H120" s="220">
        <v>184</v>
      </c>
      <c r="I120" s="221"/>
      <c r="J120" s="222">
        <f>ROUND(I120*H120,2)</f>
        <v>0</v>
      </c>
      <c r="K120" s="218" t="s">
        <v>234</v>
      </c>
      <c r="L120" s="46"/>
      <c r="M120" s="223" t="s">
        <v>19</v>
      </c>
      <c r="N120" s="224" t="s">
        <v>48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141</v>
      </c>
      <c r="AT120" s="227" t="s">
        <v>231</v>
      </c>
      <c r="AU120" s="227" t="s">
        <v>87</v>
      </c>
      <c r="AY120" s="19" t="s">
        <v>229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84</v>
      </c>
      <c r="BK120" s="228">
        <f>ROUND(I120*H120,2)</f>
        <v>0</v>
      </c>
      <c r="BL120" s="19" t="s">
        <v>141</v>
      </c>
      <c r="BM120" s="227" t="s">
        <v>256</v>
      </c>
    </row>
    <row r="121" spans="1:47" s="2" customFormat="1" ht="12">
      <c r="A121" s="40"/>
      <c r="B121" s="41"/>
      <c r="C121" s="42"/>
      <c r="D121" s="229" t="s">
        <v>236</v>
      </c>
      <c r="E121" s="42"/>
      <c r="F121" s="230" t="s">
        <v>257</v>
      </c>
      <c r="G121" s="42"/>
      <c r="H121" s="42"/>
      <c r="I121" s="231"/>
      <c r="J121" s="42"/>
      <c r="K121" s="42"/>
      <c r="L121" s="46"/>
      <c r="M121" s="232"/>
      <c r="N121" s="23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236</v>
      </c>
      <c r="AU121" s="19" t="s">
        <v>87</v>
      </c>
    </row>
    <row r="122" spans="1:51" s="13" customFormat="1" ht="12">
      <c r="A122" s="13"/>
      <c r="B122" s="234"/>
      <c r="C122" s="235"/>
      <c r="D122" s="236" t="s">
        <v>238</v>
      </c>
      <c r="E122" s="237" t="s">
        <v>19</v>
      </c>
      <c r="F122" s="238" t="s">
        <v>258</v>
      </c>
      <c r="G122" s="235"/>
      <c r="H122" s="237" t="s">
        <v>19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238</v>
      </c>
      <c r="AU122" s="244" t="s">
        <v>87</v>
      </c>
      <c r="AV122" s="13" t="s">
        <v>84</v>
      </c>
      <c r="AW122" s="13" t="s">
        <v>37</v>
      </c>
      <c r="AX122" s="13" t="s">
        <v>77</v>
      </c>
      <c r="AY122" s="244" t="s">
        <v>229</v>
      </c>
    </row>
    <row r="123" spans="1:51" s="14" customFormat="1" ht="12">
      <c r="A123" s="14"/>
      <c r="B123" s="245"/>
      <c r="C123" s="246"/>
      <c r="D123" s="236" t="s">
        <v>238</v>
      </c>
      <c r="E123" s="247" t="s">
        <v>178</v>
      </c>
      <c r="F123" s="248" t="s">
        <v>180</v>
      </c>
      <c r="G123" s="246"/>
      <c r="H123" s="249">
        <v>184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238</v>
      </c>
      <c r="AU123" s="255" t="s">
        <v>87</v>
      </c>
      <c r="AV123" s="14" t="s">
        <v>87</v>
      </c>
      <c r="AW123" s="14" t="s">
        <v>37</v>
      </c>
      <c r="AX123" s="14" t="s">
        <v>77</v>
      </c>
      <c r="AY123" s="255" t="s">
        <v>229</v>
      </c>
    </row>
    <row r="124" spans="1:51" s="15" customFormat="1" ht="12">
      <c r="A124" s="15"/>
      <c r="B124" s="256"/>
      <c r="C124" s="257"/>
      <c r="D124" s="236" t="s">
        <v>238</v>
      </c>
      <c r="E124" s="258" t="s">
        <v>19</v>
      </c>
      <c r="F124" s="259" t="s">
        <v>240</v>
      </c>
      <c r="G124" s="257"/>
      <c r="H124" s="260">
        <v>184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238</v>
      </c>
      <c r="AU124" s="266" t="s">
        <v>87</v>
      </c>
      <c r="AV124" s="15" t="s">
        <v>141</v>
      </c>
      <c r="AW124" s="15" t="s">
        <v>37</v>
      </c>
      <c r="AX124" s="15" t="s">
        <v>84</v>
      </c>
      <c r="AY124" s="266" t="s">
        <v>229</v>
      </c>
    </row>
    <row r="125" spans="1:65" s="2" customFormat="1" ht="37.8" customHeight="1">
      <c r="A125" s="40"/>
      <c r="B125" s="41"/>
      <c r="C125" s="216" t="s">
        <v>259</v>
      </c>
      <c r="D125" s="216" t="s">
        <v>231</v>
      </c>
      <c r="E125" s="217" t="s">
        <v>260</v>
      </c>
      <c r="F125" s="218" t="s">
        <v>261</v>
      </c>
      <c r="G125" s="219" t="s">
        <v>144</v>
      </c>
      <c r="H125" s="220">
        <v>92</v>
      </c>
      <c r="I125" s="221"/>
      <c r="J125" s="222">
        <f>ROUND(I125*H125,2)</f>
        <v>0</v>
      </c>
      <c r="K125" s="218" t="s">
        <v>234</v>
      </c>
      <c r="L125" s="46"/>
      <c r="M125" s="223" t="s">
        <v>19</v>
      </c>
      <c r="N125" s="224" t="s">
        <v>48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141</v>
      </c>
      <c r="AT125" s="227" t="s">
        <v>231</v>
      </c>
      <c r="AU125" s="227" t="s">
        <v>87</v>
      </c>
      <c r="AY125" s="19" t="s">
        <v>229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84</v>
      </c>
      <c r="BK125" s="228">
        <f>ROUND(I125*H125,2)</f>
        <v>0</v>
      </c>
      <c r="BL125" s="19" t="s">
        <v>141</v>
      </c>
      <c r="BM125" s="227" t="s">
        <v>262</v>
      </c>
    </row>
    <row r="126" spans="1:47" s="2" customFormat="1" ht="12">
      <c r="A126" s="40"/>
      <c r="B126" s="41"/>
      <c r="C126" s="42"/>
      <c r="D126" s="229" t="s">
        <v>236</v>
      </c>
      <c r="E126" s="42"/>
      <c r="F126" s="230" t="s">
        <v>263</v>
      </c>
      <c r="G126" s="42"/>
      <c r="H126" s="42"/>
      <c r="I126" s="231"/>
      <c r="J126" s="42"/>
      <c r="K126" s="42"/>
      <c r="L126" s="46"/>
      <c r="M126" s="232"/>
      <c r="N126" s="23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236</v>
      </c>
      <c r="AU126" s="19" t="s">
        <v>87</v>
      </c>
    </row>
    <row r="127" spans="1:47" s="2" customFormat="1" ht="12">
      <c r="A127" s="40"/>
      <c r="B127" s="41"/>
      <c r="C127" s="42"/>
      <c r="D127" s="236" t="s">
        <v>245</v>
      </c>
      <c r="E127" s="42"/>
      <c r="F127" s="267" t="s">
        <v>264</v>
      </c>
      <c r="G127" s="42"/>
      <c r="H127" s="42"/>
      <c r="I127" s="231"/>
      <c r="J127" s="42"/>
      <c r="K127" s="42"/>
      <c r="L127" s="46"/>
      <c r="M127" s="232"/>
      <c r="N127" s="23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245</v>
      </c>
      <c r="AU127" s="19" t="s">
        <v>87</v>
      </c>
    </row>
    <row r="128" spans="1:51" s="14" customFormat="1" ht="12">
      <c r="A128" s="14"/>
      <c r="B128" s="245"/>
      <c r="C128" s="246"/>
      <c r="D128" s="236" t="s">
        <v>238</v>
      </c>
      <c r="E128" s="247" t="s">
        <v>19</v>
      </c>
      <c r="F128" s="248" t="s">
        <v>265</v>
      </c>
      <c r="G128" s="246"/>
      <c r="H128" s="249">
        <v>92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238</v>
      </c>
      <c r="AU128" s="255" t="s">
        <v>87</v>
      </c>
      <c r="AV128" s="14" t="s">
        <v>87</v>
      </c>
      <c r="AW128" s="14" t="s">
        <v>37</v>
      </c>
      <c r="AX128" s="14" t="s">
        <v>77</v>
      </c>
      <c r="AY128" s="255" t="s">
        <v>229</v>
      </c>
    </row>
    <row r="129" spans="1:51" s="15" customFormat="1" ht="12">
      <c r="A129" s="15"/>
      <c r="B129" s="256"/>
      <c r="C129" s="257"/>
      <c r="D129" s="236" t="s">
        <v>238</v>
      </c>
      <c r="E129" s="258" t="s">
        <v>19</v>
      </c>
      <c r="F129" s="259" t="s">
        <v>240</v>
      </c>
      <c r="G129" s="257"/>
      <c r="H129" s="260">
        <v>92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6" t="s">
        <v>238</v>
      </c>
      <c r="AU129" s="266" t="s">
        <v>87</v>
      </c>
      <c r="AV129" s="15" t="s">
        <v>141</v>
      </c>
      <c r="AW129" s="15" t="s">
        <v>37</v>
      </c>
      <c r="AX129" s="15" t="s">
        <v>84</v>
      </c>
      <c r="AY129" s="266" t="s">
        <v>229</v>
      </c>
    </row>
    <row r="130" spans="1:65" s="2" customFormat="1" ht="44.25" customHeight="1">
      <c r="A130" s="40"/>
      <c r="B130" s="41"/>
      <c r="C130" s="216" t="s">
        <v>266</v>
      </c>
      <c r="D130" s="216" t="s">
        <v>231</v>
      </c>
      <c r="E130" s="217" t="s">
        <v>267</v>
      </c>
      <c r="F130" s="218" t="s">
        <v>268</v>
      </c>
      <c r="G130" s="219" t="s">
        <v>144</v>
      </c>
      <c r="H130" s="220">
        <v>8</v>
      </c>
      <c r="I130" s="221"/>
      <c r="J130" s="222">
        <f>ROUND(I130*H130,2)</f>
        <v>0</v>
      </c>
      <c r="K130" s="218" t="s">
        <v>234</v>
      </c>
      <c r="L130" s="46"/>
      <c r="M130" s="223" t="s">
        <v>19</v>
      </c>
      <c r="N130" s="224" t="s">
        <v>48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141</v>
      </c>
      <c r="AT130" s="227" t="s">
        <v>231</v>
      </c>
      <c r="AU130" s="227" t="s">
        <v>87</v>
      </c>
      <c r="AY130" s="19" t="s">
        <v>229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84</v>
      </c>
      <c r="BK130" s="228">
        <f>ROUND(I130*H130,2)</f>
        <v>0</v>
      </c>
      <c r="BL130" s="19" t="s">
        <v>141</v>
      </c>
      <c r="BM130" s="227" t="s">
        <v>269</v>
      </c>
    </row>
    <row r="131" spans="1:47" s="2" customFormat="1" ht="12">
      <c r="A131" s="40"/>
      <c r="B131" s="41"/>
      <c r="C131" s="42"/>
      <c r="D131" s="229" t="s">
        <v>236</v>
      </c>
      <c r="E131" s="42"/>
      <c r="F131" s="230" t="s">
        <v>270</v>
      </c>
      <c r="G131" s="42"/>
      <c r="H131" s="42"/>
      <c r="I131" s="231"/>
      <c r="J131" s="42"/>
      <c r="K131" s="42"/>
      <c r="L131" s="46"/>
      <c r="M131" s="232"/>
      <c r="N131" s="23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236</v>
      </c>
      <c r="AU131" s="19" t="s">
        <v>87</v>
      </c>
    </row>
    <row r="132" spans="1:51" s="13" customFormat="1" ht="12">
      <c r="A132" s="13"/>
      <c r="B132" s="234"/>
      <c r="C132" s="235"/>
      <c r="D132" s="236" t="s">
        <v>238</v>
      </c>
      <c r="E132" s="237" t="s">
        <v>19</v>
      </c>
      <c r="F132" s="238" t="s">
        <v>271</v>
      </c>
      <c r="G132" s="235"/>
      <c r="H132" s="237" t="s">
        <v>19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238</v>
      </c>
      <c r="AU132" s="244" t="s">
        <v>87</v>
      </c>
      <c r="AV132" s="13" t="s">
        <v>84</v>
      </c>
      <c r="AW132" s="13" t="s">
        <v>37</v>
      </c>
      <c r="AX132" s="13" t="s">
        <v>77</v>
      </c>
      <c r="AY132" s="244" t="s">
        <v>229</v>
      </c>
    </row>
    <row r="133" spans="1:51" s="14" customFormat="1" ht="12">
      <c r="A133" s="14"/>
      <c r="B133" s="245"/>
      <c r="C133" s="246"/>
      <c r="D133" s="236" t="s">
        <v>238</v>
      </c>
      <c r="E133" s="247" t="s">
        <v>191</v>
      </c>
      <c r="F133" s="248" t="s">
        <v>272</v>
      </c>
      <c r="G133" s="246"/>
      <c r="H133" s="249">
        <v>8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238</v>
      </c>
      <c r="AU133" s="255" t="s">
        <v>87</v>
      </c>
      <c r="AV133" s="14" t="s">
        <v>87</v>
      </c>
      <c r="AW133" s="14" t="s">
        <v>37</v>
      </c>
      <c r="AX133" s="14" t="s">
        <v>77</v>
      </c>
      <c r="AY133" s="255" t="s">
        <v>229</v>
      </c>
    </row>
    <row r="134" spans="1:51" s="15" customFormat="1" ht="12">
      <c r="A134" s="15"/>
      <c r="B134" s="256"/>
      <c r="C134" s="257"/>
      <c r="D134" s="236" t="s">
        <v>238</v>
      </c>
      <c r="E134" s="258" t="s">
        <v>19</v>
      </c>
      <c r="F134" s="259" t="s">
        <v>240</v>
      </c>
      <c r="G134" s="257"/>
      <c r="H134" s="260">
        <v>8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238</v>
      </c>
      <c r="AU134" s="266" t="s">
        <v>87</v>
      </c>
      <c r="AV134" s="15" t="s">
        <v>141</v>
      </c>
      <c r="AW134" s="15" t="s">
        <v>37</v>
      </c>
      <c r="AX134" s="15" t="s">
        <v>84</v>
      </c>
      <c r="AY134" s="266" t="s">
        <v>229</v>
      </c>
    </row>
    <row r="135" spans="1:65" s="2" customFormat="1" ht="62.7" customHeight="1">
      <c r="A135" s="40"/>
      <c r="B135" s="41"/>
      <c r="C135" s="216" t="s">
        <v>157</v>
      </c>
      <c r="D135" s="216" t="s">
        <v>231</v>
      </c>
      <c r="E135" s="217" t="s">
        <v>273</v>
      </c>
      <c r="F135" s="218" t="s">
        <v>274</v>
      </c>
      <c r="G135" s="219" t="s">
        <v>144</v>
      </c>
      <c r="H135" s="220">
        <v>105</v>
      </c>
      <c r="I135" s="221"/>
      <c r="J135" s="222">
        <f>ROUND(I135*H135,2)</f>
        <v>0</v>
      </c>
      <c r="K135" s="218" t="s">
        <v>234</v>
      </c>
      <c r="L135" s="46"/>
      <c r="M135" s="223" t="s">
        <v>19</v>
      </c>
      <c r="N135" s="224" t="s">
        <v>48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141</v>
      </c>
      <c r="AT135" s="227" t="s">
        <v>231</v>
      </c>
      <c r="AU135" s="227" t="s">
        <v>87</v>
      </c>
      <c r="AY135" s="19" t="s">
        <v>229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84</v>
      </c>
      <c r="BK135" s="228">
        <f>ROUND(I135*H135,2)</f>
        <v>0</v>
      </c>
      <c r="BL135" s="19" t="s">
        <v>141</v>
      </c>
      <c r="BM135" s="227" t="s">
        <v>275</v>
      </c>
    </row>
    <row r="136" spans="1:47" s="2" customFormat="1" ht="12">
      <c r="A136" s="40"/>
      <c r="B136" s="41"/>
      <c r="C136" s="42"/>
      <c r="D136" s="229" t="s">
        <v>236</v>
      </c>
      <c r="E136" s="42"/>
      <c r="F136" s="230" t="s">
        <v>276</v>
      </c>
      <c r="G136" s="42"/>
      <c r="H136" s="42"/>
      <c r="I136" s="231"/>
      <c r="J136" s="42"/>
      <c r="K136" s="42"/>
      <c r="L136" s="46"/>
      <c r="M136" s="232"/>
      <c r="N136" s="23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236</v>
      </c>
      <c r="AU136" s="19" t="s">
        <v>87</v>
      </c>
    </row>
    <row r="137" spans="1:47" s="2" customFormat="1" ht="12">
      <c r="A137" s="40"/>
      <c r="B137" s="41"/>
      <c r="C137" s="42"/>
      <c r="D137" s="236" t="s">
        <v>245</v>
      </c>
      <c r="E137" s="42"/>
      <c r="F137" s="267" t="s">
        <v>246</v>
      </c>
      <c r="G137" s="42"/>
      <c r="H137" s="42"/>
      <c r="I137" s="231"/>
      <c r="J137" s="42"/>
      <c r="K137" s="42"/>
      <c r="L137" s="46"/>
      <c r="M137" s="232"/>
      <c r="N137" s="23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245</v>
      </c>
      <c r="AU137" s="19" t="s">
        <v>87</v>
      </c>
    </row>
    <row r="138" spans="1:51" s="14" customFormat="1" ht="12">
      <c r="A138" s="14"/>
      <c r="B138" s="245"/>
      <c r="C138" s="246"/>
      <c r="D138" s="236" t="s">
        <v>238</v>
      </c>
      <c r="E138" s="247" t="s">
        <v>185</v>
      </c>
      <c r="F138" s="248" t="s">
        <v>277</v>
      </c>
      <c r="G138" s="246"/>
      <c r="H138" s="249">
        <v>105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238</v>
      </c>
      <c r="AU138" s="255" t="s">
        <v>87</v>
      </c>
      <c r="AV138" s="14" t="s">
        <v>87</v>
      </c>
      <c r="AW138" s="14" t="s">
        <v>37</v>
      </c>
      <c r="AX138" s="14" t="s">
        <v>77</v>
      </c>
      <c r="AY138" s="255" t="s">
        <v>229</v>
      </c>
    </row>
    <row r="139" spans="1:51" s="15" customFormat="1" ht="12">
      <c r="A139" s="15"/>
      <c r="B139" s="256"/>
      <c r="C139" s="257"/>
      <c r="D139" s="236" t="s">
        <v>238</v>
      </c>
      <c r="E139" s="258" t="s">
        <v>19</v>
      </c>
      <c r="F139" s="259" t="s">
        <v>240</v>
      </c>
      <c r="G139" s="257"/>
      <c r="H139" s="260">
        <v>105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6" t="s">
        <v>238</v>
      </c>
      <c r="AU139" s="266" t="s">
        <v>87</v>
      </c>
      <c r="AV139" s="15" t="s">
        <v>141</v>
      </c>
      <c r="AW139" s="15" t="s">
        <v>37</v>
      </c>
      <c r="AX139" s="15" t="s">
        <v>84</v>
      </c>
      <c r="AY139" s="266" t="s">
        <v>229</v>
      </c>
    </row>
    <row r="140" spans="1:65" s="2" customFormat="1" ht="66.75" customHeight="1">
      <c r="A140" s="40"/>
      <c r="B140" s="41"/>
      <c r="C140" s="216" t="s">
        <v>152</v>
      </c>
      <c r="D140" s="216" t="s">
        <v>231</v>
      </c>
      <c r="E140" s="217" t="s">
        <v>278</v>
      </c>
      <c r="F140" s="218" t="s">
        <v>279</v>
      </c>
      <c r="G140" s="219" t="s">
        <v>144</v>
      </c>
      <c r="H140" s="220">
        <v>420</v>
      </c>
      <c r="I140" s="221"/>
      <c r="J140" s="222">
        <f>ROUND(I140*H140,2)</f>
        <v>0</v>
      </c>
      <c r="K140" s="218" t="s">
        <v>234</v>
      </c>
      <c r="L140" s="46"/>
      <c r="M140" s="223" t="s">
        <v>19</v>
      </c>
      <c r="N140" s="224" t="s">
        <v>48</v>
      </c>
      <c r="O140" s="86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7" t="s">
        <v>141</v>
      </c>
      <c r="AT140" s="227" t="s">
        <v>231</v>
      </c>
      <c r="AU140" s="227" t="s">
        <v>87</v>
      </c>
      <c r="AY140" s="19" t="s">
        <v>229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9" t="s">
        <v>84</v>
      </c>
      <c r="BK140" s="228">
        <f>ROUND(I140*H140,2)</f>
        <v>0</v>
      </c>
      <c r="BL140" s="19" t="s">
        <v>141</v>
      </c>
      <c r="BM140" s="227" t="s">
        <v>280</v>
      </c>
    </row>
    <row r="141" spans="1:47" s="2" customFormat="1" ht="12">
      <c r="A141" s="40"/>
      <c r="B141" s="41"/>
      <c r="C141" s="42"/>
      <c r="D141" s="229" t="s">
        <v>236</v>
      </c>
      <c r="E141" s="42"/>
      <c r="F141" s="230" t="s">
        <v>281</v>
      </c>
      <c r="G141" s="42"/>
      <c r="H141" s="42"/>
      <c r="I141" s="231"/>
      <c r="J141" s="42"/>
      <c r="K141" s="42"/>
      <c r="L141" s="46"/>
      <c r="M141" s="232"/>
      <c r="N141" s="23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236</v>
      </c>
      <c r="AU141" s="19" t="s">
        <v>87</v>
      </c>
    </row>
    <row r="142" spans="1:51" s="14" customFormat="1" ht="12">
      <c r="A142" s="14"/>
      <c r="B142" s="245"/>
      <c r="C142" s="246"/>
      <c r="D142" s="236" t="s">
        <v>238</v>
      </c>
      <c r="E142" s="247" t="s">
        <v>19</v>
      </c>
      <c r="F142" s="248" t="s">
        <v>185</v>
      </c>
      <c r="G142" s="246"/>
      <c r="H142" s="249">
        <v>105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238</v>
      </c>
      <c r="AU142" s="255" t="s">
        <v>87</v>
      </c>
      <c r="AV142" s="14" t="s">
        <v>87</v>
      </c>
      <c r="AW142" s="14" t="s">
        <v>37</v>
      </c>
      <c r="AX142" s="14" t="s">
        <v>77</v>
      </c>
      <c r="AY142" s="255" t="s">
        <v>229</v>
      </c>
    </row>
    <row r="143" spans="1:51" s="15" customFormat="1" ht="12">
      <c r="A143" s="15"/>
      <c r="B143" s="256"/>
      <c r="C143" s="257"/>
      <c r="D143" s="236" t="s">
        <v>238</v>
      </c>
      <c r="E143" s="258" t="s">
        <v>19</v>
      </c>
      <c r="F143" s="259" t="s">
        <v>240</v>
      </c>
      <c r="G143" s="257"/>
      <c r="H143" s="260">
        <v>105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238</v>
      </c>
      <c r="AU143" s="266" t="s">
        <v>87</v>
      </c>
      <c r="AV143" s="15" t="s">
        <v>141</v>
      </c>
      <c r="AW143" s="15" t="s">
        <v>37</v>
      </c>
      <c r="AX143" s="15" t="s">
        <v>84</v>
      </c>
      <c r="AY143" s="266" t="s">
        <v>229</v>
      </c>
    </row>
    <row r="144" spans="1:51" s="14" customFormat="1" ht="12">
      <c r="A144" s="14"/>
      <c r="B144" s="245"/>
      <c r="C144" s="246"/>
      <c r="D144" s="236" t="s">
        <v>238</v>
      </c>
      <c r="E144" s="246"/>
      <c r="F144" s="248" t="s">
        <v>282</v>
      </c>
      <c r="G144" s="246"/>
      <c r="H144" s="249">
        <v>420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238</v>
      </c>
      <c r="AU144" s="255" t="s">
        <v>87</v>
      </c>
      <c r="AV144" s="14" t="s">
        <v>87</v>
      </c>
      <c r="AW144" s="14" t="s">
        <v>4</v>
      </c>
      <c r="AX144" s="14" t="s">
        <v>84</v>
      </c>
      <c r="AY144" s="255" t="s">
        <v>229</v>
      </c>
    </row>
    <row r="145" spans="1:65" s="2" customFormat="1" ht="37.8" customHeight="1">
      <c r="A145" s="40"/>
      <c r="B145" s="41"/>
      <c r="C145" s="216" t="s">
        <v>283</v>
      </c>
      <c r="D145" s="216" t="s">
        <v>231</v>
      </c>
      <c r="E145" s="217" t="s">
        <v>284</v>
      </c>
      <c r="F145" s="218" t="s">
        <v>285</v>
      </c>
      <c r="G145" s="219" t="s">
        <v>144</v>
      </c>
      <c r="H145" s="220">
        <v>197.5</v>
      </c>
      <c r="I145" s="221"/>
      <c r="J145" s="222">
        <f>ROUND(I145*H145,2)</f>
        <v>0</v>
      </c>
      <c r="K145" s="218" t="s">
        <v>234</v>
      </c>
      <c r="L145" s="46"/>
      <c r="M145" s="223" t="s">
        <v>19</v>
      </c>
      <c r="N145" s="224" t="s">
        <v>48</v>
      </c>
      <c r="O145" s="86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7" t="s">
        <v>141</v>
      </c>
      <c r="AT145" s="227" t="s">
        <v>231</v>
      </c>
      <c r="AU145" s="227" t="s">
        <v>87</v>
      </c>
      <c r="AY145" s="19" t="s">
        <v>229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9" t="s">
        <v>84</v>
      </c>
      <c r="BK145" s="228">
        <f>ROUND(I145*H145,2)</f>
        <v>0</v>
      </c>
      <c r="BL145" s="19" t="s">
        <v>141</v>
      </c>
      <c r="BM145" s="227" t="s">
        <v>286</v>
      </c>
    </row>
    <row r="146" spans="1:47" s="2" customFormat="1" ht="12">
      <c r="A146" s="40"/>
      <c r="B146" s="41"/>
      <c r="C146" s="42"/>
      <c r="D146" s="229" t="s">
        <v>236</v>
      </c>
      <c r="E146" s="42"/>
      <c r="F146" s="230" t="s">
        <v>287</v>
      </c>
      <c r="G146" s="42"/>
      <c r="H146" s="42"/>
      <c r="I146" s="231"/>
      <c r="J146" s="42"/>
      <c r="K146" s="42"/>
      <c r="L146" s="46"/>
      <c r="M146" s="232"/>
      <c r="N146" s="23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236</v>
      </c>
      <c r="AU146" s="19" t="s">
        <v>87</v>
      </c>
    </row>
    <row r="147" spans="1:51" s="14" customFormat="1" ht="12">
      <c r="A147" s="14"/>
      <c r="B147" s="245"/>
      <c r="C147" s="246"/>
      <c r="D147" s="236" t="s">
        <v>238</v>
      </c>
      <c r="E147" s="247" t="s">
        <v>19</v>
      </c>
      <c r="F147" s="248" t="s">
        <v>288</v>
      </c>
      <c r="G147" s="246"/>
      <c r="H147" s="249">
        <v>197.5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238</v>
      </c>
      <c r="AU147" s="255" t="s">
        <v>87</v>
      </c>
      <c r="AV147" s="14" t="s">
        <v>87</v>
      </c>
      <c r="AW147" s="14" t="s">
        <v>37</v>
      </c>
      <c r="AX147" s="14" t="s">
        <v>77</v>
      </c>
      <c r="AY147" s="255" t="s">
        <v>229</v>
      </c>
    </row>
    <row r="148" spans="1:51" s="15" customFormat="1" ht="12">
      <c r="A148" s="15"/>
      <c r="B148" s="256"/>
      <c r="C148" s="257"/>
      <c r="D148" s="236" t="s">
        <v>238</v>
      </c>
      <c r="E148" s="258" t="s">
        <v>19</v>
      </c>
      <c r="F148" s="259" t="s">
        <v>240</v>
      </c>
      <c r="G148" s="257"/>
      <c r="H148" s="260">
        <v>197.5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6" t="s">
        <v>238</v>
      </c>
      <c r="AU148" s="266" t="s">
        <v>87</v>
      </c>
      <c r="AV148" s="15" t="s">
        <v>141</v>
      </c>
      <c r="AW148" s="15" t="s">
        <v>37</v>
      </c>
      <c r="AX148" s="15" t="s">
        <v>84</v>
      </c>
      <c r="AY148" s="266" t="s">
        <v>229</v>
      </c>
    </row>
    <row r="149" spans="1:65" s="2" customFormat="1" ht="44.25" customHeight="1">
      <c r="A149" s="40"/>
      <c r="B149" s="41"/>
      <c r="C149" s="216" t="s">
        <v>289</v>
      </c>
      <c r="D149" s="216" t="s">
        <v>231</v>
      </c>
      <c r="E149" s="217" t="s">
        <v>290</v>
      </c>
      <c r="F149" s="218" t="s">
        <v>291</v>
      </c>
      <c r="G149" s="219" t="s">
        <v>292</v>
      </c>
      <c r="H149" s="220">
        <v>375.25</v>
      </c>
      <c r="I149" s="221"/>
      <c r="J149" s="222">
        <f>ROUND(I149*H149,2)</f>
        <v>0</v>
      </c>
      <c r="K149" s="218" t="s">
        <v>234</v>
      </c>
      <c r="L149" s="46"/>
      <c r="M149" s="223" t="s">
        <v>19</v>
      </c>
      <c r="N149" s="224" t="s">
        <v>48</v>
      </c>
      <c r="O149" s="86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7" t="s">
        <v>141</v>
      </c>
      <c r="AT149" s="227" t="s">
        <v>231</v>
      </c>
      <c r="AU149" s="227" t="s">
        <v>87</v>
      </c>
      <c r="AY149" s="19" t="s">
        <v>229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9" t="s">
        <v>84</v>
      </c>
      <c r="BK149" s="228">
        <f>ROUND(I149*H149,2)</f>
        <v>0</v>
      </c>
      <c r="BL149" s="19" t="s">
        <v>141</v>
      </c>
      <c r="BM149" s="227" t="s">
        <v>293</v>
      </c>
    </row>
    <row r="150" spans="1:47" s="2" customFormat="1" ht="12">
      <c r="A150" s="40"/>
      <c r="B150" s="41"/>
      <c r="C150" s="42"/>
      <c r="D150" s="229" t="s">
        <v>236</v>
      </c>
      <c r="E150" s="42"/>
      <c r="F150" s="230" t="s">
        <v>294</v>
      </c>
      <c r="G150" s="42"/>
      <c r="H150" s="42"/>
      <c r="I150" s="231"/>
      <c r="J150" s="42"/>
      <c r="K150" s="42"/>
      <c r="L150" s="46"/>
      <c r="M150" s="232"/>
      <c r="N150" s="23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236</v>
      </c>
      <c r="AU150" s="19" t="s">
        <v>87</v>
      </c>
    </row>
    <row r="151" spans="1:51" s="14" customFormat="1" ht="12">
      <c r="A151" s="14"/>
      <c r="B151" s="245"/>
      <c r="C151" s="246"/>
      <c r="D151" s="236" t="s">
        <v>238</v>
      </c>
      <c r="E151" s="247" t="s">
        <v>19</v>
      </c>
      <c r="F151" s="248" t="s">
        <v>295</v>
      </c>
      <c r="G151" s="246"/>
      <c r="H151" s="249">
        <v>375.25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238</v>
      </c>
      <c r="AU151" s="255" t="s">
        <v>87</v>
      </c>
      <c r="AV151" s="14" t="s">
        <v>87</v>
      </c>
      <c r="AW151" s="14" t="s">
        <v>37</v>
      </c>
      <c r="AX151" s="14" t="s">
        <v>77</v>
      </c>
      <c r="AY151" s="255" t="s">
        <v>229</v>
      </c>
    </row>
    <row r="152" spans="1:51" s="15" customFormat="1" ht="12">
      <c r="A152" s="15"/>
      <c r="B152" s="256"/>
      <c r="C152" s="257"/>
      <c r="D152" s="236" t="s">
        <v>238</v>
      </c>
      <c r="E152" s="258" t="s">
        <v>19</v>
      </c>
      <c r="F152" s="259" t="s">
        <v>240</v>
      </c>
      <c r="G152" s="257"/>
      <c r="H152" s="260">
        <v>375.25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6" t="s">
        <v>238</v>
      </c>
      <c r="AU152" s="266" t="s">
        <v>87</v>
      </c>
      <c r="AV152" s="15" t="s">
        <v>141</v>
      </c>
      <c r="AW152" s="15" t="s">
        <v>37</v>
      </c>
      <c r="AX152" s="15" t="s">
        <v>84</v>
      </c>
      <c r="AY152" s="266" t="s">
        <v>229</v>
      </c>
    </row>
    <row r="153" spans="1:65" s="2" customFormat="1" ht="37.8" customHeight="1">
      <c r="A153" s="40"/>
      <c r="B153" s="41"/>
      <c r="C153" s="216" t="s">
        <v>296</v>
      </c>
      <c r="D153" s="216" t="s">
        <v>231</v>
      </c>
      <c r="E153" s="217" t="s">
        <v>297</v>
      </c>
      <c r="F153" s="218" t="s">
        <v>298</v>
      </c>
      <c r="G153" s="219" t="s">
        <v>144</v>
      </c>
      <c r="H153" s="220">
        <v>79</v>
      </c>
      <c r="I153" s="221"/>
      <c r="J153" s="222">
        <f>ROUND(I153*H153,2)</f>
        <v>0</v>
      </c>
      <c r="K153" s="218" t="s">
        <v>234</v>
      </c>
      <c r="L153" s="46"/>
      <c r="M153" s="223" t="s">
        <v>19</v>
      </c>
      <c r="N153" s="224" t="s">
        <v>48</v>
      </c>
      <c r="O153" s="86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7" t="s">
        <v>141</v>
      </c>
      <c r="AT153" s="227" t="s">
        <v>231</v>
      </c>
      <c r="AU153" s="227" t="s">
        <v>87</v>
      </c>
      <c r="AY153" s="19" t="s">
        <v>229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9" t="s">
        <v>84</v>
      </c>
      <c r="BK153" s="228">
        <f>ROUND(I153*H153,2)</f>
        <v>0</v>
      </c>
      <c r="BL153" s="19" t="s">
        <v>141</v>
      </c>
      <c r="BM153" s="227" t="s">
        <v>299</v>
      </c>
    </row>
    <row r="154" spans="1:47" s="2" customFormat="1" ht="12">
      <c r="A154" s="40"/>
      <c r="B154" s="41"/>
      <c r="C154" s="42"/>
      <c r="D154" s="229" t="s">
        <v>236</v>
      </c>
      <c r="E154" s="42"/>
      <c r="F154" s="230" t="s">
        <v>300</v>
      </c>
      <c r="G154" s="42"/>
      <c r="H154" s="42"/>
      <c r="I154" s="231"/>
      <c r="J154" s="42"/>
      <c r="K154" s="42"/>
      <c r="L154" s="46"/>
      <c r="M154" s="232"/>
      <c r="N154" s="23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236</v>
      </c>
      <c r="AU154" s="19" t="s">
        <v>87</v>
      </c>
    </row>
    <row r="155" spans="1:51" s="13" customFormat="1" ht="12">
      <c r="A155" s="13"/>
      <c r="B155" s="234"/>
      <c r="C155" s="235"/>
      <c r="D155" s="236" t="s">
        <v>238</v>
      </c>
      <c r="E155" s="237" t="s">
        <v>19</v>
      </c>
      <c r="F155" s="238" t="s">
        <v>258</v>
      </c>
      <c r="G155" s="235"/>
      <c r="H155" s="237" t="s">
        <v>19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238</v>
      </c>
      <c r="AU155" s="244" t="s">
        <v>87</v>
      </c>
      <c r="AV155" s="13" t="s">
        <v>84</v>
      </c>
      <c r="AW155" s="13" t="s">
        <v>37</v>
      </c>
      <c r="AX155" s="13" t="s">
        <v>77</v>
      </c>
      <c r="AY155" s="244" t="s">
        <v>229</v>
      </c>
    </row>
    <row r="156" spans="1:51" s="14" customFormat="1" ht="12">
      <c r="A156" s="14"/>
      <c r="B156" s="245"/>
      <c r="C156" s="246"/>
      <c r="D156" s="236" t="s">
        <v>238</v>
      </c>
      <c r="E156" s="247" t="s">
        <v>181</v>
      </c>
      <c r="F156" s="248" t="s">
        <v>301</v>
      </c>
      <c r="G156" s="246"/>
      <c r="H156" s="249">
        <v>79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238</v>
      </c>
      <c r="AU156" s="255" t="s">
        <v>87</v>
      </c>
      <c r="AV156" s="14" t="s">
        <v>87</v>
      </c>
      <c r="AW156" s="14" t="s">
        <v>37</v>
      </c>
      <c r="AX156" s="14" t="s">
        <v>77</v>
      </c>
      <c r="AY156" s="255" t="s">
        <v>229</v>
      </c>
    </row>
    <row r="157" spans="1:51" s="15" customFormat="1" ht="12">
      <c r="A157" s="15"/>
      <c r="B157" s="256"/>
      <c r="C157" s="257"/>
      <c r="D157" s="236" t="s">
        <v>238</v>
      </c>
      <c r="E157" s="258" t="s">
        <v>19</v>
      </c>
      <c r="F157" s="259" t="s">
        <v>240</v>
      </c>
      <c r="G157" s="257"/>
      <c r="H157" s="260">
        <v>79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238</v>
      </c>
      <c r="AU157" s="266" t="s">
        <v>87</v>
      </c>
      <c r="AV157" s="15" t="s">
        <v>141</v>
      </c>
      <c r="AW157" s="15" t="s">
        <v>37</v>
      </c>
      <c r="AX157" s="15" t="s">
        <v>84</v>
      </c>
      <c r="AY157" s="266" t="s">
        <v>229</v>
      </c>
    </row>
    <row r="158" spans="1:65" s="2" customFormat="1" ht="44.25" customHeight="1">
      <c r="A158" s="40"/>
      <c r="B158" s="41"/>
      <c r="C158" s="216" t="s">
        <v>8</v>
      </c>
      <c r="D158" s="216" t="s">
        <v>231</v>
      </c>
      <c r="E158" s="217" t="s">
        <v>302</v>
      </c>
      <c r="F158" s="218" t="s">
        <v>303</v>
      </c>
      <c r="G158" s="219" t="s">
        <v>144</v>
      </c>
      <c r="H158" s="220">
        <v>79</v>
      </c>
      <c r="I158" s="221"/>
      <c r="J158" s="222">
        <f>ROUND(I158*H158,2)</f>
        <v>0</v>
      </c>
      <c r="K158" s="218" t="s">
        <v>234</v>
      </c>
      <c r="L158" s="46"/>
      <c r="M158" s="223" t="s">
        <v>19</v>
      </c>
      <c r="N158" s="224" t="s">
        <v>48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141</v>
      </c>
      <c r="AT158" s="227" t="s">
        <v>231</v>
      </c>
      <c r="AU158" s="227" t="s">
        <v>87</v>
      </c>
      <c r="AY158" s="19" t="s">
        <v>229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84</v>
      </c>
      <c r="BK158" s="228">
        <f>ROUND(I158*H158,2)</f>
        <v>0</v>
      </c>
      <c r="BL158" s="19" t="s">
        <v>141</v>
      </c>
      <c r="BM158" s="227" t="s">
        <v>304</v>
      </c>
    </row>
    <row r="159" spans="1:47" s="2" customFormat="1" ht="12">
      <c r="A159" s="40"/>
      <c r="B159" s="41"/>
      <c r="C159" s="42"/>
      <c r="D159" s="229" t="s">
        <v>236</v>
      </c>
      <c r="E159" s="42"/>
      <c r="F159" s="230" t="s">
        <v>305</v>
      </c>
      <c r="G159" s="42"/>
      <c r="H159" s="42"/>
      <c r="I159" s="231"/>
      <c r="J159" s="42"/>
      <c r="K159" s="42"/>
      <c r="L159" s="46"/>
      <c r="M159" s="232"/>
      <c r="N159" s="23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236</v>
      </c>
      <c r="AU159" s="19" t="s">
        <v>87</v>
      </c>
    </row>
    <row r="160" spans="1:51" s="14" customFormat="1" ht="12">
      <c r="A160" s="14"/>
      <c r="B160" s="245"/>
      <c r="C160" s="246"/>
      <c r="D160" s="236" t="s">
        <v>238</v>
      </c>
      <c r="E160" s="247" t="s">
        <v>19</v>
      </c>
      <c r="F160" s="248" t="s">
        <v>181</v>
      </c>
      <c r="G160" s="246"/>
      <c r="H160" s="249">
        <v>79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238</v>
      </c>
      <c r="AU160" s="255" t="s">
        <v>87</v>
      </c>
      <c r="AV160" s="14" t="s">
        <v>87</v>
      </c>
      <c r="AW160" s="14" t="s">
        <v>37</v>
      </c>
      <c r="AX160" s="14" t="s">
        <v>77</v>
      </c>
      <c r="AY160" s="255" t="s">
        <v>229</v>
      </c>
    </row>
    <row r="161" spans="1:51" s="15" customFormat="1" ht="12">
      <c r="A161" s="15"/>
      <c r="B161" s="256"/>
      <c r="C161" s="257"/>
      <c r="D161" s="236" t="s">
        <v>238</v>
      </c>
      <c r="E161" s="258" t="s">
        <v>19</v>
      </c>
      <c r="F161" s="259" t="s">
        <v>240</v>
      </c>
      <c r="G161" s="257"/>
      <c r="H161" s="260">
        <v>79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6" t="s">
        <v>238</v>
      </c>
      <c r="AU161" s="266" t="s">
        <v>87</v>
      </c>
      <c r="AV161" s="15" t="s">
        <v>141</v>
      </c>
      <c r="AW161" s="15" t="s">
        <v>37</v>
      </c>
      <c r="AX161" s="15" t="s">
        <v>84</v>
      </c>
      <c r="AY161" s="266" t="s">
        <v>229</v>
      </c>
    </row>
    <row r="162" spans="1:65" s="2" customFormat="1" ht="62.7" customHeight="1">
      <c r="A162" s="40"/>
      <c r="B162" s="41"/>
      <c r="C162" s="216" t="s">
        <v>306</v>
      </c>
      <c r="D162" s="216" t="s">
        <v>231</v>
      </c>
      <c r="E162" s="217" t="s">
        <v>307</v>
      </c>
      <c r="F162" s="218" t="s">
        <v>308</v>
      </c>
      <c r="G162" s="219" t="s">
        <v>144</v>
      </c>
      <c r="H162" s="220">
        <v>79</v>
      </c>
      <c r="I162" s="221"/>
      <c r="J162" s="222">
        <f>ROUND(I162*H162,2)</f>
        <v>0</v>
      </c>
      <c r="K162" s="218" t="s">
        <v>234</v>
      </c>
      <c r="L162" s="46"/>
      <c r="M162" s="223" t="s">
        <v>19</v>
      </c>
      <c r="N162" s="224" t="s">
        <v>48</v>
      </c>
      <c r="O162" s="8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7" t="s">
        <v>141</v>
      </c>
      <c r="AT162" s="227" t="s">
        <v>231</v>
      </c>
      <c r="AU162" s="227" t="s">
        <v>87</v>
      </c>
      <c r="AY162" s="19" t="s">
        <v>229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9" t="s">
        <v>84</v>
      </c>
      <c r="BK162" s="228">
        <f>ROUND(I162*H162,2)</f>
        <v>0</v>
      </c>
      <c r="BL162" s="19" t="s">
        <v>141</v>
      </c>
      <c r="BM162" s="227" t="s">
        <v>309</v>
      </c>
    </row>
    <row r="163" spans="1:47" s="2" customFormat="1" ht="12">
      <c r="A163" s="40"/>
      <c r="B163" s="41"/>
      <c r="C163" s="42"/>
      <c r="D163" s="229" t="s">
        <v>236</v>
      </c>
      <c r="E163" s="42"/>
      <c r="F163" s="230" t="s">
        <v>310</v>
      </c>
      <c r="G163" s="42"/>
      <c r="H163" s="42"/>
      <c r="I163" s="231"/>
      <c r="J163" s="42"/>
      <c r="K163" s="42"/>
      <c r="L163" s="46"/>
      <c r="M163" s="232"/>
      <c r="N163" s="23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236</v>
      </c>
      <c r="AU163" s="19" t="s">
        <v>87</v>
      </c>
    </row>
    <row r="164" spans="1:51" s="14" customFormat="1" ht="12">
      <c r="A164" s="14"/>
      <c r="B164" s="245"/>
      <c r="C164" s="246"/>
      <c r="D164" s="236" t="s">
        <v>238</v>
      </c>
      <c r="E164" s="247" t="s">
        <v>19</v>
      </c>
      <c r="F164" s="248" t="s">
        <v>181</v>
      </c>
      <c r="G164" s="246"/>
      <c r="H164" s="249">
        <v>79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238</v>
      </c>
      <c r="AU164" s="255" t="s">
        <v>87</v>
      </c>
      <c r="AV164" s="14" t="s">
        <v>87</v>
      </c>
      <c r="AW164" s="14" t="s">
        <v>37</v>
      </c>
      <c r="AX164" s="14" t="s">
        <v>77</v>
      </c>
      <c r="AY164" s="255" t="s">
        <v>229</v>
      </c>
    </row>
    <row r="165" spans="1:51" s="15" customFormat="1" ht="12">
      <c r="A165" s="15"/>
      <c r="B165" s="256"/>
      <c r="C165" s="257"/>
      <c r="D165" s="236" t="s">
        <v>238</v>
      </c>
      <c r="E165" s="258" t="s">
        <v>19</v>
      </c>
      <c r="F165" s="259" t="s">
        <v>240</v>
      </c>
      <c r="G165" s="257"/>
      <c r="H165" s="260">
        <v>79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6" t="s">
        <v>238</v>
      </c>
      <c r="AU165" s="266" t="s">
        <v>87</v>
      </c>
      <c r="AV165" s="15" t="s">
        <v>141</v>
      </c>
      <c r="AW165" s="15" t="s">
        <v>37</v>
      </c>
      <c r="AX165" s="15" t="s">
        <v>84</v>
      </c>
      <c r="AY165" s="266" t="s">
        <v>229</v>
      </c>
    </row>
    <row r="166" spans="1:65" s="2" customFormat="1" ht="44.25" customHeight="1">
      <c r="A166" s="40"/>
      <c r="B166" s="41"/>
      <c r="C166" s="216" t="s">
        <v>311</v>
      </c>
      <c r="D166" s="216" t="s">
        <v>231</v>
      </c>
      <c r="E166" s="217" t="s">
        <v>312</v>
      </c>
      <c r="F166" s="218" t="s">
        <v>313</v>
      </c>
      <c r="G166" s="219" t="s">
        <v>144</v>
      </c>
      <c r="H166" s="220">
        <v>8</v>
      </c>
      <c r="I166" s="221"/>
      <c r="J166" s="222">
        <f>ROUND(I166*H166,2)</f>
        <v>0</v>
      </c>
      <c r="K166" s="218" t="s">
        <v>234</v>
      </c>
      <c r="L166" s="46"/>
      <c r="M166" s="223" t="s">
        <v>19</v>
      </c>
      <c r="N166" s="224" t="s">
        <v>48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141</v>
      </c>
      <c r="AT166" s="227" t="s">
        <v>231</v>
      </c>
      <c r="AU166" s="227" t="s">
        <v>87</v>
      </c>
      <c r="AY166" s="19" t="s">
        <v>229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84</v>
      </c>
      <c r="BK166" s="228">
        <f>ROUND(I166*H166,2)</f>
        <v>0</v>
      </c>
      <c r="BL166" s="19" t="s">
        <v>141</v>
      </c>
      <c r="BM166" s="227" t="s">
        <v>314</v>
      </c>
    </row>
    <row r="167" spans="1:47" s="2" customFormat="1" ht="12">
      <c r="A167" s="40"/>
      <c r="B167" s="41"/>
      <c r="C167" s="42"/>
      <c r="D167" s="229" t="s">
        <v>236</v>
      </c>
      <c r="E167" s="42"/>
      <c r="F167" s="230" t="s">
        <v>315</v>
      </c>
      <c r="G167" s="42"/>
      <c r="H167" s="42"/>
      <c r="I167" s="231"/>
      <c r="J167" s="42"/>
      <c r="K167" s="42"/>
      <c r="L167" s="46"/>
      <c r="M167" s="232"/>
      <c r="N167" s="23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236</v>
      </c>
      <c r="AU167" s="19" t="s">
        <v>87</v>
      </c>
    </row>
    <row r="168" spans="1:51" s="13" customFormat="1" ht="12">
      <c r="A168" s="13"/>
      <c r="B168" s="234"/>
      <c r="C168" s="235"/>
      <c r="D168" s="236" t="s">
        <v>238</v>
      </c>
      <c r="E168" s="237" t="s">
        <v>19</v>
      </c>
      <c r="F168" s="238" t="s">
        <v>316</v>
      </c>
      <c r="G168" s="235"/>
      <c r="H168" s="237" t="s">
        <v>19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238</v>
      </c>
      <c r="AU168" s="244" t="s">
        <v>87</v>
      </c>
      <c r="AV168" s="13" t="s">
        <v>84</v>
      </c>
      <c r="AW168" s="13" t="s">
        <v>37</v>
      </c>
      <c r="AX168" s="13" t="s">
        <v>77</v>
      </c>
      <c r="AY168" s="244" t="s">
        <v>229</v>
      </c>
    </row>
    <row r="169" spans="1:51" s="14" customFormat="1" ht="12">
      <c r="A169" s="14"/>
      <c r="B169" s="245"/>
      <c r="C169" s="246"/>
      <c r="D169" s="236" t="s">
        <v>238</v>
      </c>
      <c r="E169" s="247" t="s">
        <v>142</v>
      </c>
      <c r="F169" s="248" t="s">
        <v>317</v>
      </c>
      <c r="G169" s="246"/>
      <c r="H169" s="249">
        <v>8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238</v>
      </c>
      <c r="AU169" s="255" t="s">
        <v>87</v>
      </c>
      <c r="AV169" s="14" t="s">
        <v>87</v>
      </c>
      <c r="AW169" s="14" t="s">
        <v>37</v>
      </c>
      <c r="AX169" s="14" t="s">
        <v>77</v>
      </c>
      <c r="AY169" s="255" t="s">
        <v>229</v>
      </c>
    </row>
    <row r="170" spans="1:51" s="16" customFormat="1" ht="12">
      <c r="A170" s="16"/>
      <c r="B170" s="268"/>
      <c r="C170" s="269"/>
      <c r="D170" s="236" t="s">
        <v>238</v>
      </c>
      <c r="E170" s="270" t="s">
        <v>19</v>
      </c>
      <c r="F170" s="271" t="s">
        <v>318</v>
      </c>
      <c r="G170" s="269"/>
      <c r="H170" s="272">
        <v>8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78" t="s">
        <v>238</v>
      </c>
      <c r="AU170" s="278" t="s">
        <v>87</v>
      </c>
      <c r="AV170" s="16" t="s">
        <v>248</v>
      </c>
      <c r="AW170" s="16" t="s">
        <v>37</v>
      </c>
      <c r="AX170" s="16" t="s">
        <v>77</v>
      </c>
      <c r="AY170" s="278" t="s">
        <v>229</v>
      </c>
    </row>
    <row r="171" spans="1:51" s="15" customFormat="1" ht="12">
      <c r="A171" s="15"/>
      <c r="B171" s="256"/>
      <c r="C171" s="257"/>
      <c r="D171" s="236" t="s">
        <v>238</v>
      </c>
      <c r="E171" s="258" t="s">
        <v>19</v>
      </c>
      <c r="F171" s="259" t="s">
        <v>240</v>
      </c>
      <c r="G171" s="257"/>
      <c r="H171" s="260">
        <v>8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6" t="s">
        <v>238</v>
      </c>
      <c r="AU171" s="266" t="s">
        <v>87</v>
      </c>
      <c r="AV171" s="15" t="s">
        <v>141</v>
      </c>
      <c r="AW171" s="15" t="s">
        <v>37</v>
      </c>
      <c r="AX171" s="15" t="s">
        <v>84</v>
      </c>
      <c r="AY171" s="266" t="s">
        <v>229</v>
      </c>
    </row>
    <row r="172" spans="1:65" s="2" customFormat="1" ht="16.5" customHeight="1">
      <c r="A172" s="40"/>
      <c r="B172" s="41"/>
      <c r="C172" s="279" t="s">
        <v>319</v>
      </c>
      <c r="D172" s="279" t="s">
        <v>320</v>
      </c>
      <c r="E172" s="280" t="s">
        <v>321</v>
      </c>
      <c r="F172" s="281" t="s">
        <v>322</v>
      </c>
      <c r="G172" s="282" t="s">
        <v>292</v>
      </c>
      <c r="H172" s="283">
        <v>16.8</v>
      </c>
      <c r="I172" s="284"/>
      <c r="J172" s="285">
        <f>ROUND(I172*H172,2)</f>
        <v>0</v>
      </c>
      <c r="K172" s="281" t="s">
        <v>234</v>
      </c>
      <c r="L172" s="286"/>
      <c r="M172" s="287" t="s">
        <v>19</v>
      </c>
      <c r="N172" s="288" t="s">
        <v>48</v>
      </c>
      <c r="O172" s="86"/>
      <c r="P172" s="225">
        <f>O172*H172</f>
        <v>0</v>
      </c>
      <c r="Q172" s="225">
        <v>1</v>
      </c>
      <c r="R172" s="225">
        <f>Q172*H172</f>
        <v>16.8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145</v>
      </c>
      <c r="AT172" s="227" t="s">
        <v>320</v>
      </c>
      <c r="AU172" s="227" t="s">
        <v>87</v>
      </c>
      <c r="AY172" s="19" t="s">
        <v>229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84</v>
      </c>
      <c r="BK172" s="228">
        <f>ROUND(I172*H172,2)</f>
        <v>0</v>
      </c>
      <c r="BL172" s="19" t="s">
        <v>141</v>
      </c>
      <c r="BM172" s="227" t="s">
        <v>323</v>
      </c>
    </row>
    <row r="173" spans="1:51" s="13" customFormat="1" ht="12">
      <c r="A173" s="13"/>
      <c r="B173" s="234"/>
      <c r="C173" s="235"/>
      <c r="D173" s="236" t="s">
        <v>238</v>
      </c>
      <c r="E173" s="237" t="s">
        <v>19</v>
      </c>
      <c r="F173" s="238" t="s">
        <v>324</v>
      </c>
      <c r="G173" s="235"/>
      <c r="H173" s="237" t="s">
        <v>19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238</v>
      </c>
      <c r="AU173" s="244" t="s">
        <v>87</v>
      </c>
      <c r="AV173" s="13" t="s">
        <v>84</v>
      </c>
      <c r="AW173" s="13" t="s">
        <v>37</v>
      </c>
      <c r="AX173" s="13" t="s">
        <v>77</v>
      </c>
      <c r="AY173" s="244" t="s">
        <v>229</v>
      </c>
    </row>
    <row r="174" spans="1:51" s="14" customFormat="1" ht="12">
      <c r="A174" s="14"/>
      <c r="B174" s="245"/>
      <c r="C174" s="246"/>
      <c r="D174" s="236" t="s">
        <v>238</v>
      </c>
      <c r="E174" s="247" t="s">
        <v>19</v>
      </c>
      <c r="F174" s="248" t="s">
        <v>325</v>
      </c>
      <c r="G174" s="246"/>
      <c r="H174" s="249">
        <v>16.8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238</v>
      </c>
      <c r="AU174" s="255" t="s">
        <v>87</v>
      </c>
      <c r="AV174" s="14" t="s">
        <v>87</v>
      </c>
      <c r="AW174" s="14" t="s">
        <v>37</v>
      </c>
      <c r="AX174" s="14" t="s">
        <v>77</v>
      </c>
      <c r="AY174" s="255" t="s">
        <v>229</v>
      </c>
    </row>
    <row r="175" spans="1:51" s="15" customFormat="1" ht="12">
      <c r="A175" s="15"/>
      <c r="B175" s="256"/>
      <c r="C175" s="257"/>
      <c r="D175" s="236" t="s">
        <v>238</v>
      </c>
      <c r="E175" s="258" t="s">
        <v>19</v>
      </c>
      <c r="F175" s="259" t="s">
        <v>240</v>
      </c>
      <c r="G175" s="257"/>
      <c r="H175" s="260">
        <v>16.8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238</v>
      </c>
      <c r="AU175" s="266" t="s">
        <v>87</v>
      </c>
      <c r="AV175" s="15" t="s">
        <v>141</v>
      </c>
      <c r="AW175" s="15" t="s">
        <v>37</v>
      </c>
      <c r="AX175" s="15" t="s">
        <v>84</v>
      </c>
      <c r="AY175" s="266" t="s">
        <v>229</v>
      </c>
    </row>
    <row r="176" spans="1:65" s="2" customFormat="1" ht="24.15" customHeight="1">
      <c r="A176" s="40"/>
      <c r="B176" s="41"/>
      <c r="C176" s="216" t="s">
        <v>7</v>
      </c>
      <c r="D176" s="216" t="s">
        <v>231</v>
      </c>
      <c r="E176" s="217" t="s">
        <v>326</v>
      </c>
      <c r="F176" s="218" t="s">
        <v>327</v>
      </c>
      <c r="G176" s="219" t="s">
        <v>111</v>
      </c>
      <c r="H176" s="220">
        <v>1432.84</v>
      </c>
      <c r="I176" s="221"/>
      <c r="J176" s="222">
        <f>ROUND(I176*H176,2)</f>
        <v>0</v>
      </c>
      <c r="K176" s="218" t="s">
        <v>234</v>
      </c>
      <c r="L176" s="46"/>
      <c r="M176" s="223" t="s">
        <v>19</v>
      </c>
      <c r="N176" s="224" t="s">
        <v>48</v>
      </c>
      <c r="O176" s="86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141</v>
      </c>
      <c r="AT176" s="227" t="s">
        <v>231</v>
      </c>
      <c r="AU176" s="227" t="s">
        <v>87</v>
      </c>
      <c r="AY176" s="19" t="s">
        <v>229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84</v>
      </c>
      <c r="BK176" s="228">
        <f>ROUND(I176*H176,2)</f>
        <v>0</v>
      </c>
      <c r="BL176" s="19" t="s">
        <v>141</v>
      </c>
      <c r="BM176" s="227" t="s">
        <v>328</v>
      </c>
    </row>
    <row r="177" spans="1:47" s="2" customFormat="1" ht="12">
      <c r="A177" s="40"/>
      <c r="B177" s="41"/>
      <c r="C177" s="42"/>
      <c r="D177" s="229" t="s">
        <v>236</v>
      </c>
      <c r="E177" s="42"/>
      <c r="F177" s="230" t="s">
        <v>329</v>
      </c>
      <c r="G177" s="42"/>
      <c r="H177" s="42"/>
      <c r="I177" s="231"/>
      <c r="J177" s="42"/>
      <c r="K177" s="42"/>
      <c r="L177" s="46"/>
      <c r="M177" s="232"/>
      <c r="N177" s="23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236</v>
      </c>
      <c r="AU177" s="19" t="s">
        <v>87</v>
      </c>
    </row>
    <row r="178" spans="1:51" s="14" customFormat="1" ht="12">
      <c r="A178" s="14"/>
      <c r="B178" s="245"/>
      <c r="C178" s="246"/>
      <c r="D178" s="236" t="s">
        <v>238</v>
      </c>
      <c r="E178" s="247" t="s">
        <v>19</v>
      </c>
      <c r="F178" s="248" t="s">
        <v>330</v>
      </c>
      <c r="G178" s="246"/>
      <c r="H178" s="249">
        <v>1432.84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238</v>
      </c>
      <c r="AU178" s="255" t="s">
        <v>87</v>
      </c>
      <c r="AV178" s="14" t="s">
        <v>87</v>
      </c>
      <c r="AW178" s="14" t="s">
        <v>37</v>
      </c>
      <c r="AX178" s="14" t="s">
        <v>77</v>
      </c>
      <c r="AY178" s="255" t="s">
        <v>229</v>
      </c>
    </row>
    <row r="179" spans="1:51" s="15" customFormat="1" ht="12">
      <c r="A179" s="15"/>
      <c r="B179" s="256"/>
      <c r="C179" s="257"/>
      <c r="D179" s="236" t="s">
        <v>238</v>
      </c>
      <c r="E179" s="258" t="s">
        <v>19</v>
      </c>
      <c r="F179" s="259" t="s">
        <v>240</v>
      </c>
      <c r="G179" s="257"/>
      <c r="H179" s="260">
        <v>1432.84</v>
      </c>
      <c r="I179" s="261"/>
      <c r="J179" s="257"/>
      <c r="K179" s="257"/>
      <c r="L179" s="262"/>
      <c r="M179" s="263"/>
      <c r="N179" s="264"/>
      <c r="O179" s="264"/>
      <c r="P179" s="264"/>
      <c r="Q179" s="264"/>
      <c r="R179" s="264"/>
      <c r="S179" s="264"/>
      <c r="T179" s="26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6" t="s">
        <v>238</v>
      </c>
      <c r="AU179" s="266" t="s">
        <v>87</v>
      </c>
      <c r="AV179" s="15" t="s">
        <v>141</v>
      </c>
      <c r="AW179" s="15" t="s">
        <v>37</v>
      </c>
      <c r="AX179" s="15" t="s">
        <v>84</v>
      </c>
      <c r="AY179" s="266" t="s">
        <v>229</v>
      </c>
    </row>
    <row r="180" spans="1:65" s="2" customFormat="1" ht="44.25" customHeight="1">
      <c r="A180" s="40"/>
      <c r="B180" s="41"/>
      <c r="C180" s="216" t="s">
        <v>133</v>
      </c>
      <c r="D180" s="216" t="s">
        <v>231</v>
      </c>
      <c r="E180" s="217" t="s">
        <v>331</v>
      </c>
      <c r="F180" s="218" t="s">
        <v>332</v>
      </c>
      <c r="G180" s="219" t="s">
        <v>132</v>
      </c>
      <c r="H180" s="220">
        <v>5</v>
      </c>
      <c r="I180" s="221"/>
      <c r="J180" s="222">
        <f>ROUND(I180*H180,2)</f>
        <v>0</v>
      </c>
      <c r="K180" s="218" t="s">
        <v>234</v>
      </c>
      <c r="L180" s="46"/>
      <c r="M180" s="223" t="s">
        <v>19</v>
      </c>
      <c r="N180" s="224" t="s">
        <v>48</v>
      </c>
      <c r="O180" s="86"/>
      <c r="P180" s="225">
        <f>O180*H180</f>
        <v>0</v>
      </c>
      <c r="Q180" s="225">
        <v>0.02135</v>
      </c>
      <c r="R180" s="225">
        <f>Q180*H180</f>
        <v>0.10675000000000001</v>
      </c>
      <c r="S180" s="225">
        <v>0</v>
      </c>
      <c r="T180" s="22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7" t="s">
        <v>141</v>
      </c>
      <c r="AT180" s="227" t="s">
        <v>231</v>
      </c>
      <c r="AU180" s="227" t="s">
        <v>87</v>
      </c>
      <c r="AY180" s="19" t="s">
        <v>229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9" t="s">
        <v>84</v>
      </c>
      <c r="BK180" s="228">
        <f>ROUND(I180*H180,2)</f>
        <v>0</v>
      </c>
      <c r="BL180" s="19" t="s">
        <v>141</v>
      </c>
      <c r="BM180" s="227" t="s">
        <v>333</v>
      </c>
    </row>
    <row r="181" spans="1:47" s="2" customFormat="1" ht="12">
      <c r="A181" s="40"/>
      <c r="B181" s="41"/>
      <c r="C181" s="42"/>
      <c r="D181" s="229" t="s">
        <v>236</v>
      </c>
      <c r="E181" s="42"/>
      <c r="F181" s="230" t="s">
        <v>334</v>
      </c>
      <c r="G181" s="42"/>
      <c r="H181" s="42"/>
      <c r="I181" s="231"/>
      <c r="J181" s="42"/>
      <c r="K181" s="42"/>
      <c r="L181" s="46"/>
      <c r="M181" s="232"/>
      <c r="N181" s="23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236</v>
      </c>
      <c r="AU181" s="19" t="s">
        <v>87</v>
      </c>
    </row>
    <row r="182" spans="1:51" s="13" customFormat="1" ht="12">
      <c r="A182" s="13"/>
      <c r="B182" s="234"/>
      <c r="C182" s="235"/>
      <c r="D182" s="236" t="s">
        <v>238</v>
      </c>
      <c r="E182" s="237" t="s">
        <v>19</v>
      </c>
      <c r="F182" s="238" t="s">
        <v>335</v>
      </c>
      <c r="G182" s="235"/>
      <c r="H182" s="237" t="s">
        <v>19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238</v>
      </c>
      <c r="AU182" s="244" t="s">
        <v>87</v>
      </c>
      <c r="AV182" s="13" t="s">
        <v>84</v>
      </c>
      <c r="AW182" s="13" t="s">
        <v>37</v>
      </c>
      <c r="AX182" s="13" t="s">
        <v>77</v>
      </c>
      <c r="AY182" s="244" t="s">
        <v>229</v>
      </c>
    </row>
    <row r="183" spans="1:51" s="14" customFormat="1" ht="12">
      <c r="A183" s="14"/>
      <c r="B183" s="245"/>
      <c r="C183" s="246"/>
      <c r="D183" s="236" t="s">
        <v>238</v>
      </c>
      <c r="E183" s="247" t="s">
        <v>19</v>
      </c>
      <c r="F183" s="248" t="s">
        <v>259</v>
      </c>
      <c r="G183" s="246"/>
      <c r="H183" s="249">
        <v>5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238</v>
      </c>
      <c r="AU183" s="255" t="s">
        <v>87</v>
      </c>
      <c r="AV183" s="14" t="s">
        <v>87</v>
      </c>
      <c r="AW183" s="14" t="s">
        <v>37</v>
      </c>
      <c r="AX183" s="14" t="s">
        <v>77</v>
      </c>
      <c r="AY183" s="255" t="s">
        <v>229</v>
      </c>
    </row>
    <row r="184" spans="1:51" s="15" customFormat="1" ht="12">
      <c r="A184" s="15"/>
      <c r="B184" s="256"/>
      <c r="C184" s="257"/>
      <c r="D184" s="236" t="s">
        <v>238</v>
      </c>
      <c r="E184" s="258" t="s">
        <v>19</v>
      </c>
      <c r="F184" s="259" t="s">
        <v>240</v>
      </c>
      <c r="G184" s="257"/>
      <c r="H184" s="260">
        <v>5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6" t="s">
        <v>238</v>
      </c>
      <c r="AU184" s="266" t="s">
        <v>87</v>
      </c>
      <c r="AV184" s="15" t="s">
        <v>141</v>
      </c>
      <c r="AW184" s="15" t="s">
        <v>37</v>
      </c>
      <c r="AX184" s="15" t="s">
        <v>84</v>
      </c>
      <c r="AY184" s="266" t="s">
        <v>229</v>
      </c>
    </row>
    <row r="185" spans="1:65" s="2" customFormat="1" ht="44.25" customHeight="1">
      <c r="A185" s="40"/>
      <c r="B185" s="41"/>
      <c r="C185" s="216" t="s">
        <v>336</v>
      </c>
      <c r="D185" s="216" t="s">
        <v>231</v>
      </c>
      <c r="E185" s="217" t="s">
        <v>337</v>
      </c>
      <c r="F185" s="218" t="s">
        <v>338</v>
      </c>
      <c r="G185" s="219" t="s">
        <v>132</v>
      </c>
      <c r="H185" s="220">
        <v>5</v>
      </c>
      <c r="I185" s="221"/>
      <c r="J185" s="222">
        <f>ROUND(I185*H185,2)</f>
        <v>0</v>
      </c>
      <c r="K185" s="218" t="s">
        <v>234</v>
      </c>
      <c r="L185" s="46"/>
      <c r="M185" s="223" t="s">
        <v>19</v>
      </c>
      <c r="N185" s="224" t="s">
        <v>48</v>
      </c>
      <c r="O185" s="86"/>
      <c r="P185" s="225">
        <f>O185*H185</f>
        <v>0</v>
      </c>
      <c r="Q185" s="225">
        <v>0.02989</v>
      </c>
      <c r="R185" s="225">
        <f>Q185*H185</f>
        <v>0.14945</v>
      </c>
      <c r="S185" s="225">
        <v>0</v>
      </c>
      <c r="T185" s="22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7" t="s">
        <v>141</v>
      </c>
      <c r="AT185" s="227" t="s">
        <v>231</v>
      </c>
      <c r="AU185" s="227" t="s">
        <v>87</v>
      </c>
      <c r="AY185" s="19" t="s">
        <v>229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9" t="s">
        <v>84</v>
      </c>
      <c r="BK185" s="228">
        <f>ROUND(I185*H185,2)</f>
        <v>0</v>
      </c>
      <c r="BL185" s="19" t="s">
        <v>141</v>
      </c>
      <c r="BM185" s="227" t="s">
        <v>339</v>
      </c>
    </row>
    <row r="186" spans="1:47" s="2" customFormat="1" ht="12">
      <c r="A186" s="40"/>
      <c r="B186" s="41"/>
      <c r="C186" s="42"/>
      <c r="D186" s="229" t="s">
        <v>236</v>
      </c>
      <c r="E186" s="42"/>
      <c r="F186" s="230" t="s">
        <v>340</v>
      </c>
      <c r="G186" s="42"/>
      <c r="H186" s="42"/>
      <c r="I186" s="231"/>
      <c r="J186" s="42"/>
      <c r="K186" s="42"/>
      <c r="L186" s="46"/>
      <c r="M186" s="232"/>
      <c r="N186" s="23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236</v>
      </c>
      <c r="AU186" s="19" t="s">
        <v>87</v>
      </c>
    </row>
    <row r="187" spans="1:51" s="13" customFormat="1" ht="12">
      <c r="A187" s="13"/>
      <c r="B187" s="234"/>
      <c r="C187" s="235"/>
      <c r="D187" s="236" t="s">
        <v>238</v>
      </c>
      <c r="E187" s="237" t="s">
        <v>19</v>
      </c>
      <c r="F187" s="238" t="s">
        <v>335</v>
      </c>
      <c r="G187" s="235"/>
      <c r="H187" s="237" t="s">
        <v>19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238</v>
      </c>
      <c r="AU187" s="244" t="s">
        <v>87</v>
      </c>
      <c r="AV187" s="13" t="s">
        <v>84</v>
      </c>
      <c r="AW187" s="13" t="s">
        <v>37</v>
      </c>
      <c r="AX187" s="13" t="s">
        <v>77</v>
      </c>
      <c r="AY187" s="244" t="s">
        <v>229</v>
      </c>
    </row>
    <row r="188" spans="1:51" s="14" customFormat="1" ht="12">
      <c r="A188" s="14"/>
      <c r="B188" s="245"/>
      <c r="C188" s="246"/>
      <c r="D188" s="236" t="s">
        <v>238</v>
      </c>
      <c r="E188" s="247" t="s">
        <v>19</v>
      </c>
      <c r="F188" s="248" t="s">
        <v>259</v>
      </c>
      <c r="G188" s="246"/>
      <c r="H188" s="249">
        <v>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238</v>
      </c>
      <c r="AU188" s="255" t="s">
        <v>87</v>
      </c>
      <c r="AV188" s="14" t="s">
        <v>87</v>
      </c>
      <c r="AW188" s="14" t="s">
        <v>37</v>
      </c>
      <c r="AX188" s="14" t="s">
        <v>77</v>
      </c>
      <c r="AY188" s="255" t="s">
        <v>229</v>
      </c>
    </row>
    <row r="189" spans="1:51" s="15" customFormat="1" ht="12">
      <c r="A189" s="15"/>
      <c r="B189" s="256"/>
      <c r="C189" s="257"/>
      <c r="D189" s="236" t="s">
        <v>238</v>
      </c>
      <c r="E189" s="258" t="s">
        <v>19</v>
      </c>
      <c r="F189" s="259" t="s">
        <v>240</v>
      </c>
      <c r="G189" s="257"/>
      <c r="H189" s="260">
        <v>5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6" t="s">
        <v>238</v>
      </c>
      <c r="AU189" s="266" t="s">
        <v>87</v>
      </c>
      <c r="AV189" s="15" t="s">
        <v>141</v>
      </c>
      <c r="AW189" s="15" t="s">
        <v>37</v>
      </c>
      <c r="AX189" s="15" t="s">
        <v>84</v>
      </c>
      <c r="AY189" s="266" t="s">
        <v>229</v>
      </c>
    </row>
    <row r="190" spans="1:63" s="12" customFormat="1" ht="20.85" customHeight="1">
      <c r="A190" s="12"/>
      <c r="B190" s="200"/>
      <c r="C190" s="201"/>
      <c r="D190" s="202" t="s">
        <v>76</v>
      </c>
      <c r="E190" s="214" t="s">
        <v>152</v>
      </c>
      <c r="F190" s="214" t="s">
        <v>341</v>
      </c>
      <c r="G190" s="201"/>
      <c r="H190" s="201"/>
      <c r="I190" s="204"/>
      <c r="J190" s="215">
        <f>BK190</f>
        <v>0</v>
      </c>
      <c r="K190" s="201"/>
      <c r="L190" s="206"/>
      <c r="M190" s="207"/>
      <c r="N190" s="208"/>
      <c r="O190" s="208"/>
      <c r="P190" s="209">
        <f>SUM(P191:P204)</f>
        <v>0</v>
      </c>
      <c r="Q190" s="208"/>
      <c r="R190" s="209">
        <f>SUM(R191:R204)</f>
        <v>0</v>
      </c>
      <c r="S190" s="208"/>
      <c r="T190" s="210">
        <f>SUM(T191:T204)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1" t="s">
        <v>84</v>
      </c>
      <c r="AT190" s="212" t="s">
        <v>76</v>
      </c>
      <c r="AU190" s="212" t="s">
        <v>87</v>
      </c>
      <c r="AY190" s="211" t="s">
        <v>229</v>
      </c>
      <c r="BK190" s="213">
        <f>SUM(BK191:BK204)</f>
        <v>0</v>
      </c>
    </row>
    <row r="191" spans="1:65" s="2" customFormat="1" ht="44.25" customHeight="1">
      <c r="A191" s="40"/>
      <c r="B191" s="41"/>
      <c r="C191" s="216" t="s">
        <v>342</v>
      </c>
      <c r="D191" s="216" t="s">
        <v>231</v>
      </c>
      <c r="E191" s="217" t="s">
        <v>343</v>
      </c>
      <c r="F191" s="218" t="s">
        <v>344</v>
      </c>
      <c r="G191" s="219" t="s">
        <v>111</v>
      </c>
      <c r="H191" s="220">
        <v>35</v>
      </c>
      <c r="I191" s="221"/>
      <c r="J191" s="222">
        <f>ROUND(I191*H191,2)</f>
        <v>0</v>
      </c>
      <c r="K191" s="218" t="s">
        <v>234</v>
      </c>
      <c r="L191" s="46"/>
      <c r="M191" s="223" t="s">
        <v>19</v>
      </c>
      <c r="N191" s="224" t="s">
        <v>48</v>
      </c>
      <c r="O191" s="86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7" t="s">
        <v>141</v>
      </c>
      <c r="AT191" s="227" t="s">
        <v>231</v>
      </c>
      <c r="AU191" s="227" t="s">
        <v>248</v>
      </c>
      <c r="AY191" s="19" t="s">
        <v>229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9" t="s">
        <v>84</v>
      </c>
      <c r="BK191" s="228">
        <f>ROUND(I191*H191,2)</f>
        <v>0</v>
      </c>
      <c r="BL191" s="19" t="s">
        <v>141</v>
      </c>
      <c r="BM191" s="227" t="s">
        <v>345</v>
      </c>
    </row>
    <row r="192" spans="1:47" s="2" customFormat="1" ht="12">
      <c r="A192" s="40"/>
      <c r="B192" s="41"/>
      <c r="C192" s="42"/>
      <c r="D192" s="229" t="s">
        <v>236</v>
      </c>
      <c r="E192" s="42"/>
      <c r="F192" s="230" t="s">
        <v>346</v>
      </c>
      <c r="G192" s="42"/>
      <c r="H192" s="42"/>
      <c r="I192" s="231"/>
      <c r="J192" s="42"/>
      <c r="K192" s="42"/>
      <c r="L192" s="46"/>
      <c r="M192" s="232"/>
      <c r="N192" s="23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236</v>
      </c>
      <c r="AU192" s="19" t="s">
        <v>248</v>
      </c>
    </row>
    <row r="193" spans="1:51" s="13" customFormat="1" ht="12">
      <c r="A193" s="13"/>
      <c r="B193" s="234"/>
      <c r="C193" s="235"/>
      <c r="D193" s="236" t="s">
        <v>238</v>
      </c>
      <c r="E193" s="237" t="s">
        <v>19</v>
      </c>
      <c r="F193" s="238" t="s">
        <v>347</v>
      </c>
      <c r="G193" s="235"/>
      <c r="H193" s="237" t="s">
        <v>19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238</v>
      </c>
      <c r="AU193" s="244" t="s">
        <v>248</v>
      </c>
      <c r="AV193" s="13" t="s">
        <v>84</v>
      </c>
      <c r="AW193" s="13" t="s">
        <v>37</v>
      </c>
      <c r="AX193" s="13" t="s">
        <v>77</v>
      </c>
      <c r="AY193" s="244" t="s">
        <v>229</v>
      </c>
    </row>
    <row r="194" spans="1:51" s="14" customFormat="1" ht="12">
      <c r="A194" s="14"/>
      <c r="B194" s="245"/>
      <c r="C194" s="246"/>
      <c r="D194" s="236" t="s">
        <v>238</v>
      </c>
      <c r="E194" s="247" t="s">
        <v>188</v>
      </c>
      <c r="F194" s="248" t="s">
        <v>190</v>
      </c>
      <c r="G194" s="246"/>
      <c r="H194" s="249">
        <v>35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238</v>
      </c>
      <c r="AU194" s="255" t="s">
        <v>248</v>
      </c>
      <c r="AV194" s="14" t="s">
        <v>87</v>
      </c>
      <c r="AW194" s="14" t="s">
        <v>37</v>
      </c>
      <c r="AX194" s="14" t="s">
        <v>77</v>
      </c>
      <c r="AY194" s="255" t="s">
        <v>229</v>
      </c>
    </row>
    <row r="195" spans="1:51" s="15" customFormat="1" ht="12">
      <c r="A195" s="15"/>
      <c r="B195" s="256"/>
      <c r="C195" s="257"/>
      <c r="D195" s="236" t="s">
        <v>238</v>
      </c>
      <c r="E195" s="258" t="s">
        <v>19</v>
      </c>
      <c r="F195" s="259" t="s">
        <v>240</v>
      </c>
      <c r="G195" s="257"/>
      <c r="H195" s="260">
        <v>35</v>
      </c>
      <c r="I195" s="261"/>
      <c r="J195" s="257"/>
      <c r="K195" s="257"/>
      <c r="L195" s="262"/>
      <c r="M195" s="263"/>
      <c r="N195" s="264"/>
      <c r="O195" s="264"/>
      <c r="P195" s="264"/>
      <c r="Q195" s="264"/>
      <c r="R195" s="264"/>
      <c r="S195" s="264"/>
      <c r="T195" s="26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6" t="s">
        <v>238</v>
      </c>
      <c r="AU195" s="266" t="s">
        <v>248</v>
      </c>
      <c r="AV195" s="15" t="s">
        <v>141</v>
      </c>
      <c r="AW195" s="15" t="s">
        <v>37</v>
      </c>
      <c r="AX195" s="15" t="s">
        <v>84</v>
      </c>
      <c r="AY195" s="266" t="s">
        <v>229</v>
      </c>
    </row>
    <row r="196" spans="1:65" s="2" customFormat="1" ht="33" customHeight="1">
      <c r="A196" s="40"/>
      <c r="B196" s="41"/>
      <c r="C196" s="216" t="s">
        <v>348</v>
      </c>
      <c r="D196" s="216" t="s">
        <v>231</v>
      </c>
      <c r="E196" s="217" t="s">
        <v>349</v>
      </c>
      <c r="F196" s="218" t="s">
        <v>350</v>
      </c>
      <c r="G196" s="219" t="s">
        <v>111</v>
      </c>
      <c r="H196" s="220">
        <v>35</v>
      </c>
      <c r="I196" s="221"/>
      <c r="J196" s="222">
        <f>ROUND(I196*H196,2)</f>
        <v>0</v>
      </c>
      <c r="K196" s="218" t="s">
        <v>234</v>
      </c>
      <c r="L196" s="46"/>
      <c r="M196" s="223" t="s">
        <v>19</v>
      </c>
      <c r="N196" s="224" t="s">
        <v>48</v>
      </c>
      <c r="O196" s="86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7" t="s">
        <v>141</v>
      </c>
      <c r="AT196" s="227" t="s">
        <v>231</v>
      </c>
      <c r="AU196" s="227" t="s">
        <v>248</v>
      </c>
      <c r="AY196" s="19" t="s">
        <v>229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9" t="s">
        <v>84</v>
      </c>
      <c r="BK196" s="228">
        <f>ROUND(I196*H196,2)</f>
        <v>0</v>
      </c>
      <c r="BL196" s="19" t="s">
        <v>141</v>
      </c>
      <c r="BM196" s="227" t="s">
        <v>351</v>
      </c>
    </row>
    <row r="197" spans="1:47" s="2" customFormat="1" ht="12">
      <c r="A197" s="40"/>
      <c r="B197" s="41"/>
      <c r="C197" s="42"/>
      <c r="D197" s="229" t="s">
        <v>236</v>
      </c>
      <c r="E197" s="42"/>
      <c r="F197" s="230" t="s">
        <v>352</v>
      </c>
      <c r="G197" s="42"/>
      <c r="H197" s="42"/>
      <c r="I197" s="231"/>
      <c r="J197" s="42"/>
      <c r="K197" s="42"/>
      <c r="L197" s="46"/>
      <c r="M197" s="232"/>
      <c r="N197" s="23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236</v>
      </c>
      <c r="AU197" s="19" t="s">
        <v>248</v>
      </c>
    </row>
    <row r="198" spans="1:51" s="14" customFormat="1" ht="12">
      <c r="A198" s="14"/>
      <c r="B198" s="245"/>
      <c r="C198" s="246"/>
      <c r="D198" s="236" t="s">
        <v>238</v>
      </c>
      <c r="E198" s="247" t="s">
        <v>19</v>
      </c>
      <c r="F198" s="248" t="s">
        <v>188</v>
      </c>
      <c r="G198" s="246"/>
      <c r="H198" s="249">
        <v>35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238</v>
      </c>
      <c r="AU198" s="255" t="s">
        <v>248</v>
      </c>
      <c r="AV198" s="14" t="s">
        <v>87</v>
      </c>
      <c r="AW198" s="14" t="s">
        <v>37</v>
      </c>
      <c r="AX198" s="14" t="s">
        <v>77</v>
      </c>
      <c r="AY198" s="255" t="s">
        <v>229</v>
      </c>
    </row>
    <row r="199" spans="1:51" s="15" customFormat="1" ht="12">
      <c r="A199" s="15"/>
      <c r="B199" s="256"/>
      <c r="C199" s="257"/>
      <c r="D199" s="236" t="s">
        <v>238</v>
      </c>
      <c r="E199" s="258" t="s">
        <v>19</v>
      </c>
      <c r="F199" s="259" t="s">
        <v>240</v>
      </c>
      <c r="G199" s="257"/>
      <c r="H199" s="260">
        <v>35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6" t="s">
        <v>238</v>
      </c>
      <c r="AU199" s="266" t="s">
        <v>248</v>
      </c>
      <c r="AV199" s="15" t="s">
        <v>141</v>
      </c>
      <c r="AW199" s="15" t="s">
        <v>37</v>
      </c>
      <c r="AX199" s="15" t="s">
        <v>84</v>
      </c>
      <c r="AY199" s="266" t="s">
        <v>229</v>
      </c>
    </row>
    <row r="200" spans="1:65" s="2" customFormat="1" ht="33" customHeight="1">
      <c r="A200" s="40"/>
      <c r="B200" s="41"/>
      <c r="C200" s="216" t="s">
        <v>353</v>
      </c>
      <c r="D200" s="216" t="s">
        <v>231</v>
      </c>
      <c r="E200" s="217" t="s">
        <v>354</v>
      </c>
      <c r="F200" s="218" t="s">
        <v>355</v>
      </c>
      <c r="G200" s="219" t="s">
        <v>111</v>
      </c>
      <c r="H200" s="220">
        <v>175</v>
      </c>
      <c r="I200" s="221"/>
      <c r="J200" s="222">
        <f>ROUND(I200*H200,2)</f>
        <v>0</v>
      </c>
      <c r="K200" s="218" t="s">
        <v>234</v>
      </c>
      <c r="L200" s="46"/>
      <c r="M200" s="223" t="s">
        <v>19</v>
      </c>
      <c r="N200" s="224" t="s">
        <v>48</v>
      </c>
      <c r="O200" s="86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141</v>
      </c>
      <c r="AT200" s="227" t="s">
        <v>231</v>
      </c>
      <c r="AU200" s="227" t="s">
        <v>248</v>
      </c>
      <c r="AY200" s="19" t="s">
        <v>229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84</v>
      </c>
      <c r="BK200" s="228">
        <f>ROUND(I200*H200,2)</f>
        <v>0</v>
      </c>
      <c r="BL200" s="19" t="s">
        <v>141</v>
      </c>
      <c r="BM200" s="227" t="s">
        <v>356</v>
      </c>
    </row>
    <row r="201" spans="1:47" s="2" customFormat="1" ht="12">
      <c r="A201" s="40"/>
      <c r="B201" s="41"/>
      <c r="C201" s="42"/>
      <c r="D201" s="229" t="s">
        <v>236</v>
      </c>
      <c r="E201" s="42"/>
      <c r="F201" s="230" t="s">
        <v>357</v>
      </c>
      <c r="G201" s="42"/>
      <c r="H201" s="42"/>
      <c r="I201" s="231"/>
      <c r="J201" s="42"/>
      <c r="K201" s="42"/>
      <c r="L201" s="46"/>
      <c r="M201" s="232"/>
      <c r="N201" s="23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236</v>
      </c>
      <c r="AU201" s="19" t="s">
        <v>248</v>
      </c>
    </row>
    <row r="202" spans="1:51" s="14" customFormat="1" ht="12">
      <c r="A202" s="14"/>
      <c r="B202" s="245"/>
      <c r="C202" s="246"/>
      <c r="D202" s="236" t="s">
        <v>238</v>
      </c>
      <c r="E202" s="247" t="s">
        <v>19</v>
      </c>
      <c r="F202" s="248" t="s">
        <v>188</v>
      </c>
      <c r="G202" s="246"/>
      <c r="H202" s="249">
        <v>35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238</v>
      </c>
      <c r="AU202" s="255" t="s">
        <v>248</v>
      </c>
      <c r="AV202" s="14" t="s">
        <v>87</v>
      </c>
      <c r="AW202" s="14" t="s">
        <v>37</v>
      </c>
      <c r="AX202" s="14" t="s">
        <v>77</v>
      </c>
      <c r="AY202" s="255" t="s">
        <v>229</v>
      </c>
    </row>
    <row r="203" spans="1:51" s="15" customFormat="1" ht="12">
      <c r="A203" s="15"/>
      <c r="B203" s="256"/>
      <c r="C203" s="257"/>
      <c r="D203" s="236" t="s">
        <v>238</v>
      </c>
      <c r="E203" s="258" t="s">
        <v>19</v>
      </c>
      <c r="F203" s="259" t="s">
        <v>240</v>
      </c>
      <c r="G203" s="257"/>
      <c r="H203" s="260">
        <v>35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238</v>
      </c>
      <c r="AU203" s="266" t="s">
        <v>248</v>
      </c>
      <c r="AV203" s="15" t="s">
        <v>141</v>
      </c>
      <c r="AW203" s="15" t="s">
        <v>37</v>
      </c>
      <c r="AX203" s="15" t="s">
        <v>84</v>
      </c>
      <c r="AY203" s="266" t="s">
        <v>229</v>
      </c>
    </row>
    <row r="204" spans="1:51" s="14" customFormat="1" ht="12">
      <c r="A204" s="14"/>
      <c r="B204" s="245"/>
      <c r="C204" s="246"/>
      <c r="D204" s="236" t="s">
        <v>238</v>
      </c>
      <c r="E204" s="246"/>
      <c r="F204" s="248" t="s">
        <v>358</v>
      </c>
      <c r="G204" s="246"/>
      <c r="H204" s="249">
        <v>175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238</v>
      </c>
      <c r="AU204" s="255" t="s">
        <v>248</v>
      </c>
      <c r="AV204" s="14" t="s">
        <v>87</v>
      </c>
      <c r="AW204" s="14" t="s">
        <v>4</v>
      </c>
      <c r="AX204" s="14" t="s">
        <v>84</v>
      </c>
      <c r="AY204" s="255" t="s">
        <v>229</v>
      </c>
    </row>
    <row r="205" spans="1:63" s="12" customFormat="1" ht="20.85" customHeight="1">
      <c r="A205" s="12"/>
      <c r="B205" s="200"/>
      <c r="C205" s="201"/>
      <c r="D205" s="202" t="s">
        <v>76</v>
      </c>
      <c r="E205" s="214" t="s">
        <v>319</v>
      </c>
      <c r="F205" s="214" t="s">
        <v>359</v>
      </c>
      <c r="G205" s="201"/>
      <c r="H205" s="201"/>
      <c r="I205" s="204"/>
      <c r="J205" s="215">
        <f>BK205</f>
        <v>0</v>
      </c>
      <c r="K205" s="201"/>
      <c r="L205" s="206"/>
      <c r="M205" s="207"/>
      <c r="N205" s="208"/>
      <c r="O205" s="208"/>
      <c r="P205" s="209">
        <f>SUM(P206:P240)</f>
        <v>0</v>
      </c>
      <c r="Q205" s="208"/>
      <c r="R205" s="209">
        <f>SUM(R206:R240)</f>
        <v>89.513425</v>
      </c>
      <c r="S205" s="208"/>
      <c r="T205" s="210">
        <f>SUM(T206:T240)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1" t="s">
        <v>84</v>
      </c>
      <c r="AT205" s="212" t="s">
        <v>76</v>
      </c>
      <c r="AU205" s="212" t="s">
        <v>87</v>
      </c>
      <c r="AY205" s="211" t="s">
        <v>229</v>
      </c>
      <c r="BK205" s="213">
        <f>SUM(BK206:BK240)</f>
        <v>0</v>
      </c>
    </row>
    <row r="206" spans="1:65" s="2" customFormat="1" ht="37.8" customHeight="1">
      <c r="A206" s="40"/>
      <c r="B206" s="41"/>
      <c r="C206" s="216" t="s">
        <v>360</v>
      </c>
      <c r="D206" s="216" t="s">
        <v>231</v>
      </c>
      <c r="E206" s="217" t="s">
        <v>241</v>
      </c>
      <c r="F206" s="218" t="s">
        <v>242</v>
      </c>
      <c r="G206" s="219" t="s">
        <v>144</v>
      </c>
      <c r="H206" s="220">
        <v>89.5</v>
      </c>
      <c r="I206" s="221"/>
      <c r="J206" s="222">
        <f>ROUND(I206*H206,2)</f>
        <v>0</v>
      </c>
      <c r="K206" s="218" t="s">
        <v>234</v>
      </c>
      <c r="L206" s="46"/>
      <c r="M206" s="223" t="s">
        <v>19</v>
      </c>
      <c r="N206" s="224" t="s">
        <v>48</v>
      </c>
      <c r="O206" s="86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7" t="s">
        <v>141</v>
      </c>
      <c r="AT206" s="227" t="s">
        <v>231</v>
      </c>
      <c r="AU206" s="227" t="s">
        <v>248</v>
      </c>
      <c r="AY206" s="19" t="s">
        <v>229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9" t="s">
        <v>84</v>
      </c>
      <c r="BK206" s="228">
        <f>ROUND(I206*H206,2)</f>
        <v>0</v>
      </c>
      <c r="BL206" s="19" t="s">
        <v>141</v>
      </c>
      <c r="BM206" s="227" t="s">
        <v>361</v>
      </c>
    </row>
    <row r="207" spans="1:47" s="2" customFormat="1" ht="12">
      <c r="A207" s="40"/>
      <c r="B207" s="41"/>
      <c r="C207" s="42"/>
      <c r="D207" s="229" t="s">
        <v>236</v>
      </c>
      <c r="E207" s="42"/>
      <c r="F207" s="230" t="s">
        <v>244</v>
      </c>
      <c r="G207" s="42"/>
      <c r="H207" s="42"/>
      <c r="I207" s="231"/>
      <c r="J207" s="42"/>
      <c r="K207" s="42"/>
      <c r="L207" s="46"/>
      <c r="M207" s="232"/>
      <c r="N207" s="23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236</v>
      </c>
      <c r="AU207" s="19" t="s">
        <v>248</v>
      </c>
    </row>
    <row r="208" spans="1:51" s="14" customFormat="1" ht="12">
      <c r="A208" s="14"/>
      <c r="B208" s="245"/>
      <c r="C208" s="246"/>
      <c r="D208" s="236" t="s">
        <v>238</v>
      </c>
      <c r="E208" s="247" t="s">
        <v>19</v>
      </c>
      <c r="F208" s="248" t="s">
        <v>362</v>
      </c>
      <c r="G208" s="246"/>
      <c r="H208" s="249">
        <v>89.5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238</v>
      </c>
      <c r="AU208" s="255" t="s">
        <v>248</v>
      </c>
      <c r="AV208" s="14" t="s">
        <v>87</v>
      </c>
      <c r="AW208" s="14" t="s">
        <v>37</v>
      </c>
      <c r="AX208" s="14" t="s">
        <v>77</v>
      </c>
      <c r="AY208" s="255" t="s">
        <v>229</v>
      </c>
    </row>
    <row r="209" spans="1:51" s="15" customFormat="1" ht="12">
      <c r="A209" s="15"/>
      <c r="B209" s="256"/>
      <c r="C209" s="257"/>
      <c r="D209" s="236" t="s">
        <v>238</v>
      </c>
      <c r="E209" s="258" t="s">
        <v>19</v>
      </c>
      <c r="F209" s="259" t="s">
        <v>240</v>
      </c>
      <c r="G209" s="257"/>
      <c r="H209" s="260">
        <v>89.5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6" t="s">
        <v>238</v>
      </c>
      <c r="AU209" s="266" t="s">
        <v>248</v>
      </c>
      <c r="AV209" s="15" t="s">
        <v>141</v>
      </c>
      <c r="AW209" s="15" t="s">
        <v>37</v>
      </c>
      <c r="AX209" s="15" t="s">
        <v>84</v>
      </c>
      <c r="AY209" s="266" t="s">
        <v>229</v>
      </c>
    </row>
    <row r="210" spans="1:65" s="2" customFormat="1" ht="49.05" customHeight="1">
      <c r="A210" s="40"/>
      <c r="B210" s="41"/>
      <c r="C210" s="216" t="s">
        <v>363</v>
      </c>
      <c r="D210" s="216" t="s">
        <v>231</v>
      </c>
      <c r="E210" s="217" t="s">
        <v>249</v>
      </c>
      <c r="F210" s="218" t="s">
        <v>250</v>
      </c>
      <c r="G210" s="219" t="s">
        <v>144</v>
      </c>
      <c r="H210" s="220">
        <v>626.5</v>
      </c>
      <c r="I210" s="221"/>
      <c r="J210" s="222">
        <f>ROUND(I210*H210,2)</f>
        <v>0</v>
      </c>
      <c r="K210" s="218" t="s">
        <v>234</v>
      </c>
      <c r="L210" s="46"/>
      <c r="M210" s="223" t="s">
        <v>19</v>
      </c>
      <c r="N210" s="224" t="s">
        <v>48</v>
      </c>
      <c r="O210" s="86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7" t="s">
        <v>141</v>
      </c>
      <c r="AT210" s="227" t="s">
        <v>231</v>
      </c>
      <c r="AU210" s="227" t="s">
        <v>248</v>
      </c>
      <c r="AY210" s="19" t="s">
        <v>229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9" t="s">
        <v>84</v>
      </c>
      <c r="BK210" s="228">
        <f>ROUND(I210*H210,2)</f>
        <v>0</v>
      </c>
      <c r="BL210" s="19" t="s">
        <v>141</v>
      </c>
      <c r="BM210" s="227" t="s">
        <v>364</v>
      </c>
    </row>
    <row r="211" spans="1:47" s="2" customFormat="1" ht="12">
      <c r="A211" s="40"/>
      <c r="B211" s="41"/>
      <c r="C211" s="42"/>
      <c r="D211" s="229" t="s">
        <v>236</v>
      </c>
      <c r="E211" s="42"/>
      <c r="F211" s="230" t="s">
        <v>252</v>
      </c>
      <c r="G211" s="42"/>
      <c r="H211" s="42"/>
      <c r="I211" s="231"/>
      <c r="J211" s="42"/>
      <c r="K211" s="42"/>
      <c r="L211" s="46"/>
      <c r="M211" s="232"/>
      <c r="N211" s="23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236</v>
      </c>
      <c r="AU211" s="19" t="s">
        <v>248</v>
      </c>
    </row>
    <row r="212" spans="1:51" s="14" customFormat="1" ht="12">
      <c r="A212" s="14"/>
      <c r="B212" s="245"/>
      <c r="C212" s="246"/>
      <c r="D212" s="236" t="s">
        <v>238</v>
      </c>
      <c r="E212" s="247" t="s">
        <v>19</v>
      </c>
      <c r="F212" s="248" t="s">
        <v>362</v>
      </c>
      <c r="G212" s="246"/>
      <c r="H212" s="249">
        <v>89.5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238</v>
      </c>
      <c r="AU212" s="255" t="s">
        <v>248</v>
      </c>
      <c r="AV212" s="14" t="s">
        <v>87</v>
      </c>
      <c r="AW212" s="14" t="s">
        <v>37</v>
      </c>
      <c r="AX212" s="14" t="s">
        <v>77</v>
      </c>
      <c r="AY212" s="255" t="s">
        <v>229</v>
      </c>
    </row>
    <row r="213" spans="1:51" s="15" customFormat="1" ht="12">
      <c r="A213" s="15"/>
      <c r="B213" s="256"/>
      <c r="C213" s="257"/>
      <c r="D213" s="236" t="s">
        <v>238</v>
      </c>
      <c r="E213" s="258" t="s">
        <v>19</v>
      </c>
      <c r="F213" s="259" t="s">
        <v>240</v>
      </c>
      <c r="G213" s="257"/>
      <c r="H213" s="260">
        <v>89.5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6" t="s">
        <v>238</v>
      </c>
      <c r="AU213" s="266" t="s">
        <v>248</v>
      </c>
      <c r="AV213" s="15" t="s">
        <v>141</v>
      </c>
      <c r="AW213" s="15" t="s">
        <v>37</v>
      </c>
      <c r="AX213" s="15" t="s">
        <v>84</v>
      </c>
      <c r="AY213" s="266" t="s">
        <v>229</v>
      </c>
    </row>
    <row r="214" spans="1:51" s="14" customFormat="1" ht="12">
      <c r="A214" s="14"/>
      <c r="B214" s="245"/>
      <c r="C214" s="246"/>
      <c r="D214" s="236" t="s">
        <v>238</v>
      </c>
      <c r="E214" s="246"/>
      <c r="F214" s="248" t="s">
        <v>365</v>
      </c>
      <c r="G214" s="246"/>
      <c r="H214" s="249">
        <v>626.5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238</v>
      </c>
      <c r="AU214" s="255" t="s">
        <v>248</v>
      </c>
      <c r="AV214" s="14" t="s">
        <v>87</v>
      </c>
      <c r="AW214" s="14" t="s">
        <v>4</v>
      </c>
      <c r="AX214" s="14" t="s">
        <v>84</v>
      </c>
      <c r="AY214" s="255" t="s">
        <v>229</v>
      </c>
    </row>
    <row r="215" spans="1:65" s="2" customFormat="1" ht="24.15" customHeight="1">
      <c r="A215" s="40"/>
      <c r="B215" s="41"/>
      <c r="C215" s="216" t="s">
        <v>366</v>
      </c>
      <c r="D215" s="216" t="s">
        <v>231</v>
      </c>
      <c r="E215" s="217" t="s">
        <v>367</v>
      </c>
      <c r="F215" s="218" t="s">
        <v>368</v>
      </c>
      <c r="G215" s="219" t="s">
        <v>144</v>
      </c>
      <c r="H215" s="220">
        <v>89.5</v>
      </c>
      <c r="I215" s="221"/>
      <c r="J215" s="222">
        <f>ROUND(I215*H215,2)</f>
        <v>0</v>
      </c>
      <c r="K215" s="218" t="s">
        <v>234</v>
      </c>
      <c r="L215" s="46"/>
      <c r="M215" s="223" t="s">
        <v>19</v>
      </c>
      <c r="N215" s="224" t="s">
        <v>48</v>
      </c>
      <c r="O215" s="86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7" t="s">
        <v>141</v>
      </c>
      <c r="AT215" s="227" t="s">
        <v>231</v>
      </c>
      <c r="AU215" s="227" t="s">
        <v>248</v>
      </c>
      <c r="AY215" s="19" t="s">
        <v>229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9" t="s">
        <v>84</v>
      </c>
      <c r="BK215" s="228">
        <f>ROUND(I215*H215,2)</f>
        <v>0</v>
      </c>
      <c r="BL215" s="19" t="s">
        <v>141</v>
      </c>
      <c r="BM215" s="227" t="s">
        <v>369</v>
      </c>
    </row>
    <row r="216" spans="1:47" s="2" customFormat="1" ht="12">
      <c r="A216" s="40"/>
      <c r="B216" s="41"/>
      <c r="C216" s="42"/>
      <c r="D216" s="229" t="s">
        <v>236</v>
      </c>
      <c r="E216" s="42"/>
      <c r="F216" s="230" t="s">
        <v>370</v>
      </c>
      <c r="G216" s="42"/>
      <c r="H216" s="42"/>
      <c r="I216" s="231"/>
      <c r="J216" s="42"/>
      <c r="K216" s="42"/>
      <c r="L216" s="46"/>
      <c r="M216" s="232"/>
      <c r="N216" s="23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236</v>
      </c>
      <c r="AU216" s="19" t="s">
        <v>248</v>
      </c>
    </row>
    <row r="217" spans="1:51" s="14" customFormat="1" ht="12">
      <c r="A217" s="14"/>
      <c r="B217" s="245"/>
      <c r="C217" s="246"/>
      <c r="D217" s="236" t="s">
        <v>238</v>
      </c>
      <c r="E217" s="247" t="s">
        <v>19</v>
      </c>
      <c r="F217" s="248" t="s">
        <v>362</v>
      </c>
      <c r="G217" s="246"/>
      <c r="H217" s="249">
        <v>89.5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238</v>
      </c>
      <c r="AU217" s="255" t="s">
        <v>248</v>
      </c>
      <c r="AV217" s="14" t="s">
        <v>87</v>
      </c>
      <c r="AW217" s="14" t="s">
        <v>37</v>
      </c>
      <c r="AX217" s="14" t="s">
        <v>77</v>
      </c>
      <c r="AY217" s="255" t="s">
        <v>229</v>
      </c>
    </row>
    <row r="218" spans="1:51" s="15" customFormat="1" ht="12">
      <c r="A218" s="15"/>
      <c r="B218" s="256"/>
      <c r="C218" s="257"/>
      <c r="D218" s="236" t="s">
        <v>238</v>
      </c>
      <c r="E218" s="258" t="s">
        <v>19</v>
      </c>
      <c r="F218" s="259" t="s">
        <v>240</v>
      </c>
      <c r="G218" s="257"/>
      <c r="H218" s="260">
        <v>89.5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6" t="s">
        <v>238</v>
      </c>
      <c r="AU218" s="266" t="s">
        <v>248</v>
      </c>
      <c r="AV218" s="15" t="s">
        <v>141</v>
      </c>
      <c r="AW218" s="15" t="s">
        <v>37</v>
      </c>
      <c r="AX218" s="15" t="s">
        <v>84</v>
      </c>
      <c r="AY218" s="266" t="s">
        <v>229</v>
      </c>
    </row>
    <row r="219" spans="1:65" s="2" customFormat="1" ht="37.8" customHeight="1">
      <c r="A219" s="40"/>
      <c r="B219" s="41"/>
      <c r="C219" s="216" t="s">
        <v>371</v>
      </c>
      <c r="D219" s="216" t="s">
        <v>231</v>
      </c>
      <c r="E219" s="217" t="s">
        <v>372</v>
      </c>
      <c r="F219" s="218" t="s">
        <v>373</v>
      </c>
      <c r="G219" s="219" t="s">
        <v>111</v>
      </c>
      <c r="H219" s="220">
        <v>895</v>
      </c>
      <c r="I219" s="221"/>
      <c r="J219" s="222">
        <f>ROUND(I219*H219,2)</f>
        <v>0</v>
      </c>
      <c r="K219" s="218" t="s">
        <v>234</v>
      </c>
      <c r="L219" s="46"/>
      <c r="M219" s="223" t="s">
        <v>19</v>
      </c>
      <c r="N219" s="224" t="s">
        <v>48</v>
      </c>
      <c r="O219" s="86"/>
      <c r="P219" s="225">
        <f>O219*H219</f>
        <v>0</v>
      </c>
      <c r="Q219" s="225">
        <v>0</v>
      </c>
      <c r="R219" s="225">
        <f>Q219*H219</f>
        <v>0</v>
      </c>
      <c r="S219" s="225">
        <v>0</v>
      </c>
      <c r="T219" s="22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7" t="s">
        <v>141</v>
      </c>
      <c r="AT219" s="227" t="s">
        <v>231</v>
      </c>
      <c r="AU219" s="227" t="s">
        <v>248</v>
      </c>
      <c r="AY219" s="19" t="s">
        <v>229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84</v>
      </c>
      <c r="BK219" s="228">
        <f>ROUND(I219*H219,2)</f>
        <v>0</v>
      </c>
      <c r="BL219" s="19" t="s">
        <v>141</v>
      </c>
      <c r="BM219" s="227" t="s">
        <v>374</v>
      </c>
    </row>
    <row r="220" spans="1:47" s="2" customFormat="1" ht="12">
      <c r="A220" s="40"/>
      <c r="B220" s="41"/>
      <c r="C220" s="42"/>
      <c r="D220" s="229" t="s">
        <v>236</v>
      </c>
      <c r="E220" s="42"/>
      <c r="F220" s="230" t="s">
        <v>375</v>
      </c>
      <c r="G220" s="42"/>
      <c r="H220" s="42"/>
      <c r="I220" s="231"/>
      <c r="J220" s="42"/>
      <c r="K220" s="42"/>
      <c r="L220" s="46"/>
      <c r="M220" s="232"/>
      <c r="N220" s="23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236</v>
      </c>
      <c r="AU220" s="19" t="s">
        <v>248</v>
      </c>
    </row>
    <row r="221" spans="1:51" s="13" customFormat="1" ht="12">
      <c r="A221" s="13"/>
      <c r="B221" s="234"/>
      <c r="C221" s="235"/>
      <c r="D221" s="236" t="s">
        <v>238</v>
      </c>
      <c r="E221" s="237" t="s">
        <v>19</v>
      </c>
      <c r="F221" s="238" t="s">
        <v>239</v>
      </c>
      <c r="G221" s="235"/>
      <c r="H221" s="237" t="s">
        <v>19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238</v>
      </c>
      <c r="AU221" s="244" t="s">
        <v>248</v>
      </c>
      <c r="AV221" s="13" t="s">
        <v>84</v>
      </c>
      <c r="AW221" s="13" t="s">
        <v>37</v>
      </c>
      <c r="AX221" s="13" t="s">
        <v>77</v>
      </c>
      <c r="AY221" s="244" t="s">
        <v>229</v>
      </c>
    </row>
    <row r="222" spans="1:51" s="14" customFormat="1" ht="12">
      <c r="A222" s="14"/>
      <c r="B222" s="245"/>
      <c r="C222" s="246"/>
      <c r="D222" s="236" t="s">
        <v>238</v>
      </c>
      <c r="E222" s="247" t="s">
        <v>135</v>
      </c>
      <c r="F222" s="248" t="s">
        <v>137</v>
      </c>
      <c r="G222" s="246"/>
      <c r="H222" s="249">
        <v>895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238</v>
      </c>
      <c r="AU222" s="255" t="s">
        <v>248</v>
      </c>
      <c r="AV222" s="14" t="s">
        <v>87</v>
      </c>
      <c r="AW222" s="14" t="s">
        <v>37</v>
      </c>
      <c r="AX222" s="14" t="s">
        <v>77</v>
      </c>
      <c r="AY222" s="255" t="s">
        <v>229</v>
      </c>
    </row>
    <row r="223" spans="1:51" s="15" customFormat="1" ht="12">
      <c r="A223" s="15"/>
      <c r="B223" s="256"/>
      <c r="C223" s="257"/>
      <c r="D223" s="236" t="s">
        <v>238</v>
      </c>
      <c r="E223" s="258" t="s">
        <v>19</v>
      </c>
      <c r="F223" s="259" t="s">
        <v>240</v>
      </c>
      <c r="G223" s="257"/>
      <c r="H223" s="260">
        <v>895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238</v>
      </c>
      <c r="AU223" s="266" t="s">
        <v>248</v>
      </c>
      <c r="AV223" s="15" t="s">
        <v>141</v>
      </c>
      <c r="AW223" s="15" t="s">
        <v>37</v>
      </c>
      <c r="AX223" s="15" t="s">
        <v>84</v>
      </c>
      <c r="AY223" s="266" t="s">
        <v>229</v>
      </c>
    </row>
    <row r="224" spans="1:65" s="2" customFormat="1" ht="16.5" customHeight="1">
      <c r="A224" s="40"/>
      <c r="B224" s="41"/>
      <c r="C224" s="279" t="s">
        <v>376</v>
      </c>
      <c r="D224" s="279" t="s">
        <v>320</v>
      </c>
      <c r="E224" s="280" t="s">
        <v>377</v>
      </c>
      <c r="F224" s="281" t="s">
        <v>378</v>
      </c>
      <c r="G224" s="282" t="s">
        <v>292</v>
      </c>
      <c r="H224" s="283">
        <v>89.5</v>
      </c>
      <c r="I224" s="284"/>
      <c r="J224" s="285">
        <f>ROUND(I224*H224,2)</f>
        <v>0</v>
      </c>
      <c r="K224" s="281" t="s">
        <v>234</v>
      </c>
      <c r="L224" s="286"/>
      <c r="M224" s="287" t="s">
        <v>19</v>
      </c>
      <c r="N224" s="288" t="s">
        <v>48</v>
      </c>
      <c r="O224" s="86"/>
      <c r="P224" s="225">
        <f>O224*H224</f>
        <v>0</v>
      </c>
      <c r="Q224" s="225">
        <v>1</v>
      </c>
      <c r="R224" s="225">
        <f>Q224*H224</f>
        <v>89.5</v>
      </c>
      <c r="S224" s="225">
        <v>0</v>
      </c>
      <c r="T224" s="22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7" t="s">
        <v>145</v>
      </c>
      <c r="AT224" s="227" t="s">
        <v>320</v>
      </c>
      <c r="AU224" s="227" t="s">
        <v>248</v>
      </c>
      <c r="AY224" s="19" t="s">
        <v>229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84</v>
      </c>
      <c r="BK224" s="228">
        <f>ROUND(I224*H224,2)</f>
        <v>0</v>
      </c>
      <c r="BL224" s="19" t="s">
        <v>141</v>
      </c>
      <c r="BM224" s="227" t="s">
        <v>379</v>
      </c>
    </row>
    <row r="225" spans="1:51" s="14" customFormat="1" ht="12">
      <c r="A225" s="14"/>
      <c r="B225" s="245"/>
      <c r="C225" s="246"/>
      <c r="D225" s="236" t="s">
        <v>238</v>
      </c>
      <c r="E225" s="247" t="s">
        <v>19</v>
      </c>
      <c r="F225" s="248" t="s">
        <v>362</v>
      </c>
      <c r="G225" s="246"/>
      <c r="H225" s="249">
        <v>89.5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238</v>
      </c>
      <c r="AU225" s="255" t="s">
        <v>248</v>
      </c>
      <c r="AV225" s="14" t="s">
        <v>87</v>
      </c>
      <c r="AW225" s="14" t="s">
        <v>37</v>
      </c>
      <c r="AX225" s="14" t="s">
        <v>77</v>
      </c>
      <c r="AY225" s="255" t="s">
        <v>229</v>
      </c>
    </row>
    <row r="226" spans="1:51" s="15" customFormat="1" ht="12">
      <c r="A226" s="15"/>
      <c r="B226" s="256"/>
      <c r="C226" s="257"/>
      <c r="D226" s="236" t="s">
        <v>238</v>
      </c>
      <c r="E226" s="258" t="s">
        <v>19</v>
      </c>
      <c r="F226" s="259" t="s">
        <v>240</v>
      </c>
      <c r="G226" s="257"/>
      <c r="H226" s="260">
        <v>89.5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6" t="s">
        <v>238</v>
      </c>
      <c r="AU226" s="266" t="s">
        <v>248</v>
      </c>
      <c r="AV226" s="15" t="s">
        <v>141</v>
      </c>
      <c r="AW226" s="15" t="s">
        <v>37</v>
      </c>
      <c r="AX226" s="15" t="s">
        <v>84</v>
      </c>
      <c r="AY226" s="266" t="s">
        <v>229</v>
      </c>
    </row>
    <row r="227" spans="1:65" s="2" customFormat="1" ht="37.8" customHeight="1">
      <c r="A227" s="40"/>
      <c r="B227" s="41"/>
      <c r="C227" s="216" t="s">
        <v>380</v>
      </c>
      <c r="D227" s="216" t="s">
        <v>231</v>
      </c>
      <c r="E227" s="217" t="s">
        <v>381</v>
      </c>
      <c r="F227" s="218" t="s">
        <v>382</v>
      </c>
      <c r="G227" s="219" t="s">
        <v>111</v>
      </c>
      <c r="H227" s="220">
        <v>895</v>
      </c>
      <c r="I227" s="221"/>
      <c r="J227" s="222">
        <f>ROUND(I227*H227,2)</f>
        <v>0</v>
      </c>
      <c r="K227" s="218" t="s">
        <v>234</v>
      </c>
      <c r="L227" s="46"/>
      <c r="M227" s="223" t="s">
        <v>19</v>
      </c>
      <c r="N227" s="224" t="s">
        <v>48</v>
      </c>
      <c r="O227" s="86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7" t="s">
        <v>141</v>
      </c>
      <c r="AT227" s="227" t="s">
        <v>231</v>
      </c>
      <c r="AU227" s="227" t="s">
        <v>248</v>
      </c>
      <c r="AY227" s="19" t="s">
        <v>229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9" t="s">
        <v>84</v>
      </c>
      <c r="BK227" s="228">
        <f>ROUND(I227*H227,2)</f>
        <v>0</v>
      </c>
      <c r="BL227" s="19" t="s">
        <v>141</v>
      </c>
      <c r="BM227" s="227" t="s">
        <v>383</v>
      </c>
    </row>
    <row r="228" spans="1:47" s="2" customFormat="1" ht="12">
      <c r="A228" s="40"/>
      <c r="B228" s="41"/>
      <c r="C228" s="42"/>
      <c r="D228" s="229" t="s">
        <v>236</v>
      </c>
      <c r="E228" s="42"/>
      <c r="F228" s="230" t="s">
        <v>384</v>
      </c>
      <c r="G228" s="42"/>
      <c r="H228" s="42"/>
      <c r="I228" s="231"/>
      <c r="J228" s="42"/>
      <c r="K228" s="42"/>
      <c r="L228" s="46"/>
      <c r="M228" s="232"/>
      <c r="N228" s="23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236</v>
      </c>
      <c r="AU228" s="19" t="s">
        <v>248</v>
      </c>
    </row>
    <row r="229" spans="1:51" s="14" customFormat="1" ht="12">
      <c r="A229" s="14"/>
      <c r="B229" s="245"/>
      <c r="C229" s="246"/>
      <c r="D229" s="236" t="s">
        <v>238</v>
      </c>
      <c r="E229" s="247" t="s">
        <v>19</v>
      </c>
      <c r="F229" s="248" t="s">
        <v>135</v>
      </c>
      <c r="G229" s="246"/>
      <c r="H229" s="249">
        <v>895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238</v>
      </c>
      <c r="AU229" s="255" t="s">
        <v>248</v>
      </c>
      <c r="AV229" s="14" t="s">
        <v>87</v>
      </c>
      <c r="AW229" s="14" t="s">
        <v>37</v>
      </c>
      <c r="AX229" s="14" t="s">
        <v>77</v>
      </c>
      <c r="AY229" s="255" t="s">
        <v>229</v>
      </c>
    </row>
    <row r="230" spans="1:51" s="15" customFormat="1" ht="12">
      <c r="A230" s="15"/>
      <c r="B230" s="256"/>
      <c r="C230" s="257"/>
      <c r="D230" s="236" t="s">
        <v>238</v>
      </c>
      <c r="E230" s="258" t="s">
        <v>19</v>
      </c>
      <c r="F230" s="259" t="s">
        <v>240</v>
      </c>
      <c r="G230" s="257"/>
      <c r="H230" s="260">
        <v>895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6" t="s">
        <v>238</v>
      </c>
      <c r="AU230" s="266" t="s">
        <v>248</v>
      </c>
      <c r="AV230" s="15" t="s">
        <v>141</v>
      </c>
      <c r="AW230" s="15" t="s">
        <v>37</v>
      </c>
      <c r="AX230" s="15" t="s">
        <v>84</v>
      </c>
      <c r="AY230" s="266" t="s">
        <v>229</v>
      </c>
    </row>
    <row r="231" spans="1:65" s="2" customFormat="1" ht="16.5" customHeight="1">
      <c r="A231" s="40"/>
      <c r="B231" s="41"/>
      <c r="C231" s="279" t="s">
        <v>385</v>
      </c>
      <c r="D231" s="279" t="s">
        <v>320</v>
      </c>
      <c r="E231" s="280" t="s">
        <v>386</v>
      </c>
      <c r="F231" s="281" t="s">
        <v>387</v>
      </c>
      <c r="G231" s="282" t="s">
        <v>388</v>
      </c>
      <c r="H231" s="283">
        <v>13.425</v>
      </c>
      <c r="I231" s="284"/>
      <c r="J231" s="285">
        <f>ROUND(I231*H231,2)</f>
        <v>0</v>
      </c>
      <c r="K231" s="281" t="s">
        <v>234</v>
      </c>
      <c r="L231" s="286"/>
      <c r="M231" s="287" t="s">
        <v>19</v>
      </c>
      <c r="N231" s="288" t="s">
        <v>48</v>
      </c>
      <c r="O231" s="86"/>
      <c r="P231" s="225">
        <f>O231*H231</f>
        <v>0</v>
      </c>
      <c r="Q231" s="225">
        <v>0.001</v>
      </c>
      <c r="R231" s="225">
        <f>Q231*H231</f>
        <v>0.013425000000000001</v>
      </c>
      <c r="S231" s="225">
        <v>0</v>
      </c>
      <c r="T231" s="22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7" t="s">
        <v>145</v>
      </c>
      <c r="AT231" s="227" t="s">
        <v>320</v>
      </c>
      <c r="AU231" s="227" t="s">
        <v>248</v>
      </c>
      <c r="AY231" s="19" t="s">
        <v>229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9" t="s">
        <v>84</v>
      </c>
      <c r="BK231" s="228">
        <f>ROUND(I231*H231,2)</f>
        <v>0</v>
      </c>
      <c r="BL231" s="19" t="s">
        <v>141</v>
      </c>
      <c r="BM231" s="227" t="s">
        <v>389</v>
      </c>
    </row>
    <row r="232" spans="1:51" s="14" customFormat="1" ht="12">
      <c r="A232" s="14"/>
      <c r="B232" s="245"/>
      <c r="C232" s="246"/>
      <c r="D232" s="236" t="s">
        <v>238</v>
      </c>
      <c r="E232" s="247" t="s">
        <v>19</v>
      </c>
      <c r="F232" s="248" t="s">
        <v>135</v>
      </c>
      <c r="G232" s="246"/>
      <c r="H232" s="249">
        <v>895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238</v>
      </c>
      <c r="AU232" s="255" t="s">
        <v>248</v>
      </c>
      <c r="AV232" s="14" t="s">
        <v>87</v>
      </c>
      <c r="AW232" s="14" t="s">
        <v>37</v>
      </c>
      <c r="AX232" s="14" t="s">
        <v>77</v>
      </c>
      <c r="AY232" s="255" t="s">
        <v>229</v>
      </c>
    </row>
    <row r="233" spans="1:51" s="15" customFormat="1" ht="12">
      <c r="A233" s="15"/>
      <c r="B233" s="256"/>
      <c r="C233" s="257"/>
      <c r="D233" s="236" t="s">
        <v>238</v>
      </c>
      <c r="E233" s="258" t="s">
        <v>19</v>
      </c>
      <c r="F233" s="259" t="s">
        <v>240</v>
      </c>
      <c r="G233" s="257"/>
      <c r="H233" s="260">
        <v>895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6" t="s">
        <v>238</v>
      </c>
      <c r="AU233" s="266" t="s">
        <v>248</v>
      </c>
      <c r="AV233" s="15" t="s">
        <v>141</v>
      </c>
      <c r="AW233" s="15" t="s">
        <v>37</v>
      </c>
      <c r="AX233" s="15" t="s">
        <v>84</v>
      </c>
      <c r="AY233" s="266" t="s">
        <v>229</v>
      </c>
    </row>
    <row r="234" spans="1:51" s="14" customFormat="1" ht="12">
      <c r="A234" s="14"/>
      <c r="B234" s="245"/>
      <c r="C234" s="246"/>
      <c r="D234" s="236" t="s">
        <v>238</v>
      </c>
      <c r="E234" s="246"/>
      <c r="F234" s="248" t="s">
        <v>390</v>
      </c>
      <c r="G234" s="246"/>
      <c r="H234" s="249">
        <v>13.425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238</v>
      </c>
      <c r="AU234" s="255" t="s">
        <v>248</v>
      </c>
      <c r="AV234" s="14" t="s">
        <v>87</v>
      </c>
      <c r="AW234" s="14" t="s">
        <v>4</v>
      </c>
      <c r="AX234" s="14" t="s">
        <v>84</v>
      </c>
      <c r="AY234" s="255" t="s">
        <v>229</v>
      </c>
    </row>
    <row r="235" spans="1:65" s="2" customFormat="1" ht="21.75" customHeight="1">
      <c r="A235" s="40"/>
      <c r="B235" s="41"/>
      <c r="C235" s="216" t="s">
        <v>391</v>
      </c>
      <c r="D235" s="216" t="s">
        <v>231</v>
      </c>
      <c r="E235" s="217" t="s">
        <v>392</v>
      </c>
      <c r="F235" s="218" t="s">
        <v>393</v>
      </c>
      <c r="G235" s="219" t="s">
        <v>144</v>
      </c>
      <c r="H235" s="220">
        <v>44.75</v>
      </c>
      <c r="I235" s="221"/>
      <c r="J235" s="222">
        <f>ROUND(I235*H235,2)</f>
        <v>0</v>
      </c>
      <c r="K235" s="218" t="s">
        <v>234</v>
      </c>
      <c r="L235" s="46"/>
      <c r="M235" s="223" t="s">
        <v>19</v>
      </c>
      <c r="N235" s="224" t="s">
        <v>48</v>
      </c>
      <c r="O235" s="86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7" t="s">
        <v>141</v>
      </c>
      <c r="AT235" s="227" t="s">
        <v>231</v>
      </c>
      <c r="AU235" s="227" t="s">
        <v>248</v>
      </c>
      <c r="AY235" s="19" t="s">
        <v>229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9" t="s">
        <v>84</v>
      </c>
      <c r="BK235" s="228">
        <f>ROUND(I235*H235,2)</f>
        <v>0</v>
      </c>
      <c r="BL235" s="19" t="s">
        <v>141</v>
      </c>
      <c r="BM235" s="227" t="s">
        <v>394</v>
      </c>
    </row>
    <row r="236" spans="1:47" s="2" customFormat="1" ht="12">
      <c r="A236" s="40"/>
      <c r="B236" s="41"/>
      <c r="C236" s="42"/>
      <c r="D236" s="229" t="s">
        <v>236</v>
      </c>
      <c r="E236" s="42"/>
      <c r="F236" s="230" t="s">
        <v>395</v>
      </c>
      <c r="G236" s="42"/>
      <c r="H236" s="42"/>
      <c r="I236" s="231"/>
      <c r="J236" s="42"/>
      <c r="K236" s="42"/>
      <c r="L236" s="46"/>
      <c r="M236" s="232"/>
      <c r="N236" s="23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236</v>
      </c>
      <c r="AU236" s="19" t="s">
        <v>248</v>
      </c>
    </row>
    <row r="237" spans="1:47" s="2" customFormat="1" ht="12">
      <c r="A237" s="40"/>
      <c r="B237" s="41"/>
      <c r="C237" s="42"/>
      <c r="D237" s="236" t="s">
        <v>245</v>
      </c>
      <c r="E237" s="42"/>
      <c r="F237" s="267" t="s">
        <v>396</v>
      </c>
      <c r="G237" s="42"/>
      <c r="H237" s="42"/>
      <c r="I237" s="231"/>
      <c r="J237" s="42"/>
      <c r="K237" s="42"/>
      <c r="L237" s="46"/>
      <c r="M237" s="232"/>
      <c r="N237" s="23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245</v>
      </c>
      <c r="AU237" s="19" t="s">
        <v>248</v>
      </c>
    </row>
    <row r="238" spans="1:51" s="13" customFormat="1" ht="12">
      <c r="A238" s="13"/>
      <c r="B238" s="234"/>
      <c r="C238" s="235"/>
      <c r="D238" s="236" t="s">
        <v>238</v>
      </c>
      <c r="E238" s="237" t="s">
        <v>19</v>
      </c>
      <c r="F238" s="238" t="s">
        <v>397</v>
      </c>
      <c r="G238" s="235"/>
      <c r="H238" s="237" t="s">
        <v>19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238</v>
      </c>
      <c r="AU238" s="244" t="s">
        <v>248</v>
      </c>
      <c r="AV238" s="13" t="s">
        <v>84</v>
      </c>
      <c r="AW238" s="13" t="s">
        <v>37</v>
      </c>
      <c r="AX238" s="13" t="s">
        <v>77</v>
      </c>
      <c r="AY238" s="244" t="s">
        <v>229</v>
      </c>
    </row>
    <row r="239" spans="1:51" s="14" customFormat="1" ht="12">
      <c r="A239" s="14"/>
      <c r="B239" s="245"/>
      <c r="C239" s="246"/>
      <c r="D239" s="236" t="s">
        <v>238</v>
      </c>
      <c r="E239" s="247" t="s">
        <v>19</v>
      </c>
      <c r="F239" s="248" t="s">
        <v>398</v>
      </c>
      <c r="G239" s="246"/>
      <c r="H239" s="249">
        <v>44.75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238</v>
      </c>
      <c r="AU239" s="255" t="s">
        <v>248</v>
      </c>
      <c r="AV239" s="14" t="s">
        <v>87</v>
      </c>
      <c r="AW239" s="14" t="s">
        <v>37</v>
      </c>
      <c r="AX239" s="14" t="s">
        <v>77</v>
      </c>
      <c r="AY239" s="255" t="s">
        <v>229</v>
      </c>
    </row>
    <row r="240" spans="1:51" s="15" customFormat="1" ht="12">
      <c r="A240" s="15"/>
      <c r="B240" s="256"/>
      <c r="C240" s="257"/>
      <c r="D240" s="236" t="s">
        <v>238</v>
      </c>
      <c r="E240" s="258" t="s">
        <v>19</v>
      </c>
      <c r="F240" s="259" t="s">
        <v>240</v>
      </c>
      <c r="G240" s="257"/>
      <c r="H240" s="260">
        <v>44.75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6" t="s">
        <v>238</v>
      </c>
      <c r="AU240" s="266" t="s">
        <v>248</v>
      </c>
      <c r="AV240" s="15" t="s">
        <v>141</v>
      </c>
      <c r="AW240" s="15" t="s">
        <v>37</v>
      </c>
      <c r="AX240" s="15" t="s">
        <v>84</v>
      </c>
      <c r="AY240" s="266" t="s">
        <v>229</v>
      </c>
    </row>
    <row r="241" spans="1:63" s="12" customFormat="1" ht="22.8" customHeight="1">
      <c r="A241" s="12"/>
      <c r="B241" s="200"/>
      <c r="C241" s="201"/>
      <c r="D241" s="202" t="s">
        <v>76</v>
      </c>
      <c r="E241" s="214" t="s">
        <v>248</v>
      </c>
      <c r="F241" s="214" t="s">
        <v>399</v>
      </c>
      <c r="G241" s="201"/>
      <c r="H241" s="201"/>
      <c r="I241" s="204"/>
      <c r="J241" s="215">
        <f>BK241</f>
        <v>0</v>
      </c>
      <c r="K241" s="201"/>
      <c r="L241" s="206"/>
      <c r="M241" s="207"/>
      <c r="N241" s="208"/>
      <c r="O241" s="208"/>
      <c r="P241" s="209">
        <f>SUM(P242:P268)</f>
        <v>0</v>
      </c>
      <c r="Q241" s="208"/>
      <c r="R241" s="209">
        <f>SUM(R242:R268)</f>
        <v>15.59430475</v>
      </c>
      <c r="S241" s="208"/>
      <c r="T241" s="210">
        <f>SUM(T242:T268)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1" t="s">
        <v>84</v>
      </c>
      <c r="AT241" s="212" t="s">
        <v>76</v>
      </c>
      <c r="AU241" s="212" t="s">
        <v>84</v>
      </c>
      <c r="AY241" s="211" t="s">
        <v>229</v>
      </c>
      <c r="BK241" s="213">
        <f>SUM(BK242:BK268)</f>
        <v>0</v>
      </c>
    </row>
    <row r="242" spans="1:65" s="2" customFormat="1" ht="44.25" customHeight="1">
      <c r="A242" s="40"/>
      <c r="B242" s="41"/>
      <c r="C242" s="216" t="s">
        <v>400</v>
      </c>
      <c r="D242" s="216" t="s">
        <v>231</v>
      </c>
      <c r="E242" s="217" t="s">
        <v>401</v>
      </c>
      <c r="F242" s="218" t="s">
        <v>402</v>
      </c>
      <c r="G242" s="219" t="s">
        <v>132</v>
      </c>
      <c r="H242" s="220">
        <v>11</v>
      </c>
      <c r="I242" s="221"/>
      <c r="J242" s="222">
        <f>ROUND(I242*H242,2)</f>
        <v>0</v>
      </c>
      <c r="K242" s="218" t="s">
        <v>234</v>
      </c>
      <c r="L242" s="46"/>
      <c r="M242" s="223" t="s">
        <v>19</v>
      </c>
      <c r="N242" s="224" t="s">
        <v>48</v>
      </c>
      <c r="O242" s="86"/>
      <c r="P242" s="225">
        <f>O242*H242</f>
        <v>0</v>
      </c>
      <c r="Q242" s="225">
        <v>0.17489</v>
      </c>
      <c r="R242" s="225">
        <f>Q242*H242</f>
        <v>1.92379</v>
      </c>
      <c r="S242" s="225">
        <v>0</v>
      </c>
      <c r="T242" s="22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7" t="s">
        <v>141</v>
      </c>
      <c r="AT242" s="227" t="s">
        <v>231</v>
      </c>
      <c r="AU242" s="227" t="s">
        <v>87</v>
      </c>
      <c r="AY242" s="19" t="s">
        <v>229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9" t="s">
        <v>84</v>
      </c>
      <c r="BK242" s="228">
        <f>ROUND(I242*H242,2)</f>
        <v>0</v>
      </c>
      <c r="BL242" s="19" t="s">
        <v>141</v>
      </c>
      <c r="BM242" s="227" t="s">
        <v>403</v>
      </c>
    </row>
    <row r="243" spans="1:47" s="2" customFormat="1" ht="12">
      <c r="A243" s="40"/>
      <c r="B243" s="41"/>
      <c r="C243" s="42"/>
      <c r="D243" s="229" t="s">
        <v>236</v>
      </c>
      <c r="E243" s="42"/>
      <c r="F243" s="230" t="s">
        <v>404</v>
      </c>
      <c r="G243" s="42"/>
      <c r="H243" s="42"/>
      <c r="I243" s="231"/>
      <c r="J243" s="42"/>
      <c r="K243" s="42"/>
      <c r="L243" s="46"/>
      <c r="M243" s="232"/>
      <c r="N243" s="23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236</v>
      </c>
      <c r="AU243" s="19" t="s">
        <v>87</v>
      </c>
    </row>
    <row r="244" spans="1:51" s="13" customFormat="1" ht="12">
      <c r="A244" s="13"/>
      <c r="B244" s="234"/>
      <c r="C244" s="235"/>
      <c r="D244" s="236" t="s">
        <v>238</v>
      </c>
      <c r="E244" s="237" t="s">
        <v>19</v>
      </c>
      <c r="F244" s="238" t="s">
        <v>335</v>
      </c>
      <c r="G244" s="235"/>
      <c r="H244" s="237" t="s">
        <v>19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238</v>
      </c>
      <c r="AU244" s="244" t="s">
        <v>87</v>
      </c>
      <c r="AV244" s="13" t="s">
        <v>84</v>
      </c>
      <c r="AW244" s="13" t="s">
        <v>37</v>
      </c>
      <c r="AX244" s="13" t="s">
        <v>77</v>
      </c>
      <c r="AY244" s="244" t="s">
        <v>229</v>
      </c>
    </row>
    <row r="245" spans="1:51" s="14" customFormat="1" ht="12">
      <c r="A245" s="14"/>
      <c r="B245" s="245"/>
      <c r="C245" s="246"/>
      <c r="D245" s="236" t="s">
        <v>238</v>
      </c>
      <c r="E245" s="247" t="s">
        <v>150</v>
      </c>
      <c r="F245" s="248" t="s">
        <v>152</v>
      </c>
      <c r="G245" s="246"/>
      <c r="H245" s="249">
        <v>11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238</v>
      </c>
      <c r="AU245" s="255" t="s">
        <v>87</v>
      </c>
      <c r="AV245" s="14" t="s">
        <v>87</v>
      </c>
      <c r="AW245" s="14" t="s">
        <v>37</v>
      </c>
      <c r="AX245" s="14" t="s">
        <v>77</v>
      </c>
      <c r="AY245" s="255" t="s">
        <v>229</v>
      </c>
    </row>
    <row r="246" spans="1:51" s="15" customFormat="1" ht="12">
      <c r="A246" s="15"/>
      <c r="B246" s="256"/>
      <c r="C246" s="257"/>
      <c r="D246" s="236" t="s">
        <v>238</v>
      </c>
      <c r="E246" s="258" t="s">
        <v>19</v>
      </c>
      <c r="F246" s="259" t="s">
        <v>240</v>
      </c>
      <c r="G246" s="257"/>
      <c r="H246" s="260">
        <v>11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6" t="s">
        <v>238</v>
      </c>
      <c r="AU246" s="266" t="s">
        <v>87</v>
      </c>
      <c r="AV246" s="15" t="s">
        <v>141</v>
      </c>
      <c r="AW246" s="15" t="s">
        <v>37</v>
      </c>
      <c r="AX246" s="15" t="s">
        <v>84</v>
      </c>
      <c r="AY246" s="266" t="s">
        <v>229</v>
      </c>
    </row>
    <row r="247" spans="1:65" s="2" customFormat="1" ht="33" customHeight="1">
      <c r="A247" s="40"/>
      <c r="B247" s="41"/>
      <c r="C247" s="279" t="s">
        <v>405</v>
      </c>
      <c r="D247" s="279" t="s">
        <v>320</v>
      </c>
      <c r="E247" s="280" t="s">
        <v>406</v>
      </c>
      <c r="F247" s="281" t="s">
        <v>407</v>
      </c>
      <c r="G247" s="282" t="s">
        <v>132</v>
      </c>
      <c r="H247" s="283">
        <v>11</v>
      </c>
      <c r="I247" s="284"/>
      <c r="J247" s="285">
        <f>ROUND(I247*H247,2)</f>
        <v>0</v>
      </c>
      <c r="K247" s="281" t="s">
        <v>234</v>
      </c>
      <c r="L247" s="286"/>
      <c r="M247" s="287" t="s">
        <v>19</v>
      </c>
      <c r="N247" s="288" t="s">
        <v>48</v>
      </c>
      <c r="O247" s="86"/>
      <c r="P247" s="225">
        <f>O247*H247</f>
        <v>0</v>
      </c>
      <c r="Q247" s="225">
        <v>0.0053</v>
      </c>
      <c r="R247" s="225">
        <f>Q247*H247</f>
        <v>0.0583</v>
      </c>
      <c r="S247" s="225">
        <v>0</v>
      </c>
      <c r="T247" s="22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7" t="s">
        <v>145</v>
      </c>
      <c r="AT247" s="227" t="s">
        <v>320</v>
      </c>
      <c r="AU247" s="227" t="s">
        <v>87</v>
      </c>
      <c r="AY247" s="19" t="s">
        <v>229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9" t="s">
        <v>84</v>
      </c>
      <c r="BK247" s="228">
        <f>ROUND(I247*H247,2)</f>
        <v>0</v>
      </c>
      <c r="BL247" s="19" t="s">
        <v>141</v>
      </c>
      <c r="BM247" s="227" t="s">
        <v>408</v>
      </c>
    </row>
    <row r="248" spans="1:51" s="14" customFormat="1" ht="12">
      <c r="A248" s="14"/>
      <c r="B248" s="245"/>
      <c r="C248" s="246"/>
      <c r="D248" s="236" t="s">
        <v>238</v>
      </c>
      <c r="E248" s="247" t="s">
        <v>19</v>
      </c>
      <c r="F248" s="248" t="s">
        <v>150</v>
      </c>
      <c r="G248" s="246"/>
      <c r="H248" s="249">
        <v>11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238</v>
      </c>
      <c r="AU248" s="255" t="s">
        <v>87</v>
      </c>
      <c r="AV248" s="14" t="s">
        <v>87</v>
      </c>
      <c r="AW248" s="14" t="s">
        <v>37</v>
      </c>
      <c r="AX248" s="14" t="s">
        <v>77</v>
      </c>
      <c r="AY248" s="255" t="s">
        <v>229</v>
      </c>
    </row>
    <row r="249" spans="1:51" s="15" customFormat="1" ht="12">
      <c r="A249" s="15"/>
      <c r="B249" s="256"/>
      <c r="C249" s="257"/>
      <c r="D249" s="236" t="s">
        <v>238</v>
      </c>
      <c r="E249" s="258" t="s">
        <v>19</v>
      </c>
      <c r="F249" s="259" t="s">
        <v>240</v>
      </c>
      <c r="G249" s="257"/>
      <c r="H249" s="260">
        <v>11</v>
      </c>
      <c r="I249" s="261"/>
      <c r="J249" s="257"/>
      <c r="K249" s="257"/>
      <c r="L249" s="262"/>
      <c r="M249" s="263"/>
      <c r="N249" s="264"/>
      <c r="O249" s="264"/>
      <c r="P249" s="264"/>
      <c r="Q249" s="264"/>
      <c r="R249" s="264"/>
      <c r="S249" s="264"/>
      <c r="T249" s="26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6" t="s">
        <v>238</v>
      </c>
      <c r="AU249" s="266" t="s">
        <v>87</v>
      </c>
      <c r="AV249" s="15" t="s">
        <v>141</v>
      </c>
      <c r="AW249" s="15" t="s">
        <v>37</v>
      </c>
      <c r="AX249" s="15" t="s">
        <v>84</v>
      </c>
      <c r="AY249" s="266" t="s">
        <v>229</v>
      </c>
    </row>
    <row r="250" spans="1:65" s="2" customFormat="1" ht="33" customHeight="1">
      <c r="A250" s="40"/>
      <c r="B250" s="41"/>
      <c r="C250" s="216" t="s">
        <v>409</v>
      </c>
      <c r="D250" s="216" t="s">
        <v>231</v>
      </c>
      <c r="E250" s="217" t="s">
        <v>410</v>
      </c>
      <c r="F250" s="218" t="s">
        <v>411</v>
      </c>
      <c r="G250" s="219" t="s">
        <v>127</v>
      </c>
      <c r="H250" s="220">
        <v>22.925</v>
      </c>
      <c r="I250" s="221"/>
      <c r="J250" s="222">
        <f>ROUND(I250*H250,2)</f>
        <v>0</v>
      </c>
      <c r="K250" s="218" t="s">
        <v>234</v>
      </c>
      <c r="L250" s="46"/>
      <c r="M250" s="223" t="s">
        <v>19</v>
      </c>
      <c r="N250" s="224" t="s">
        <v>48</v>
      </c>
      <c r="O250" s="86"/>
      <c r="P250" s="225">
        <f>O250*H250</f>
        <v>0</v>
      </c>
      <c r="Q250" s="225">
        <v>0.24127</v>
      </c>
      <c r="R250" s="225">
        <f>Q250*H250</f>
        <v>5.53111475</v>
      </c>
      <c r="S250" s="225">
        <v>0</v>
      </c>
      <c r="T250" s="22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7" t="s">
        <v>141</v>
      </c>
      <c r="AT250" s="227" t="s">
        <v>231</v>
      </c>
      <c r="AU250" s="227" t="s">
        <v>87</v>
      </c>
      <c r="AY250" s="19" t="s">
        <v>229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9" t="s">
        <v>84</v>
      </c>
      <c r="BK250" s="228">
        <f>ROUND(I250*H250,2)</f>
        <v>0</v>
      </c>
      <c r="BL250" s="19" t="s">
        <v>141</v>
      </c>
      <c r="BM250" s="227" t="s">
        <v>412</v>
      </c>
    </row>
    <row r="251" spans="1:47" s="2" customFormat="1" ht="12">
      <c r="A251" s="40"/>
      <c r="B251" s="41"/>
      <c r="C251" s="42"/>
      <c r="D251" s="229" t="s">
        <v>236</v>
      </c>
      <c r="E251" s="42"/>
      <c r="F251" s="230" t="s">
        <v>413</v>
      </c>
      <c r="G251" s="42"/>
      <c r="H251" s="42"/>
      <c r="I251" s="231"/>
      <c r="J251" s="42"/>
      <c r="K251" s="42"/>
      <c r="L251" s="46"/>
      <c r="M251" s="232"/>
      <c r="N251" s="23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236</v>
      </c>
      <c r="AU251" s="19" t="s">
        <v>87</v>
      </c>
    </row>
    <row r="252" spans="1:51" s="13" customFormat="1" ht="12">
      <c r="A252" s="13"/>
      <c r="B252" s="234"/>
      <c r="C252" s="235"/>
      <c r="D252" s="236" t="s">
        <v>238</v>
      </c>
      <c r="E252" s="237" t="s">
        <v>19</v>
      </c>
      <c r="F252" s="238" t="s">
        <v>414</v>
      </c>
      <c r="G252" s="235"/>
      <c r="H252" s="237" t="s">
        <v>19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238</v>
      </c>
      <c r="AU252" s="244" t="s">
        <v>87</v>
      </c>
      <c r="AV252" s="13" t="s">
        <v>84</v>
      </c>
      <c r="AW252" s="13" t="s">
        <v>37</v>
      </c>
      <c r="AX252" s="13" t="s">
        <v>77</v>
      </c>
      <c r="AY252" s="244" t="s">
        <v>229</v>
      </c>
    </row>
    <row r="253" spans="1:51" s="14" customFormat="1" ht="12">
      <c r="A253" s="14"/>
      <c r="B253" s="245"/>
      <c r="C253" s="246"/>
      <c r="D253" s="236" t="s">
        <v>238</v>
      </c>
      <c r="E253" s="247" t="s">
        <v>147</v>
      </c>
      <c r="F253" s="248" t="s">
        <v>415</v>
      </c>
      <c r="G253" s="246"/>
      <c r="H253" s="249">
        <v>22.925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238</v>
      </c>
      <c r="AU253" s="255" t="s">
        <v>87</v>
      </c>
      <c r="AV253" s="14" t="s">
        <v>87</v>
      </c>
      <c r="AW253" s="14" t="s">
        <v>37</v>
      </c>
      <c r="AX253" s="14" t="s">
        <v>77</v>
      </c>
      <c r="AY253" s="255" t="s">
        <v>229</v>
      </c>
    </row>
    <row r="254" spans="1:51" s="15" customFormat="1" ht="12">
      <c r="A254" s="15"/>
      <c r="B254" s="256"/>
      <c r="C254" s="257"/>
      <c r="D254" s="236" t="s">
        <v>238</v>
      </c>
      <c r="E254" s="258" t="s">
        <v>19</v>
      </c>
      <c r="F254" s="259" t="s">
        <v>240</v>
      </c>
      <c r="G254" s="257"/>
      <c r="H254" s="260">
        <v>22.925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6" t="s">
        <v>238</v>
      </c>
      <c r="AU254" s="266" t="s">
        <v>87</v>
      </c>
      <c r="AV254" s="15" t="s">
        <v>141</v>
      </c>
      <c r="AW254" s="15" t="s">
        <v>37</v>
      </c>
      <c r="AX254" s="15" t="s">
        <v>84</v>
      </c>
      <c r="AY254" s="266" t="s">
        <v>229</v>
      </c>
    </row>
    <row r="255" spans="1:65" s="2" customFormat="1" ht="24.15" customHeight="1">
      <c r="A255" s="40"/>
      <c r="B255" s="41"/>
      <c r="C255" s="279" t="s">
        <v>416</v>
      </c>
      <c r="D255" s="279" t="s">
        <v>320</v>
      </c>
      <c r="E255" s="280" t="s">
        <v>417</v>
      </c>
      <c r="F255" s="281" t="s">
        <v>418</v>
      </c>
      <c r="G255" s="282" t="s">
        <v>132</v>
      </c>
      <c r="H255" s="283">
        <v>131</v>
      </c>
      <c r="I255" s="284"/>
      <c r="J255" s="285">
        <f>ROUND(I255*H255,2)</f>
        <v>0</v>
      </c>
      <c r="K255" s="281" t="s">
        <v>234</v>
      </c>
      <c r="L255" s="286"/>
      <c r="M255" s="287" t="s">
        <v>19</v>
      </c>
      <c r="N255" s="288" t="s">
        <v>48</v>
      </c>
      <c r="O255" s="86"/>
      <c r="P255" s="225">
        <f>O255*H255</f>
        <v>0</v>
      </c>
      <c r="Q255" s="225">
        <v>0.0615</v>
      </c>
      <c r="R255" s="225">
        <f>Q255*H255</f>
        <v>8.0565</v>
      </c>
      <c r="S255" s="225">
        <v>0</v>
      </c>
      <c r="T255" s="22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7" t="s">
        <v>145</v>
      </c>
      <c r="AT255" s="227" t="s">
        <v>320</v>
      </c>
      <c r="AU255" s="227" t="s">
        <v>87</v>
      </c>
      <c r="AY255" s="19" t="s">
        <v>229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9" t="s">
        <v>84</v>
      </c>
      <c r="BK255" s="228">
        <f>ROUND(I255*H255,2)</f>
        <v>0</v>
      </c>
      <c r="BL255" s="19" t="s">
        <v>141</v>
      </c>
      <c r="BM255" s="227" t="s">
        <v>419</v>
      </c>
    </row>
    <row r="256" spans="1:51" s="13" customFormat="1" ht="12">
      <c r="A256" s="13"/>
      <c r="B256" s="234"/>
      <c r="C256" s="235"/>
      <c r="D256" s="236" t="s">
        <v>238</v>
      </c>
      <c r="E256" s="237" t="s">
        <v>19</v>
      </c>
      <c r="F256" s="238" t="s">
        <v>420</v>
      </c>
      <c r="G256" s="235"/>
      <c r="H256" s="237" t="s">
        <v>19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238</v>
      </c>
      <c r="AU256" s="244" t="s">
        <v>87</v>
      </c>
      <c r="AV256" s="13" t="s">
        <v>84</v>
      </c>
      <c r="AW256" s="13" t="s">
        <v>37</v>
      </c>
      <c r="AX256" s="13" t="s">
        <v>77</v>
      </c>
      <c r="AY256" s="244" t="s">
        <v>229</v>
      </c>
    </row>
    <row r="257" spans="1:51" s="14" customFormat="1" ht="12">
      <c r="A257" s="14"/>
      <c r="B257" s="245"/>
      <c r="C257" s="246"/>
      <c r="D257" s="236" t="s">
        <v>238</v>
      </c>
      <c r="E257" s="247" t="s">
        <v>19</v>
      </c>
      <c r="F257" s="248" t="s">
        <v>421</v>
      </c>
      <c r="G257" s="246"/>
      <c r="H257" s="249">
        <v>131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238</v>
      </c>
      <c r="AU257" s="255" t="s">
        <v>87</v>
      </c>
      <c r="AV257" s="14" t="s">
        <v>87</v>
      </c>
      <c r="AW257" s="14" t="s">
        <v>37</v>
      </c>
      <c r="AX257" s="14" t="s">
        <v>77</v>
      </c>
      <c r="AY257" s="255" t="s">
        <v>229</v>
      </c>
    </row>
    <row r="258" spans="1:51" s="15" customFormat="1" ht="12">
      <c r="A258" s="15"/>
      <c r="B258" s="256"/>
      <c r="C258" s="257"/>
      <c r="D258" s="236" t="s">
        <v>238</v>
      </c>
      <c r="E258" s="258" t="s">
        <v>19</v>
      </c>
      <c r="F258" s="259" t="s">
        <v>240</v>
      </c>
      <c r="G258" s="257"/>
      <c r="H258" s="260">
        <v>131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6" t="s">
        <v>238</v>
      </c>
      <c r="AU258" s="266" t="s">
        <v>87</v>
      </c>
      <c r="AV258" s="15" t="s">
        <v>141</v>
      </c>
      <c r="AW258" s="15" t="s">
        <v>37</v>
      </c>
      <c r="AX258" s="15" t="s">
        <v>84</v>
      </c>
      <c r="AY258" s="266" t="s">
        <v>229</v>
      </c>
    </row>
    <row r="259" spans="1:65" s="2" customFormat="1" ht="37.8" customHeight="1">
      <c r="A259" s="40"/>
      <c r="B259" s="41"/>
      <c r="C259" s="216" t="s">
        <v>422</v>
      </c>
      <c r="D259" s="216" t="s">
        <v>231</v>
      </c>
      <c r="E259" s="217" t="s">
        <v>423</v>
      </c>
      <c r="F259" s="218" t="s">
        <v>424</v>
      </c>
      <c r="G259" s="219" t="s">
        <v>127</v>
      </c>
      <c r="H259" s="220">
        <v>25</v>
      </c>
      <c r="I259" s="221"/>
      <c r="J259" s="222">
        <f>ROUND(I259*H259,2)</f>
        <v>0</v>
      </c>
      <c r="K259" s="218" t="s">
        <v>234</v>
      </c>
      <c r="L259" s="46"/>
      <c r="M259" s="223" t="s">
        <v>19</v>
      </c>
      <c r="N259" s="224" t="s">
        <v>48</v>
      </c>
      <c r="O259" s="86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7" t="s">
        <v>141</v>
      </c>
      <c r="AT259" s="227" t="s">
        <v>231</v>
      </c>
      <c r="AU259" s="227" t="s">
        <v>87</v>
      </c>
      <c r="AY259" s="19" t="s">
        <v>229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9" t="s">
        <v>84</v>
      </c>
      <c r="BK259" s="228">
        <f>ROUND(I259*H259,2)</f>
        <v>0</v>
      </c>
      <c r="BL259" s="19" t="s">
        <v>141</v>
      </c>
      <c r="BM259" s="227" t="s">
        <v>425</v>
      </c>
    </row>
    <row r="260" spans="1:47" s="2" customFormat="1" ht="12">
      <c r="A260" s="40"/>
      <c r="B260" s="41"/>
      <c r="C260" s="42"/>
      <c r="D260" s="229" t="s">
        <v>236</v>
      </c>
      <c r="E260" s="42"/>
      <c r="F260" s="230" t="s">
        <v>426</v>
      </c>
      <c r="G260" s="42"/>
      <c r="H260" s="42"/>
      <c r="I260" s="231"/>
      <c r="J260" s="42"/>
      <c r="K260" s="42"/>
      <c r="L260" s="46"/>
      <c r="M260" s="232"/>
      <c r="N260" s="23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236</v>
      </c>
      <c r="AU260" s="19" t="s">
        <v>87</v>
      </c>
    </row>
    <row r="261" spans="1:51" s="13" customFormat="1" ht="12">
      <c r="A261" s="13"/>
      <c r="B261" s="234"/>
      <c r="C261" s="235"/>
      <c r="D261" s="236" t="s">
        <v>238</v>
      </c>
      <c r="E261" s="237" t="s">
        <v>19</v>
      </c>
      <c r="F261" s="238" t="s">
        <v>414</v>
      </c>
      <c r="G261" s="235"/>
      <c r="H261" s="237" t="s">
        <v>19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238</v>
      </c>
      <c r="AU261" s="244" t="s">
        <v>87</v>
      </c>
      <c r="AV261" s="13" t="s">
        <v>84</v>
      </c>
      <c r="AW261" s="13" t="s">
        <v>37</v>
      </c>
      <c r="AX261" s="13" t="s">
        <v>77</v>
      </c>
      <c r="AY261" s="244" t="s">
        <v>229</v>
      </c>
    </row>
    <row r="262" spans="1:51" s="14" customFormat="1" ht="12">
      <c r="A262" s="14"/>
      <c r="B262" s="245"/>
      <c r="C262" s="246"/>
      <c r="D262" s="236" t="s">
        <v>238</v>
      </c>
      <c r="E262" s="247" t="s">
        <v>19</v>
      </c>
      <c r="F262" s="248" t="s">
        <v>348</v>
      </c>
      <c r="G262" s="246"/>
      <c r="H262" s="249">
        <v>25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238</v>
      </c>
      <c r="AU262" s="255" t="s">
        <v>87</v>
      </c>
      <c r="AV262" s="14" t="s">
        <v>87</v>
      </c>
      <c r="AW262" s="14" t="s">
        <v>37</v>
      </c>
      <c r="AX262" s="14" t="s">
        <v>77</v>
      </c>
      <c r="AY262" s="255" t="s">
        <v>229</v>
      </c>
    </row>
    <row r="263" spans="1:51" s="15" customFormat="1" ht="12">
      <c r="A263" s="15"/>
      <c r="B263" s="256"/>
      <c r="C263" s="257"/>
      <c r="D263" s="236" t="s">
        <v>238</v>
      </c>
      <c r="E263" s="258" t="s">
        <v>19</v>
      </c>
      <c r="F263" s="259" t="s">
        <v>240</v>
      </c>
      <c r="G263" s="257"/>
      <c r="H263" s="260">
        <v>25</v>
      </c>
      <c r="I263" s="261"/>
      <c r="J263" s="257"/>
      <c r="K263" s="257"/>
      <c r="L263" s="262"/>
      <c r="M263" s="263"/>
      <c r="N263" s="264"/>
      <c r="O263" s="264"/>
      <c r="P263" s="264"/>
      <c r="Q263" s="264"/>
      <c r="R263" s="264"/>
      <c r="S263" s="264"/>
      <c r="T263" s="26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6" t="s">
        <v>238</v>
      </c>
      <c r="AU263" s="266" t="s">
        <v>87</v>
      </c>
      <c r="AV263" s="15" t="s">
        <v>141</v>
      </c>
      <c r="AW263" s="15" t="s">
        <v>37</v>
      </c>
      <c r="AX263" s="15" t="s">
        <v>84</v>
      </c>
      <c r="AY263" s="266" t="s">
        <v>229</v>
      </c>
    </row>
    <row r="264" spans="1:65" s="2" customFormat="1" ht="44.25" customHeight="1">
      <c r="A264" s="40"/>
      <c r="B264" s="41"/>
      <c r="C264" s="279" t="s">
        <v>427</v>
      </c>
      <c r="D264" s="279" t="s">
        <v>320</v>
      </c>
      <c r="E264" s="280" t="s">
        <v>428</v>
      </c>
      <c r="F264" s="281" t="s">
        <v>429</v>
      </c>
      <c r="G264" s="282" t="s">
        <v>132</v>
      </c>
      <c r="H264" s="283">
        <v>2</v>
      </c>
      <c r="I264" s="284"/>
      <c r="J264" s="285">
        <f>ROUND(I264*H264,2)</f>
        <v>0</v>
      </c>
      <c r="K264" s="281" t="s">
        <v>234</v>
      </c>
      <c r="L264" s="286"/>
      <c r="M264" s="287" t="s">
        <v>19</v>
      </c>
      <c r="N264" s="288" t="s">
        <v>48</v>
      </c>
      <c r="O264" s="86"/>
      <c r="P264" s="225">
        <f>O264*H264</f>
        <v>0</v>
      </c>
      <c r="Q264" s="225">
        <v>0.0123</v>
      </c>
      <c r="R264" s="225">
        <f>Q264*H264</f>
        <v>0.0246</v>
      </c>
      <c r="S264" s="225">
        <v>0</v>
      </c>
      <c r="T264" s="22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7" t="s">
        <v>430</v>
      </c>
      <c r="AT264" s="227" t="s">
        <v>320</v>
      </c>
      <c r="AU264" s="227" t="s">
        <v>87</v>
      </c>
      <c r="AY264" s="19" t="s">
        <v>229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9" t="s">
        <v>84</v>
      </c>
      <c r="BK264" s="228">
        <f>ROUND(I264*H264,2)</f>
        <v>0</v>
      </c>
      <c r="BL264" s="19" t="s">
        <v>430</v>
      </c>
      <c r="BM264" s="227" t="s">
        <v>431</v>
      </c>
    </row>
    <row r="265" spans="1:47" s="2" customFormat="1" ht="12">
      <c r="A265" s="40"/>
      <c r="B265" s="41"/>
      <c r="C265" s="42"/>
      <c r="D265" s="236" t="s">
        <v>245</v>
      </c>
      <c r="E265" s="42"/>
      <c r="F265" s="267" t="s">
        <v>432</v>
      </c>
      <c r="G265" s="42"/>
      <c r="H265" s="42"/>
      <c r="I265" s="231"/>
      <c r="J265" s="42"/>
      <c r="K265" s="42"/>
      <c r="L265" s="46"/>
      <c r="M265" s="232"/>
      <c r="N265" s="23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245</v>
      </c>
      <c r="AU265" s="19" t="s">
        <v>87</v>
      </c>
    </row>
    <row r="266" spans="1:51" s="13" customFormat="1" ht="12">
      <c r="A266" s="13"/>
      <c r="B266" s="234"/>
      <c r="C266" s="235"/>
      <c r="D266" s="236" t="s">
        <v>238</v>
      </c>
      <c r="E266" s="237" t="s">
        <v>19</v>
      </c>
      <c r="F266" s="238" t="s">
        <v>335</v>
      </c>
      <c r="G266" s="235"/>
      <c r="H266" s="237" t="s">
        <v>19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238</v>
      </c>
      <c r="AU266" s="244" t="s">
        <v>87</v>
      </c>
      <c r="AV266" s="13" t="s">
        <v>84</v>
      </c>
      <c r="AW266" s="13" t="s">
        <v>37</v>
      </c>
      <c r="AX266" s="13" t="s">
        <v>77</v>
      </c>
      <c r="AY266" s="244" t="s">
        <v>229</v>
      </c>
    </row>
    <row r="267" spans="1:51" s="14" customFormat="1" ht="12">
      <c r="A267" s="14"/>
      <c r="B267" s="245"/>
      <c r="C267" s="246"/>
      <c r="D267" s="236" t="s">
        <v>238</v>
      </c>
      <c r="E267" s="247" t="s">
        <v>19</v>
      </c>
      <c r="F267" s="248" t="s">
        <v>87</v>
      </c>
      <c r="G267" s="246"/>
      <c r="H267" s="249">
        <v>2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238</v>
      </c>
      <c r="AU267" s="255" t="s">
        <v>87</v>
      </c>
      <c r="AV267" s="14" t="s">
        <v>87</v>
      </c>
      <c r="AW267" s="14" t="s">
        <v>37</v>
      </c>
      <c r="AX267" s="14" t="s">
        <v>77</v>
      </c>
      <c r="AY267" s="255" t="s">
        <v>229</v>
      </c>
    </row>
    <row r="268" spans="1:51" s="15" customFormat="1" ht="12">
      <c r="A268" s="15"/>
      <c r="B268" s="256"/>
      <c r="C268" s="257"/>
      <c r="D268" s="236" t="s">
        <v>238</v>
      </c>
      <c r="E268" s="258" t="s">
        <v>19</v>
      </c>
      <c r="F268" s="259" t="s">
        <v>240</v>
      </c>
      <c r="G268" s="257"/>
      <c r="H268" s="260">
        <v>2</v>
      </c>
      <c r="I268" s="261"/>
      <c r="J268" s="257"/>
      <c r="K268" s="257"/>
      <c r="L268" s="262"/>
      <c r="M268" s="263"/>
      <c r="N268" s="264"/>
      <c r="O268" s="264"/>
      <c r="P268" s="264"/>
      <c r="Q268" s="264"/>
      <c r="R268" s="264"/>
      <c r="S268" s="264"/>
      <c r="T268" s="26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6" t="s">
        <v>238</v>
      </c>
      <c r="AU268" s="266" t="s">
        <v>87</v>
      </c>
      <c r="AV268" s="15" t="s">
        <v>141</v>
      </c>
      <c r="AW268" s="15" t="s">
        <v>37</v>
      </c>
      <c r="AX268" s="15" t="s">
        <v>84</v>
      </c>
      <c r="AY268" s="266" t="s">
        <v>229</v>
      </c>
    </row>
    <row r="269" spans="1:63" s="12" customFormat="1" ht="22.8" customHeight="1">
      <c r="A269" s="12"/>
      <c r="B269" s="200"/>
      <c r="C269" s="201"/>
      <c r="D269" s="202" t="s">
        <v>76</v>
      </c>
      <c r="E269" s="214" t="s">
        <v>259</v>
      </c>
      <c r="F269" s="214" t="s">
        <v>433</v>
      </c>
      <c r="G269" s="201"/>
      <c r="H269" s="201"/>
      <c r="I269" s="204"/>
      <c r="J269" s="215">
        <f>BK269</f>
        <v>0</v>
      </c>
      <c r="K269" s="201"/>
      <c r="L269" s="206"/>
      <c r="M269" s="207"/>
      <c r="N269" s="208"/>
      <c r="O269" s="208"/>
      <c r="P269" s="209">
        <f>SUM(P270:P313)</f>
        <v>0</v>
      </c>
      <c r="Q269" s="208"/>
      <c r="R269" s="209">
        <f>SUM(R270:R313)</f>
        <v>298.0536866</v>
      </c>
      <c r="S269" s="208"/>
      <c r="T269" s="210">
        <f>SUM(T270:T313)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1" t="s">
        <v>84</v>
      </c>
      <c r="AT269" s="212" t="s">
        <v>76</v>
      </c>
      <c r="AU269" s="212" t="s">
        <v>84</v>
      </c>
      <c r="AY269" s="211" t="s">
        <v>229</v>
      </c>
      <c r="BK269" s="213">
        <f>SUM(BK270:BK313)</f>
        <v>0</v>
      </c>
    </row>
    <row r="270" spans="1:65" s="2" customFormat="1" ht="33" customHeight="1">
      <c r="A270" s="40"/>
      <c r="B270" s="41"/>
      <c r="C270" s="216" t="s">
        <v>434</v>
      </c>
      <c r="D270" s="216" t="s">
        <v>231</v>
      </c>
      <c r="E270" s="217" t="s">
        <v>435</v>
      </c>
      <c r="F270" s="218" t="s">
        <v>436</v>
      </c>
      <c r="G270" s="219" t="s">
        <v>111</v>
      </c>
      <c r="H270" s="220">
        <v>1227.63</v>
      </c>
      <c r="I270" s="221"/>
      <c r="J270" s="222">
        <f>ROUND(I270*H270,2)</f>
        <v>0</v>
      </c>
      <c r="K270" s="218" t="s">
        <v>234</v>
      </c>
      <c r="L270" s="46"/>
      <c r="M270" s="223" t="s">
        <v>19</v>
      </c>
      <c r="N270" s="224" t="s">
        <v>48</v>
      </c>
      <c r="O270" s="86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7" t="s">
        <v>141</v>
      </c>
      <c r="AT270" s="227" t="s">
        <v>231</v>
      </c>
      <c r="AU270" s="227" t="s">
        <v>87</v>
      </c>
      <c r="AY270" s="19" t="s">
        <v>229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9" t="s">
        <v>84</v>
      </c>
      <c r="BK270" s="228">
        <f>ROUND(I270*H270,2)</f>
        <v>0</v>
      </c>
      <c r="BL270" s="19" t="s">
        <v>141</v>
      </c>
      <c r="BM270" s="227" t="s">
        <v>437</v>
      </c>
    </row>
    <row r="271" spans="1:47" s="2" customFormat="1" ht="12">
      <c r="A271" s="40"/>
      <c r="B271" s="41"/>
      <c r="C271" s="42"/>
      <c r="D271" s="229" t="s">
        <v>236</v>
      </c>
      <c r="E271" s="42"/>
      <c r="F271" s="230" t="s">
        <v>438</v>
      </c>
      <c r="G271" s="42"/>
      <c r="H271" s="42"/>
      <c r="I271" s="231"/>
      <c r="J271" s="42"/>
      <c r="K271" s="42"/>
      <c r="L271" s="46"/>
      <c r="M271" s="232"/>
      <c r="N271" s="23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236</v>
      </c>
      <c r="AU271" s="19" t="s">
        <v>87</v>
      </c>
    </row>
    <row r="272" spans="1:51" s="14" customFormat="1" ht="12">
      <c r="A272" s="14"/>
      <c r="B272" s="245"/>
      <c r="C272" s="246"/>
      <c r="D272" s="236" t="s">
        <v>238</v>
      </c>
      <c r="E272" s="247" t="s">
        <v>19</v>
      </c>
      <c r="F272" s="248" t="s">
        <v>439</v>
      </c>
      <c r="G272" s="246"/>
      <c r="H272" s="249">
        <v>1227.63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238</v>
      </c>
      <c r="AU272" s="255" t="s">
        <v>87</v>
      </c>
      <c r="AV272" s="14" t="s">
        <v>87</v>
      </c>
      <c r="AW272" s="14" t="s">
        <v>37</v>
      </c>
      <c r="AX272" s="14" t="s">
        <v>77</v>
      </c>
      <c r="AY272" s="255" t="s">
        <v>229</v>
      </c>
    </row>
    <row r="273" spans="1:51" s="15" customFormat="1" ht="12">
      <c r="A273" s="15"/>
      <c r="B273" s="256"/>
      <c r="C273" s="257"/>
      <c r="D273" s="236" t="s">
        <v>238</v>
      </c>
      <c r="E273" s="258" t="s">
        <v>19</v>
      </c>
      <c r="F273" s="259" t="s">
        <v>240</v>
      </c>
      <c r="G273" s="257"/>
      <c r="H273" s="260">
        <v>1227.63</v>
      </c>
      <c r="I273" s="261"/>
      <c r="J273" s="257"/>
      <c r="K273" s="257"/>
      <c r="L273" s="262"/>
      <c r="M273" s="263"/>
      <c r="N273" s="264"/>
      <c r="O273" s="264"/>
      <c r="P273" s="264"/>
      <c r="Q273" s="264"/>
      <c r="R273" s="264"/>
      <c r="S273" s="264"/>
      <c r="T273" s="26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6" t="s">
        <v>238</v>
      </c>
      <c r="AU273" s="266" t="s">
        <v>87</v>
      </c>
      <c r="AV273" s="15" t="s">
        <v>141</v>
      </c>
      <c r="AW273" s="15" t="s">
        <v>37</v>
      </c>
      <c r="AX273" s="15" t="s">
        <v>84</v>
      </c>
      <c r="AY273" s="266" t="s">
        <v>229</v>
      </c>
    </row>
    <row r="274" spans="1:65" s="2" customFormat="1" ht="33" customHeight="1">
      <c r="A274" s="40"/>
      <c r="B274" s="41"/>
      <c r="C274" s="216" t="s">
        <v>440</v>
      </c>
      <c r="D274" s="216" t="s">
        <v>231</v>
      </c>
      <c r="E274" s="217" t="s">
        <v>441</v>
      </c>
      <c r="F274" s="218" t="s">
        <v>442</v>
      </c>
      <c r="G274" s="219" t="s">
        <v>111</v>
      </c>
      <c r="H274" s="220">
        <v>88</v>
      </c>
      <c r="I274" s="221"/>
      <c r="J274" s="222">
        <f>ROUND(I274*H274,2)</f>
        <v>0</v>
      </c>
      <c r="K274" s="218" t="s">
        <v>234</v>
      </c>
      <c r="L274" s="46"/>
      <c r="M274" s="223" t="s">
        <v>19</v>
      </c>
      <c r="N274" s="224" t="s">
        <v>48</v>
      </c>
      <c r="O274" s="86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7" t="s">
        <v>141</v>
      </c>
      <c r="AT274" s="227" t="s">
        <v>231</v>
      </c>
      <c r="AU274" s="227" t="s">
        <v>87</v>
      </c>
      <c r="AY274" s="19" t="s">
        <v>229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9" t="s">
        <v>84</v>
      </c>
      <c r="BK274" s="228">
        <f>ROUND(I274*H274,2)</f>
        <v>0</v>
      </c>
      <c r="BL274" s="19" t="s">
        <v>141</v>
      </c>
      <c r="BM274" s="227" t="s">
        <v>443</v>
      </c>
    </row>
    <row r="275" spans="1:47" s="2" customFormat="1" ht="12">
      <c r="A275" s="40"/>
      <c r="B275" s="41"/>
      <c r="C275" s="42"/>
      <c r="D275" s="229" t="s">
        <v>236</v>
      </c>
      <c r="E275" s="42"/>
      <c r="F275" s="230" t="s">
        <v>444</v>
      </c>
      <c r="G275" s="42"/>
      <c r="H275" s="42"/>
      <c r="I275" s="231"/>
      <c r="J275" s="42"/>
      <c r="K275" s="42"/>
      <c r="L275" s="46"/>
      <c r="M275" s="232"/>
      <c r="N275" s="23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236</v>
      </c>
      <c r="AU275" s="19" t="s">
        <v>87</v>
      </c>
    </row>
    <row r="276" spans="1:51" s="14" customFormat="1" ht="12">
      <c r="A276" s="14"/>
      <c r="B276" s="245"/>
      <c r="C276" s="246"/>
      <c r="D276" s="236" t="s">
        <v>238</v>
      </c>
      <c r="E276" s="247" t="s">
        <v>19</v>
      </c>
      <c r="F276" s="248" t="s">
        <v>445</v>
      </c>
      <c r="G276" s="246"/>
      <c r="H276" s="249">
        <v>88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238</v>
      </c>
      <c r="AU276" s="255" t="s">
        <v>87</v>
      </c>
      <c r="AV276" s="14" t="s">
        <v>87</v>
      </c>
      <c r="AW276" s="14" t="s">
        <v>37</v>
      </c>
      <c r="AX276" s="14" t="s">
        <v>77</v>
      </c>
      <c r="AY276" s="255" t="s">
        <v>229</v>
      </c>
    </row>
    <row r="277" spans="1:51" s="15" customFormat="1" ht="12">
      <c r="A277" s="15"/>
      <c r="B277" s="256"/>
      <c r="C277" s="257"/>
      <c r="D277" s="236" t="s">
        <v>238</v>
      </c>
      <c r="E277" s="258" t="s">
        <v>19</v>
      </c>
      <c r="F277" s="259" t="s">
        <v>240</v>
      </c>
      <c r="G277" s="257"/>
      <c r="H277" s="260">
        <v>88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6" t="s">
        <v>238</v>
      </c>
      <c r="AU277" s="266" t="s">
        <v>87</v>
      </c>
      <c r="AV277" s="15" t="s">
        <v>141</v>
      </c>
      <c r="AW277" s="15" t="s">
        <v>37</v>
      </c>
      <c r="AX277" s="15" t="s">
        <v>84</v>
      </c>
      <c r="AY277" s="266" t="s">
        <v>229</v>
      </c>
    </row>
    <row r="278" spans="1:65" s="2" customFormat="1" ht="78" customHeight="1">
      <c r="A278" s="40"/>
      <c r="B278" s="41"/>
      <c r="C278" s="216" t="s">
        <v>446</v>
      </c>
      <c r="D278" s="216" t="s">
        <v>231</v>
      </c>
      <c r="E278" s="217" t="s">
        <v>447</v>
      </c>
      <c r="F278" s="218" t="s">
        <v>448</v>
      </c>
      <c r="G278" s="219" t="s">
        <v>111</v>
      </c>
      <c r="H278" s="220">
        <v>1227.63</v>
      </c>
      <c r="I278" s="221"/>
      <c r="J278" s="222">
        <f>ROUND(I278*H278,2)</f>
        <v>0</v>
      </c>
      <c r="K278" s="218" t="s">
        <v>234</v>
      </c>
      <c r="L278" s="46"/>
      <c r="M278" s="223" t="s">
        <v>19</v>
      </c>
      <c r="N278" s="224" t="s">
        <v>48</v>
      </c>
      <c r="O278" s="86"/>
      <c r="P278" s="225">
        <f>O278*H278</f>
        <v>0</v>
      </c>
      <c r="Q278" s="225">
        <v>0.08922</v>
      </c>
      <c r="R278" s="225">
        <f>Q278*H278</f>
        <v>109.5291486</v>
      </c>
      <c r="S278" s="225">
        <v>0</v>
      </c>
      <c r="T278" s="22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7" t="s">
        <v>141</v>
      </c>
      <c r="AT278" s="227" t="s">
        <v>231</v>
      </c>
      <c r="AU278" s="227" t="s">
        <v>87</v>
      </c>
      <c r="AY278" s="19" t="s">
        <v>229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9" t="s">
        <v>84</v>
      </c>
      <c r="BK278" s="228">
        <f>ROUND(I278*H278,2)</f>
        <v>0</v>
      </c>
      <c r="BL278" s="19" t="s">
        <v>141</v>
      </c>
      <c r="BM278" s="227" t="s">
        <v>449</v>
      </c>
    </row>
    <row r="279" spans="1:47" s="2" customFormat="1" ht="12">
      <c r="A279" s="40"/>
      <c r="B279" s="41"/>
      <c r="C279" s="42"/>
      <c r="D279" s="229" t="s">
        <v>236</v>
      </c>
      <c r="E279" s="42"/>
      <c r="F279" s="230" t="s">
        <v>450</v>
      </c>
      <c r="G279" s="42"/>
      <c r="H279" s="42"/>
      <c r="I279" s="231"/>
      <c r="J279" s="42"/>
      <c r="K279" s="42"/>
      <c r="L279" s="46"/>
      <c r="M279" s="232"/>
      <c r="N279" s="23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236</v>
      </c>
      <c r="AU279" s="19" t="s">
        <v>87</v>
      </c>
    </row>
    <row r="280" spans="1:51" s="13" customFormat="1" ht="12">
      <c r="A280" s="13"/>
      <c r="B280" s="234"/>
      <c r="C280" s="235"/>
      <c r="D280" s="236" t="s">
        <v>238</v>
      </c>
      <c r="E280" s="237" t="s">
        <v>19</v>
      </c>
      <c r="F280" s="238" t="s">
        <v>239</v>
      </c>
      <c r="G280" s="235"/>
      <c r="H280" s="237" t="s">
        <v>19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238</v>
      </c>
      <c r="AU280" s="244" t="s">
        <v>87</v>
      </c>
      <c r="AV280" s="13" t="s">
        <v>84</v>
      </c>
      <c r="AW280" s="13" t="s">
        <v>37</v>
      </c>
      <c r="AX280" s="13" t="s">
        <v>77</v>
      </c>
      <c r="AY280" s="244" t="s">
        <v>229</v>
      </c>
    </row>
    <row r="281" spans="1:51" s="14" customFormat="1" ht="12">
      <c r="A281" s="14"/>
      <c r="B281" s="245"/>
      <c r="C281" s="246"/>
      <c r="D281" s="236" t="s">
        <v>238</v>
      </c>
      <c r="E281" s="247" t="s">
        <v>118</v>
      </c>
      <c r="F281" s="248" t="s">
        <v>451</v>
      </c>
      <c r="G281" s="246"/>
      <c r="H281" s="249">
        <v>1172.1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238</v>
      </c>
      <c r="AU281" s="255" t="s">
        <v>87</v>
      </c>
      <c r="AV281" s="14" t="s">
        <v>87</v>
      </c>
      <c r="AW281" s="14" t="s">
        <v>37</v>
      </c>
      <c r="AX281" s="14" t="s">
        <v>77</v>
      </c>
      <c r="AY281" s="255" t="s">
        <v>229</v>
      </c>
    </row>
    <row r="282" spans="1:51" s="14" customFormat="1" ht="12">
      <c r="A282" s="14"/>
      <c r="B282" s="245"/>
      <c r="C282" s="246"/>
      <c r="D282" s="236" t="s">
        <v>238</v>
      </c>
      <c r="E282" s="247" t="s">
        <v>120</v>
      </c>
      <c r="F282" s="248" t="s">
        <v>452</v>
      </c>
      <c r="G282" s="246"/>
      <c r="H282" s="249">
        <v>52.03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238</v>
      </c>
      <c r="AU282" s="255" t="s">
        <v>87</v>
      </c>
      <c r="AV282" s="14" t="s">
        <v>87</v>
      </c>
      <c r="AW282" s="14" t="s">
        <v>37</v>
      </c>
      <c r="AX282" s="14" t="s">
        <v>77</v>
      </c>
      <c r="AY282" s="255" t="s">
        <v>229</v>
      </c>
    </row>
    <row r="283" spans="1:51" s="14" customFormat="1" ht="12">
      <c r="A283" s="14"/>
      <c r="B283" s="245"/>
      <c r="C283" s="246"/>
      <c r="D283" s="236" t="s">
        <v>238</v>
      </c>
      <c r="E283" s="247" t="s">
        <v>122</v>
      </c>
      <c r="F283" s="248" t="s">
        <v>453</v>
      </c>
      <c r="G283" s="246"/>
      <c r="H283" s="249">
        <v>3.5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238</v>
      </c>
      <c r="AU283" s="255" t="s">
        <v>87</v>
      </c>
      <c r="AV283" s="14" t="s">
        <v>87</v>
      </c>
      <c r="AW283" s="14" t="s">
        <v>37</v>
      </c>
      <c r="AX283" s="14" t="s">
        <v>77</v>
      </c>
      <c r="AY283" s="255" t="s">
        <v>229</v>
      </c>
    </row>
    <row r="284" spans="1:51" s="15" customFormat="1" ht="12">
      <c r="A284" s="15"/>
      <c r="B284" s="256"/>
      <c r="C284" s="257"/>
      <c r="D284" s="236" t="s">
        <v>238</v>
      </c>
      <c r="E284" s="258" t="s">
        <v>19</v>
      </c>
      <c r="F284" s="259" t="s">
        <v>240</v>
      </c>
      <c r="G284" s="257"/>
      <c r="H284" s="260">
        <v>1227.63</v>
      </c>
      <c r="I284" s="261"/>
      <c r="J284" s="257"/>
      <c r="K284" s="257"/>
      <c r="L284" s="262"/>
      <c r="M284" s="263"/>
      <c r="N284" s="264"/>
      <c r="O284" s="264"/>
      <c r="P284" s="264"/>
      <c r="Q284" s="264"/>
      <c r="R284" s="264"/>
      <c r="S284" s="264"/>
      <c r="T284" s="26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6" t="s">
        <v>238</v>
      </c>
      <c r="AU284" s="266" t="s">
        <v>87</v>
      </c>
      <c r="AV284" s="15" t="s">
        <v>141</v>
      </c>
      <c r="AW284" s="15" t="s">
        <v>37</v>
      </c>
      <c r="AX284" s="15" t="s">
        <v>84</v>
      </c>
      <c r="AY284" s="266" t="s">
        <v>229</v>
      </c>
    </row>
    <row r="285" spans="1:65" s="2" customFormat="1" ht="21.75" customHeight="1">
      <c r="A285" s="40"/>
      <c r="B285" s="41"/>
      <c r="C285" s="279" t="s">
        <v>454</v>
      </c>
      <c r="D285" s="279" t="s">
        <v>320</v>
      </c>
      <c r="E285" s="280" t="s">
        <v>455</v>
      </c>
      <c r="F285" s="281" t="s">
        <v>456</v>
      </c>
      <c r="G285" s="282" t="s">
        <v>111</v>
      </c>
      <c r="H285" s="283">
        <v>1183.821</v>
      </c>
      <c r="I285" s="284"/>
      <c r="J285" s="285">
        <f>ROUND(I285*H285,2)</f>
        <v>0</v>
      </c>
      <c r="K285" s="281" t="s">
        <v>234</v>
      </c>
      <c r="L285" s="286"/>
      <c r="M285" s="287" t="s">
        <v>19</v>
      </c>
      <c r="N285" s="288" t="s">
        <v>48</v>
      </c>
      <c r="O285" s="86"/>
      <c r="P285" s="225">
        <f>O285*H285</f>
        <v>0</v>
      </c>
      <c r="Q285" s="225">
        <v>0.131</v>
      </c>
      <c r="R285" s="225">
        <f>Q285*H285</f>
        <v>155.08055099999999</v>
      </c>
      <c r="S285" s="225">
        <v>0</v>
      </c>
      <c r="T285" s="22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7" t="s">
        <v>145</v>
      </c>
      <c r="AT285" s="227" t="s">
        <v>320</v>
      </c>
      <c r="AU285" s="227" t="s">
        <v>87</v>
      </c>
      <c r="AY285" s="19" t="s">
        <v>229</v>
      </c>
      <c r="BE285" s="228">
        <f>IF(N285="základní",J285,0)</f>
        <v>0</v>
      </c>
      <c r="BF285" s="228">
        <f>IF(N285="snížená",J285,0)</f>
        <v>0</v>
      </c>
      <c r="BG285" s="228">
        <f>IF(N285="zákl. přenesená",J285,0)</f>
        <v>0</v>
      </c>
      <c r="BH285" s="228">
        <f>IF(N285="sníž. přenesená",J285,0)</f>
        <v>0</v>
      </c>
      <c r="BI285" s="228">
        <f>IF(N285="nulová",J285,0)</f>
        <v>0</v>
      </c>
      <c r="BJ285" s="19" t="s">
        <v>84</v>
      </c>
      <c r="BK285" s="228">
        <f>ROUND(I285*H285,2)</f>
        <v>0</v>
      </c>
      <c r="BL285" s="19" t="s">
        <v>141</v>
      </c>
      <c r="BM285" s="227" t="s">
        <v>457</v>
      </c>
    </row>
    <row r="286" spans="1:51" s="14" customFormat="1" ht="12">
      <c r="A286" s="14"/>
      <c r="B286" s="245"/>
      <c r="C286" s="246"/>
      <c r="D286" s="236" t="s">
        <v>238</v>
      </c>
      <c r="E286" s="247" t="s">
        <v>19</v>
      </c>
      <c r="F286" s="248" t="s">
        <v>118</v>
      </c>
      <c r="G286" s="246"/>
      <c r="H286" s="249">
        <v>1172.1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238</v>
      </c>
      <c r="AU286" s="255" t="s">
        <v>87</v>
      </c>
      <c r="AV286" s="14" t="s">
        <v>87</v>
      </c>
      <c r="AW286" s="14" t="s">
        <v>37</v>
      </c>
      <c r="AX286" s="14" t="s">
        <v>77</v>
      </c>
      <c r="AY286" s="255" t="s">
        <v>229</v>
      </c>
    </row>
    <row r="287" spans="1:51" s="15" customFormat="1" ht="12">
      <c r="A287" s="15"/>
      <c r="B287" s="256"/>
      <c r="C287" s="257"/>
      <c r="D287" s="236" t="s">
        <v>238</v>
      </c>
      <c r="E287" s="258" t="s">
        <v>19</v>
      </c>
      <c r="F287" s="259" t="s">
        <v>240</v>
      </c>
      <c r="G287" s="257"/>
      <c r="H287" s="260">
        <v>1172.1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6" t="s">
        <v>238</v>
      </c>
      <c r="AU287" s="266" t="s">
        <v>87</v>
      </c>
      <c r="AV287" s="15" t="s">
        <v>141</v>
      </c>
      <c r="AW287" s="15" t="s">
        <v>37</v>
      </c>
      <c r="AX287" s="15" t="s">
        <v>84</v>
      </c>
      <c r="AY287" s="266" t="s">
        <v>229</v>
      </c>
    </row>
    <row r="288" spans="1:51" s="14" customFormat="1" ht="12">
      <c r="A288" s="14"/>
      <c r="B288" s="245"/>
      <c r="C288" s="246"/>
      <c r="D288" s="236" t="s">
        <v>238</v>
      </c>
      <c r="E288" s="246"/>
      <c r="F288" s="248" t="s">
        <v>458</v>
      </c>
      <c r="G288" s="246"/>
      <c r="H288" s="249">
        <v>1183.821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238</v>
      </c>
      <c r="AU288" s="255" t="s">
        <v>87</v>
      </c>
      <c r="AV288" s="14" t="s">
        <v>87</v>
      </c>
      <c r="AW288" s="14" t="s">
        <v>4</v>
      </c>
      <c r="AX288" s="14" t="s">
        <v>84</v>
      </c>
      <c r="AY288" s="255" t="s">
        <v>229</v>
      </c>
    </row>
    <row r="289" spans="1:65" s="2" customFormat="1" ht="24.15" customHeight="1">
      <c r="A289" s="40"/>
      <c r="B289" s="41"/>
      <c r="C289" s="279" t="s">
        <v>459</v>
      </c>
      <c r="D289" s="279" t="s">
        <v>320</v>
      </c>
      <c r="E289" s="280" t="s">
        <v>460</v>
      </c>
      <c r="F289" s="281" t="s">
        <v>461</v>
      </c>
      <c r="G289" s="282" t="s">
        <v>111</v>
      </c>
      <c r="H289" s="283">
        <v>53.591</v>
      </c>
      <c r="I289" s="284"/>
      <c r="J289" s="285">
        <f>ROUND(I289*H289,2)</f>
        <v>0</v>
      </c>
      <c r="K289" s="281" t="s">
        <v>234</v>
      </c>
      <c r="L289" s="286"/>
      <c r="M289" s="287" t="s">
        <v>19</v>
      </c>
      <c r="N289" s="288" t="s">
        <v>48</v>
      </c>
      <c r="O289" s="86"/>
      <c r="P289" s="225">
        <f>O289*H289</f>
        <v>0</v>
      </c>
      <c r="Q289" s="225">
        <v>0.131</v>
      </c>
      <c r="R289" s="225">
        <f>Q289*H289</f>
        <v>7.020421000000001</v>
      </c>
      <c r="S289" s="225">
        <v>0</v>
      </c>
      <c r="T289" s="22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7" t="s">
        <v>145</v>
      </c>
      <c r="AT289" s="227" t="s">
        <v>320</v>
      </c>
      <c r="AU289" s="227" t="s">
        <v>87</v>
      </c>
      <c r="AY289" s="19" t="s">
        <v>229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9" t="s">
        <v>84</v>
      </c>
      <c r="BK289" s="228">
        <f>ROUND(I289*H289,2)</f>
        <v>0</v>
      </c>
      <c r="BL289" s="19" t="s">
        <v>141</v>
      </c>
      <c r="BM289" s="227" t="s">
        <v>462</v>
      </c>
    </row>
    <row r="290" spans="1:47" s="2" customFormat="1" ht="12">
      <c r="A290" s="40"/>
      <c r="B290" s="41"/>
      <c r="C290" s="42"/>
      <c r="D290" s="236" t="s">
        <v>245</v>
      </c>
      <c r="E290" s="42"/>
      <c r="F290" s="267" t="s">
        <v>463</v>
      </c>
      <c r="G290" s="42"/>
      <c r="H290" s="42"/>
      <c r="I290" s="231"/>
      <c r="J290" s="42"/>
      <c r="K290" s="42"/>
      <c r="L290" s="46"/>
      <c r="M290" s="232"/>
      <c r="N290" s="23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245</v>
      </c>
      <c r="AU290" s="19" t="s">
        <v>87</v>
      </c>
    </row>
    <row r="291" spans="1:51" s="14" customFormat="1" ht="12">
      <c r="A291" s="14"/>
      <c r="B291" s="245"/>
      <c r="C291" s="246"/>
      <c r="D291" s="236" t="s">
        <v>238</v>
      </c>
      <c r="E291" s="247" t="s">
        <v>19</v>
      </c>
      <c r="F291" s="248" t="s">
        <v>120</v>
      </c>
      <c r="G291" s="246"/>
      <c r="H291" s="249">
        <v>52.03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238</v>
      </c>
      <c r="AU291" s="255" t="s">
        <v>87</v>
      </c>
      <c r="AV291" s="14" t="s">
        <v>87</v>
      </c>
      <c r="AW291" s="14" t="s">
        <v>37</v>
      </c>
      <c r="AX291" s="14" t="s">
        <v>84</v>
      </c>
      <c r="AY291" s="255" t="s">
        <v>229</v>
      </c>
    </row>
    <row r="292" spans="1:51" s="14" customFormat="1" ht="12">
      <c r="A292" s="14"/>
      <c r="B292" s="245"/>
      <c r="C292" s="246"/>
      <c r="D292" s="236" t="s">
        <v>238</v>
      </c>
      <c r="E292" s="246"/>
      <c r="F292" s="248" t="s">
        <v>464</v>
      </c>
      <c r="G292" s="246"/>
      <c r="H292" s="249">
        <v>53.591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238</v>
      </c>
      <c r="AU292" s="255" t="s">
        <v>87</v>
      </c>
      <c r="AV292" s="14" t="s">
        <v>87</v>
      </c>
      <c r="AW292" s="14" t="s">
        <v>4</v>
      </c>
      <c r="AX292" s="14" t="s">
        <v>84</v>
      </c>
      <c r="AY292" s="255" t="s">
        <v>229</v>
      </c>
    </row>
    <row r="293" spans="1:65" s="2" customFormat="1" ht="78" customHeight="1">
      <c r="A293" s="40"/>
      <c r="B293" s="41"/>
      <c r="C293" s="216" t="s">
        <v>465</v>
      </c>
      <c r="D293" s="216" t="s">
        <v>231</v>
      </c>
      <c r="E293" s="217" t="s">
        <v>466</v>
      </c>
      <c r="F293" s="218" t="s">
        <v>467</v>
      </c>
      <c r="G293" s="219" t="s">
        <v>111</v>
      </c>
      <c r="H293" s="220">
        <v>88</v>
      </c>
      <c r="I293" s="221"/>
      <c r="J293" s="222">
        <f>ROUND(I293*H293,2)</f>
        <v>0</v>
      </c>
      <c r="K293" s="218" t="s">
        <v>234</v>
      </c>
      <c r="L293" s="46"/>
      <c r="M293" s="223" t="s">
        <v>19</v>
      </c>
      <c r="N293" s="224" t="s">
        <v>48</v>
      </c>
      <c r="O293" s="86"/>
      <c r="P293" s="225">
        <f>O293*H293</f>
        <v>0</v>
      </c>
      <c r="Q293" s="225">
        <v>0.11162</v>
      </c>
      <c r="R293" s="225">
        <f>Q293*H293</f>
        <v>9.82256</v>
      </c>
      <c r="S293" s="225">
        <v>0</v>
      </c>
      <c r="T293" s="22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7" t="s">
        <v>141</v>
      </c>
      <c r="AT293" s="227" t="s">
        <v>231</v>
      </c>
      <c r="AU293" s="227" t="s">
        <v>87</v>
      </c>
      <c r="AY293" s="19" t="s">
        <v>229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9" t="s">
        <v>84</v>
      </c>
      <c r="BK293" s="228">
        <f>ROUND(I293*H293,2)</f>
        <v>0</v>
      </c>
      <c r="BL293" s="19" t="s">
        <v>141</v>
      </c>
      <c r="BM293" s="227" t="s">
        <v>468</v>
      </c>
    </row>
    <row r="294" spans="1:47" s="2" customFormat="1" ht="12">
      <c r="A294" s="40"/>
      <c r="B294" s="41"/>
      <c r="C294" s="42"/>
      <c r="D294" s="229" t="s">
        <v>236</v>
      </c>
      <c r="E294" s="42"/>
      <c r="F294" s="230" t="s">
        <v>469</v>
      </c>
      <c r="G294" s="42"/>
      <c r="H294" s="42"/>
      <c r="I294" s="231"/>
      <c r="J294" s="42"/>
      <c r="K294" s="42"/>
      <c r="L294" s="46"/>
      <c r="M294" s="232"/>
      <c r="N294" s="23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236</v>
      </c>
      <c r="AU294" s="19" t="s">
        <v>87</v>
      </c>
    </row>
    <row r="295" spans="1:51" s="13" customFormat="1" ht="12">
      <c r="A295" s="13"/>
      <c r="B295" s="234"/>
      <c r="C295" s="235"/>
      <c r="D295" s="236" t="s">
        <v>238</v>
      </c>
      <c r="E295" s="237" t="s">
        <v>19</v>
      </c>
      <c r="F295" s="238" t="s">
        <v>239</v>
      </c>
      <c r="G295" s="235"/>
      <c r="H295" s="237" t="s">
        <v>19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238</v>
      </c>
      <c r="AU295" s="244" t="s">
        <v>87</v>
      </c>
      <c r="AV295" s="13" t="s">
        <v>84</v>
      </c>
      <c r="AW295" s="13" t="s">
        <v>37</v>
      </c>
      <c r="AX295" s="13" t="s">
        <v>77</v>
      </c>
      <c r="AY295" s="244" t="s">
        <v>229</v>
      </c>
    </row>
    <row r="296" spans="1:51" s="14" customFormat="1" ht="12">
      <c r="A296" s="14"/>
      <c r="B296" s="245"/>
      <c r="C296" s="246"/>
      <c r="D296" s="236" t="s">
        <v>238</v>
      </c>
      <c r="E296" s="247" t="s">
        <v>109</v>
      </c>
      <c r="F296" s="248" t="s">
        <v>470</v>
      </c>
      <c r="G296" s="246"/>
      <c r="H296" s="249">
        <v>69.2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238</v>
      </c>
      <c r="AU296" s="255" t="s">
        <v>87</v>
      </c>
      <c r="AV296" s="14" t="s">
        <v>87</v>
      </c>
      <c r="AW296" s="14" t="s">
        <v>37</v>
      </c>
      <c r="AX296" s="14" t="s">
        <v>77</v>
      </c>
      <c r="AY296" s="255" t="s">
        <v>229</v>
      </c>
    </row>
    <row r="297" spans="1:51" s="14" customFormat="1" ht="12">
      <c r="A297" s="14"/>
      <c r="B297" s="245"/>
      <c r="C297" s="246"/>
      <c r="D297" s="236" t="s">
        <v>238</v>
      </c>
      <c r="E297" s="247" t="s">
        <v>113</v>
      </c>
      <c r="F297" s="248" t="s">
        <v>471</v>
      </c>
      <c r="G297" s="246"/>
      <c r="H297" s="249">
        <v>14.2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238</v>
      </c>
      <c r="AU297" s="255" t="s">
        <v>87</v>
      </c>
      <c r="AV297" s="14" t="s">
        <v>87</v>
      </c>
      <c r="AW297" s="14" t="s">
        <v>37</v>
      </c>
      <c r="AX297" s="14" t="s">
        <v>77</v>
      </c>
      <c r="AY297" s="255" t="s">
        <v>229</v>
      </c>
    </row>
    <row r="298" spans="1:51" s="14" customFormat="1" ht="12">
      <c r="A298" s="14"/>
      <c r="B298" s="245"/>
      <c r="C298" s="246"/>
      <c r="D298" s="236" t="s">
        <v>238</v>
      </c>
      <c r="E298" s="247" t="s">
        <v>116</v>
      </c>
      <c r="F298" s="248" t="s">
        <v>472</v>
      </c>
      <c r="G298" s="246"/>
      <c r="H298" s="249">
        <v>4.6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238</v>
      </c>
      <c r="AU298" s="255" t="s">
        <v>87</v>
      </c>
      <c r="AV298" s="14" t="s">
        <v>87</v>
      </c>
      <c r="AW298" s="14" t="s">
        <v>37</v>
      </c>
      <c r="AX298" s="14" t="s">
        <v>77</v>
      </c>
      <c r="AY298" s="255" t="s">
        <v>229</v>
      </c>
    </row>
    <row r="299" spans="1:51" s="15" customFormat="1" ht="12">
      <c r="A299" s="15"/>
      <c r="B299" s="256"/>
      <c r="C299" s="257"/>
      <c r="D299" s="236" t="s">
        <v>238</v>
      </c>
      <c r="E299" s="258" t="s">
        <v>19</v>
      </c>
      <c r="F299" s="259" t="s">
        <v>240</v>
      </c>
      <c r="G299" s="257"/>
      <c r="H299" s="260">
        <v>88</v>
      </c>
      <c r="I299" s="261"/>
      <c r="J299" s="257"/>
      <c r="K299" s="257"/>
      <c r="L299" s="262"/>
      <c r="M299" s="263"/>
      <c r="N299" s="264"/>
      <c r="O299" s="264"/>
      <c r="P299" s="264"/>
      <c r="Q299" s="264"/>
      <c r="R299" s="264"/>
      <c r="S299" s="264"/>
      <c r="T299" s="26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6" t="s">
        <v>238</v>
      </c>
      <c r="AU299" s="266" t="s">
        <v>87</v>
      </c>
      <c r="AV299" s="15" t="s">
        <v>141</v>
      </c>
      <c r="AW299" s="15" t="s">
        <v>37</v>
      </c>
      <c r="AX299" s="15" t="s">
        <v>84</v>
      </c>
      <c r="AY299" s="266" t="s">
        <v>229</v>
      </c>
    </row>
    <row r="300" spans="1:65" s="2" customFormat="1" ht="21.75" customHeight="1">
      <c r="A300" s="40"/>
      <c r="B300" s="41"/>
      <c r="C300" s="279" t="s">
        <v>473</v>
      </c>
      <c r="D300" s="279" t="s">
        <v>320</v>
      </c>
      <c r="E300" s="280" t="s">
        <v>474</v>
      </c>
      <c r="F300" s="281" t="s">
        <v>475</v>
      </c>
      <c r="G300" s="282" t="s">
        <v>111</v>
      </c>
      <c r="H300" s="283">
        <v>71.276</v>
      </c>
      <c r="I300" s="284"/>
      <c r="J300" s="285">
        <f>ROUND(I300*H300,2)</f>
        <v>0</v>
      </c>
      <c r="K300" s="281" t="s">
        <v>234</v>
      </c>
      <c r="L300" s="286"/>
      <c r="M300" s="287" t="s">
        <v>19</v>
      </c>
      <c r="N300" s="288" t="s">
        <v>48</v>
      </c>
      <c r="O300" s="86"/>
      <c r="P300" s="225">
        <f>O300*H300</f>
        <v>0</v>
      </c>
      <c r="Q300" s="225">
        <v>0.176</v>
      </c>
      <c r="R300" s="225">
        <f>Q300*H300</f>
        <v>12.544576</v>
      </c>
      <c r="S300" s="225">
        <v>0</v>
      </c>
      <c r="T300" s="22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7" t="s">
        <v>145</v>
      </c>
      <c r="AT300" s="227" t="s">
        <v>320</v>
      </c>
      <c r="AU300" s="227" t="s">
        <v>87</v>
      </c>
      <c r="AY300" s="19" t="s">
        <v>229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9" t="s">
        <v>84</v>
      </c>
      <c r="BK300" s="228">
        <f>ROUND(I300*H300,2)</f>
        <v>0</v>
      </c>
      <c r="BL300" s="19" t="s">
        <v>141</v>
      </c>
      <c r="BM300" s="227" t="s">
        <v>476</v>
      </c>
    </row>
    <row r="301" spans="1:51" s="14" customFormat="1" ht="12">
      <c r="A301" s="14"/>
      <c r="B301" s="245"/>
      <c r="C301" s="246"/>
      <c r="D301" s="236" t="s">
        <v>238</v>
      </c>
      <c r="E301" s="247" t="s">
        <v>19</v>
      </c>
      <c r="F301" s="248" t="s">
        <v>109</v>
      </c>
      <c r="G301" s="246"/>
      <c r="H301" s="249">
        <v>69.2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238</v>
      </c>
      <c r="AU301" s="255" t="s">
        <v>87</v>
      </c>
      <c r="AV301" s="14" t="s">
        <v>87</v>
      </c>
      <c r="AW301" s="14" t="s">
        <v>37</v>
      </c>
      <c r="AX301" s="14" t="s">
        <v>77</v>
      </c>
      <c r="AY301" s="255" t="s">
        <v>229</v>
      </c>
    </row>
    <row r="302" spans="1:51" s="15" customFormat="1" ht="12">
      <c r="A302" s="15"/>
      <c r="B302" s="256"/>
      <c r="C302" s="257"/>
      <c r="D302" s="236" t="s">
        <v>238</v>
      </c>
      <c r="E302" s="258" t="s">
        <v>19</v>
      </c>
      <c r="F302" s="259" t="s">
        <v>240</v>
      </c>
      <c r="G302" s="257"/>
      <c r="H302" s="260">
        <v>69.2</v>
      </c>
      <c r="I302" s="261"/>
      <c r="J302" s="257"/>
      <c r="K302" s="257"/>
      <c r="L302" s="262"/>
      <c r="M302" s="263"/>
      <c r="N302" s="264"/>
      <c r="O302" s="264"/>
      <c r="P302" s="264"/>
      <c r="Q302" s="264"/>
      <c r="R302" s="264"/>
      <c r="S302" s="264"/>
      <c r="T302" s="26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6" t="s">
        <v>238</v>
      </c>
      <c r="AU302" s="266" t="s">
        <v>87</v>
      </c>
      <c r="AV302" s="15" t="s">
        <v>141</v>
      </c>
      <c r="AW302" s="15" t="s">
        <v>37</v>
      </c>
      <c r="AX302" s="15" t="s">
        <v>84</v>
      </c>
      <c r="AY302" s="266" t="s">
        <v>229</v>
      </c>
    </row>
    <row r="303" spans="1:51" s="14" customFormat="1" ht="12">
      <c r="A303" s="14"/>
      <c r="B303" s="245"/>
      <c r="C303" s="246"/>
      <c r="D303" s="236" t="s">
        <v>238</v>
      </c>
      <c r="E303" s="246"/>
      <c r="F303" s="248" t="s">
        <v>477</v>
      </c>
      <c r="G303" s="246"/>
      <c r="H303" s="249">
        <v>71.276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238</v>
      </c>
      <c r="AU303" s="255" t="s">
        <v>87</v>
      </c>
      <c r="AV303" s="14" t="s">
        <v>87</v>
      </c>
      <c r="AW303" s="14" t="s">
        <v>4</v>
      </c>
      <c r="AX303" s="14" t="s">
        <v>84</v>
      </c>
      <c r="AY303" s="255" t="s">
        <v>229</v>
      </c>
    </row>
    <row r="304" spans="1:65" s="2" customFormat="1" ht="24.15" customHeight="1">
      <c r="A304" s="40"/>
      <c r="B304" s="41"/>
      <c r="C304" s="279" t="s">
        <v>478</v>
      </c>
      <c r="D304" s="279" t="s">
        <v>320</v>
      </c>
      <c r="E304" s="280" t="s">
        <v>479</v>
      </c>
      <c r="F304" s="281" t="s">
        <v>480</v>
      </c>
      <c r="G304" s="282" t="s">
        <v>111</v>
      </c>
      <c r="H304" s="283">
        <v>14.626</v>
      </c>
      <c r="I304" s="284"/>
      <c r="J304" s="285">
        <f>ROUND(I304*H304,2)</f>
        <v>0</v>
      </c>
      <c r="K304" s="281" t="s">
        <v>234</v>
      </c>
      <c r="L304" s="286"/>
      <c r="M304" s="287" t="s">
        <v>19</v>
      </c>
      <c r="N304" s="288" t="s">
        <v>48</v>
      </c>
      <c r="O304" s="86"/>
      <c r="P304" s="225">
        <f>O304*H304</f>
        <v>0</v>
      </c>
      <c r="Q304" s="225">
        <v>0.175</v>
      </c>
      <c r="R304" s="225">
        <f>Q304*H304</f>
        <v>2.5595499999999998</v>
      </c>
      <c r="S304" s="225">
        <v>0</v>
      </c>
      <c r="T304" s="22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7" t="s">
        <v>145</v>
      </c>
      <c r="AT304" s="227" t="s">
        <v>320</v>
      </c>
      <c r="AU304" s="227" t="s">
        <v>87</v>
      </c>
      <c r="AY304" s="19" t="s">
        <v>229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84</v>
      </c>
      <c r="BK304" s="228">
        <f>ROUND(I304*H304,2)</f>
        <v>0</v>
      </c>
      <c r="BL304" s="19" t="s">
        <v>141</v>
      </c>
      <c r="BM304" s="227" t="s">
        <v>481</v>
      </c>
    </row>
    <row r="305" spans="1:47" s="2" customFormat="1" ht="12">
      <c r="A305" s="40"/>
      <c r="B305" s="41"/>
      <c r="C305" s="42"/>
      <c r="D305" s="236" t="s">
        <v>245</v>
      </c>
      <c r="E305" s="42"/>
      <c r="F305" s="267" t="s">
        <v>463</v>
      </c>
      <c r="G305" s="42"/>
      <c r="H305" s="42"/>
      <c r="I305" s="231"/>
      <c r="J305" s="42"/>
      <c r="K305" s="42"/>
      <c r="L305" s="46"/>
      <c r="M305" s="232"/>
      <c r="N305" s="23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245</v>
      </c>
      <c r="AU305" s="19" t="s">
        <v>87</v>
      </c>
    </row>
    <row r="306" spans="1:51" s="14" customFormat="1" ht="12">
      <c r="A306" s="14"/>
      <c r="B306" s="245"/>
      <c r="C306" s="246"/>
      <c r="D306" s="236" t="s">
        <v>238</v>
      </c>
      <c r="E306" s="247" t="s">
        <v>19</v>
      </c>
      <c r="F306" s="248" t="s">
        <v>113</v>
      </c>
      <c r="G306" s="246"/>
      <c r="H306" s="249">
        <v>14.2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238</v>
      </c>
      <c r="AU306" s="255" t="s">
        <v>87</v>
      </c>
      <c r="AV306" s="14" t="s">
        <v>87</v>
      </c>
      <c r="AW306" s="14" t="s">
        <v>37</v>
      </c>
      <c r="AX306" s="14" t="s">
        <v>77</v>
      </c>
      <c r="AY306" s="255" t="s">
        <v>229</v>
      </c>
    </row>
    <row r="307" spans="1:51" s="15" customFormat="1" ht="12">
      <c r="A307" s="15"/>
      <c r="B307" s="256"/>
      <c r="C307" s="257"/>
      <c r="D307" s="236" t="s">
        <v>238</v>
      </c>
      <c r="E307" s="258" t="s">
        <v>19</v>
      </c>
      <c r="F307" s="259" t="s">
        <v>240</v>
      </c>
      <c r="G307" s="257"/>
      <c r="H307" s="260">
        <v>14.2</v>
      </c>
      <c r="I307" s="261"/>
      <c r="J307" s="257"/>
      <c r="K307" s="257"/>
      <c r="L307" s="262"/>
      <c r="M307" s="263"/>
      <c r="N307" s="264"/>
      <c r="O307" s="264"/>
      <c r="P307" s="264"/>
      <c r="Q307" s="264"/>
      <c r="R307" s="264"/>
      <c r="S307" s="264"/>
      <c r="T307" s="26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6" t="s">
        <v>238</v>
      </c>
      <c r="AU307" s="266" t="s">
        <v>87</v>
      </c>
      <c r="AV307" s="15" t="s">
        <v>141</v>
      </c>
      <c r="AW307" s="15" t="s">
        <v>37</v>
      </c>
      <c r="AX307" s="15" t="s">
        <v>84</v>
      </c>
      <c r="AY307" s="266" t="s">
        <v>229</v>
      </c>
    </row>
    <row r="308" spans="1:51" s="14" customFormat="1" ht="12">
      <c r="A308" s="14"/>
      <c r="B308" s="245"/>
      <c r="C308" s="246"/>
      <c r="D308" s="236" t="s">
        <v>238</v>
      </c>
      <c r="E308" s="246"/>
      <c r="F308" s="248" t="s">
        <v>482</v>
      </c>
      <c r="G308" s="246"/>
      <c r="H308" s="249">
        <v>14.626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238</v>
      </c>
      <c r="AU308" s="255" t="s">
        <v>87</v>
      </c>
      <c r="AV308" s="14" t="s">
        <v>87</v>
      </c>
      <c r="AW308" s="14" t="s">
        <v>4</v>
      </c>
      <c r="AX308" s="14" t="s">
        <v>84</v>
      </c>
      <c r="AY308" s="255" t="s">
        <v>229</v>
      </c>
    </row>
    <row r="309" spans="1:65" s="2" customFormat="1" ht="21.75" customHeight="1">
      <c r="A309" s="40"/>
      <c r="B309" s="41"/>
      <c r="C309" s="279" t="s">
        <v>483</v>
      </c>
      <c r="D309" s="279" t="s">
        <v>320</v>
      </c>
      <c r="E309" s="280" t="s">
        <v>484</v>
      </c>
      <c r="F309" s="281" t="s">
        <v>485</v>
      </c>
      <c r="G309" s="282" t="s">
        <v>111</v>
      </c>
      <c r="H309" s="283">
        <v>8.505</v>
      </c>
      <c r="I309" s="284"/>
      <c r="J309" s="285">
        <f>ROUND(I309*H309,2)</f>
        <v>0</v>
      </c>
      <c r="K309" s="281" t="s">
        <v>19</v>
      </c>
      <c r="L309" s="286"/>
      <c r="M309" s="287" t="s">
        <v>19</v>
      </c>
      <c r="N309" s="288" t="s">
        <v>48</v>
      </c>
      <c r="O309" s="86"/>
      <c r="P309" s="225">
        <f>O309*H309</f>
        <v>0</v>
      </c>
      <c r="Q309" s="225">
        <v>0.176</v>
      </c>
      <c r="R309" s="225">
        <f>Q309*H309</f>
        <v>1.49688</v>
      </c>
      <c r="S309" s="225">
        <v>0</v>
      </c>
      <c r="T309" s="22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7" t="s">
        <v>145</v>
      </c>
      <c r="AT309" s="227" t="s">
        <v>320</v>
      </c>
      <c r="AU309" s="227" t="s">
        <v>87</v>
      </c>
      <c r="AY309" s="19" t="s">
        <v>229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9" t="s">
        <v>84</v>
      </c>
      <c r="BK309" s="228">
        <f>ROUND(I309*H309,2)</f>
        <v>0</v>
      </c>
      <c r="BL309" s="19" t="s">
        <v>141</v>
      </c>
      <c r="BM309" s="227" t="s">
        <v>486</v>
      </c>
    </row>
    <row r="310" spans="1:47" s="2" customFormat="1" ht="12">
      <c r="A310" s="40"/>
      <c r="B310" s="41"/>
      <c r="C310" s="42"/>
      <c r="D310" s="236" t="s">
        <v>245</v>
      </c>
      <c r="E310" s="42"/>
      <c r="F310" s="267" t="s">
        <v>463</v>
      </c>
      <c r="G310" s="42"/>
      <c r="H310" s="42"/>
      <c r="I310" s="231"/>
      <c r="J310" s="42"/>
      <c r="K310" s="42"/>
      <c r="L310" s="46"/>
      <c r="M310" s="232"/>
      <c r="N310" s="23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245</v>
      </c>
      <c r="AU310" s="19" t="s">
        <v>87</v>
      </c>
    </row>
    <row r="311" spans="1:51" s="14" customFormat="1" ht="12">
      <c r="A311" s="14"/>
      <c r="B311" s="245"/>
      <c r="C311" s="246"/>
      <c r="D311" s="236" t="s">
        <v>238</v>
      </c>
      <c r="E311" s="247" t="s">
        <v>19</v>
      </c>
      <c r="F311" s="248" t="s">
        <v>487</v>
      </c>
      <c r="G311" s="246"/>
      <c r="H311" s="249">
        <v>8.1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238</v>
      </c>
      <c r="AU311" s="255" t="s">
        <v>87</v>
      </c>
      <c r="AV311" s="14" t="s">
        <v>87</v>
      </c>
      <c r="AW311" s="14" t="s">
        <v>37</v>
      </c>
      <c r="AX311" s="14" t="s">
        <v>77</v>
      </c>
      <c r="AY311" s="255" t="s">
        <v>229</v>
      </c>
    </row>
    <row r="312" spans="1:51" s="15" customFormat="1" ht="12">
      <c r="A312" s="15"/>
      <c r="B312" s="256"/>
      <c r="C312" s="257"/>
      <c r="D312" s="236" t="s">
        <v>238</v>
      </c>
      <c r="E312" s="258" t="s">
        <v>19</v>
      </c>
      <c r="F312" s="259" t="s">
        <v>240</v>
      </c>
      <c r="G312" s="257"/>
      <c r="H312" s="260">
        <v>8.1</v>
      </c>
      <c r="I312" s="261"/>
      <c r="J312" s="257"/>
      <c r="K312" s="257"/>
      <c r="L312" s="262"/>
      <c r="M312" s="263"/>
      <c r="N312" s="264"/>
      <c r="O312" s="264"/>
      <c r="P312" s="264"/>
      <c r="Q312" s="264"/>
      <c r="R312" s="264"/>
      <c r="S312" s="264"/>
      <c r="T312" s="26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6" t="s">
        <v>238</v>
      </c>
      <c r="AU312" s="266" t="s">
        <v>87</v>
      </c>
      <c r="AV312" s="15" t="s">
        <v>141</v>
      </c>
      <c r="AW312" s="15" t="s">
        <v>37</v>
      </c>
      <c r="AX312" s="15" t="s">
        <v>84</v>
      </c>
      <c r="AY312" s="266" t="s">
        <v>229</v>
      </c>
    </row>
    <row r="313" spans="1:51" s="14" customFormat="1" ht="12">
      <c r="A313" s="14"/>
      <c r="B313" s="245"/>
      <c r="C313" s="246"/>
      <c r="D313" s="236" t="s">
        <v>238</v>
      </c>
      <c r="E313" s="246"/>
      <c r="F313" s="248" t="s">
        <v>488</v>
      </c>
      <c r="G313" s="246"/>
      <c r="H313" s="249">
        <v>8.505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238</v>
      </c>
      <c r="AU313" s="255" t="s">
        <v>87</v>
      </c>
      <c r="AV313" s="14" t="s">
        <v>87</v>
      </c>
      <c r="AW313" s="14" t="s">
        <v>4</v>
      </c>
      <c r="AX313" s="14" t="s">
        <v>84</v>
      </c>
      <c r="AY313" s="255" t="s">
        <v>229</v>
      </c>
    </row>
    <row r="314" spans="1:63" s="12" customFormat="1" ht="22.8" customHeight="1">
      <c r="A314" s="12"/>
      <c r="B314" s="200"/>
      <c r="C314" s="201"/>
      <c r="D314" s="202" t="s">
        <v>76</v>
      </c>
      <c r="E314" s="214" t="s">
        <v>145</v>
      </c>
      <c r="F314" s="214" t="s">
        <v>489</v>
      </c>
      <c r="G314" s="201"/>
      <c r="H314" s="201"/>
      <c r="I314" s="204"/>
      <c r="J314" s="215">
        <f>BK314</f>
        <v>0</v>
      </c>
      <c r="K314" s="201"/>
      <c r="L314" s="206"/>
      <c r="M314" s="207"/>
      <c r="N314" s="208"/>
      <c r="O314" s="208"/>
      <c r="P314" s="209">
        <f>SUM(P315:P328)</f>
        <v>0</v>
      </c>
      <c r="Q314" s="208"/>
      <c r="R314" s="209">
        <f>SUM(R315:R328)</f>
        <v>1.72734</v>
      </c>
      <c r="S314" s="208"/>
      <c r="T314" s="210">
        <f>SUM(T315:T328)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1" t="s">
        <v>84</v>
      </c>
      <c r="AT314" s="212" t="s">
        <v>76</v>
      </c>
      <c r="AU314" s="212" t="s">
        <v>84</v>
      </c>
      <c r="AY314" s="211" t="s">
        <v>229</v>
      </c>
      <c r="BK314" s="213">
        <f>SUM(BK315:BK328)</f>
        <v>0</v>
      </c>
    </row>
    <row r="315" spans="1:65" s="2" customFormat="1" ht="37.8" customHeight="1">
      <c r="A315" s="40"/>
      <c r="B315" s="41"/>
      <c r="C315" s="216" t="s">
        <v>490</v>
      </c>
      <c r="D315" s="216" t="s">
        <v>231</v>
      </c>
      <c r="E315" s="217" t="s">
        <v>491</v>
      </c>
      <c r="F315" s="218" t="s">
        <v>492</v>
      </c>
      <c r="G315" s="219" t="s">
        <v>132</v>
      </c>
      <c r="H315" s="220">
        <v>3</v>
      </c>
      <c r="I315" s="221"/>
      <c r="J315" s="222">
        <f>ROUND(I315*H315,2)</f>
        <v>0</v>
      </c>
      <c r="K315" s="218" t="s">
        <v>234</v>
      </c>
      <c r="L315" s="46"/>
      <c r="M315" s="223" t="s">
        <v>19</v>
      </c>
      <c r="N315" s="224" t="s">
        <v>48</v>
      </c>
      <c r="O315" s="86"/>
      <c r="P315" s="225">
        <f>O315*H315</f>
        <v>0</v>
      </c>
      <c r="Q315" s="225">
        <v>0.31108</v>
      </c>
      <c r="R315" s="225">
        <f>Q315*H315</f>
        <v>0.9332400000000001</v>
      </c>
      <c r="S315" s="225">
        <v>0</v>
      </c>
      <c r="T315" s="22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7" t="s">
        <v>141</v>
      </c>
      <c r="AT315" s="227" t="s">
        <v>231</v>
      </c>
      <c r="AU315" s="227" t="s">
        <v>87</v>
      </c>
      <c r="AY315" s="19" t="s">
        <v>229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9" t="s">
        <v>84</v>
      </c>
      <c r="BK315" s="228">
        <f>ROUND(I315*H315,2)</f>
        <v>0</v>
      </c>
      <c r="BL315" s="19" t="s">
        <v>141</v>
      </c>
      <c r="BM315" s="227" t="s">
        <v>493</v>
      </c>
    </row>
    <row r="316" spans="1:47" s="2" customFormat="1" ht="12">
      <c r="A316" s="40"/>
      <c r="B316" s="41"/>
      <c r="C316" s="42"/>
      <c r="D316" s="229" t="s">
        <v>236</v>
      </c>
      <c r="E316" s="42"/>
      <c r="F316" s="230" t="s">
        <v>494</v>
      </c>
      <c r="G316" s="42"/>
      <c r="H316" s="42"/>
      <c r="I316" s="231"/>
      <c r="J316" s="42"/>
      <c r="K316" s="42"/>
      <c r="L316" s="46"/>
      <c r="M316" s="232"/>
      <c r="N316" s="23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236</v>
      </c>
      <c r="AU316" s="19" t="s">
        <v>87</v>
      </c>
    </row>
    <row r="317" spans="1:51" s="13" customFormat="1" ht="12">
      <c r="A317" s="13"/>
      <c r="B317" s="234"/>
      <c r="C317" s="235"/>
      <c r="D317" s="236" t="s">
        <v>238</v>
      </c>
      <c r="E317" s="237" t="s">
        <v>19</v>
      </c>
      <c r="F317" s="238" t="s">
        <v>335</v>
      </c>
      <c r="G317" s="235"/>
      <c r="H317" s="237" t="s">
        <v>19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238</v>
      </c>
      <c r="AU317" s="244" t="s">
        <v>87</v>
      </c>
      <c r="AV317" s="13" t="s">
        <v>84</v>
      </c>
      <c r="AW317" s="13" t="s">
        <v>37</v>
      </c>
      <c r="AX317" s="13" t="s">
        <v>77</v>
      </c>
      <c r="AY317" s="244" t="s">
        <v>229</v>
      </c>
    </row>
    <row r="318" spans="1:51" s="14" customFormat="1" ht="12">
      <c r="A318" s="14"/>
      <c r="B318" s="245"/>
      <c r="C318" s="246"/>
      <c r="D318" s="236" t="s">
        <v>238</v>
      </c>
      <c r="E318" s="247" t="s">
        <v>19</v>
      </c>
      <c r="F318" s="248" t="s">
        <v>248</v>
      </c>
      <c r="G318" s="246"/>
      <c r="H318" s="249">
        <v>3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238</v>
      </c>
      <c r="AU318" s="255" t="s">
        <v>87</v>
      </c>
      <c r="AV318" s="14" t="s">
        <v>87</v>
      </c>
      <c r="AW318" s="14" t="s">
        <v>37</v>
      </c>
      <c r="AX318" s="14" t="s">
        <v>77</v>
      </c>
      <c r="AY318" s="255" t="s">
        <v>229</v>
      </c>
    </row>
    <row r="319" spans="1:51" s="15" customFormat="1" ht="12">
      <c r="A319" s="15"/>
      <c r="B319" s="256"/>
      <c r="C319" s="257"/>
      <c r="D319" s="236" t="s">
        <v>238</v>
      </c>
      <c r="E319" s="258" t="s">
        <v>19</v>
      </c>
      <c r="F319" s="259" t="s">
        <v>240</v>
      </c>
      <c r="G319" s="257"/>
      <c r="H319" s="260">
        <v>3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6" t="s">
        <v>238</v>
      </c>
      <c r="AU319" s="266" t="s">
        <v>87</v>
      </c>
      <c r="AV319" s="15" t="s">
        <v>141</v>
      </c>
      <c r="AW319" s="15" t="s">
        <v>37</v>
      </c>
      <c r="AX319" s="15" t="s">
        <v>84</v>
      </c>
      <c r="AY319" s="266" t="s">
        <v>229</v>
      </c>
    </row>
    <row r="320" spans="1:65" s="2" customFormat="1" ht="37.8" customHeight="1">
      <c r="A320" s="40"/>
      <c r="B320" s="41"/>
      <c r="C320" s="216" t="s">
        <v>495</v>
      </c>
      <c r="D320" s="216" t="s">
        <v>231</v>
      </c>
      <c r="E320" s="217" t="s">
        <v>496</v>
      </c>
      <c r="F320" s="218" t="s">
        <v>497</v>
      </c>
      <c r="G320" s="219" t="s">
        <v>132</v>
      </c>
      <c r="H320" s="220">
        <v>3</v>
      </c>
      <c r="I320" s="221"/>
      <c r="J320" s="222">
        <f>ROUND(I320*H320,2)</f>
        <v>0</v>
      </c>
      <c r="K320" s="218" t="s">
        <v>234</v>
      </c>
      <c r="L320" s="46"/>
      <c r="M320" s="223" t="s">
        <v>19</v>
      </c>
      <c r="N320" s="224" t="s">
        <v>48</v>
      </c>
      <c r="O320" s="86"/>
      <c r="P320" s="225">
        <f>O320*H320</f>
        <v>0</v>
      </c>
      <c r="Q320" s="225">
        <v>0.2647</v>
      </c>
      <c r="R320" s="225">
        <f>Q320*H320</f>
        <v>0.7941</v>
      </c>
      <c r="S320" s="225">
        <v>0</v>
      </c>
      <c r="T320" s="22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7" t="s">
        <v>141</v>
      </c>
      <c r="AT320" s="227" t="s">
        <v>231</v>
      </c>
      <c r="AU320" s="227" t="s">
        <v>87</v>
      </c>
      <c r="AY320" s="19" t="s">
        <v>229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9" t="s">
        <v>84</v>
      </c>
      <c r="BK320" s="228">
        <f>ROUND(I320*H320,2)</f>
        <v>0</v>
      </c>
      <c r="BL320" s="19" t="s">
        <v>141</v>
      </c>
      <c r="BM320" s="227" t="s">
        <v>498</v>
      </c>
    </row>
    <row r="321" spans="1:47" s="2" customFormat="1" ht="12">
      <c r="A321" s="40"/>
      <c r="B321" s="41"/>
      <c r="C321" s="42"/>
      <c r="D321" s="229" t="s">
        <v>236</v>
      </c>
      <c r="E321" s="42"/>
      <c r="F321" s="230" t="s">
        <v>499</v>
      </c>
      <c r="G321" s="42"/>
      <c r="H321" s="42"/>
      <c r="I321" s="231"/>
      <c r="J321" s="42"/>
      <c r="K321" s="42"/>
      <c r="L321" s="46"/>
      <c r="M321" s="232"/>
      <c r="N321" s="23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236</v>
      </c>
      <c r="AU321" s="19" t="s">
        <v>87</v>
      </c>
    </row>
    <row r="322" spans="1:51" s="13" customFormat="1" ht="12">
      <c r="A322" s="13"/>
      <c r="B322" s="234"/>
      <c r="C322" s="235"/>
      <c r="D322" s="236" t="s">
        <v>238</v>
      </c>
      <c r="E322" s="237" t="s">
        <v>19</v>
      </c>
      <c r="F322" s="238" t="s">
        <v>335</v>
      </c>
      <c r="G322" s="235"/>
      <c r="H322" s="237" t="s">
        <v>19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238</v>
      </c>
      <c r="AU322" s="244" t="s">
        <v>87</v>
      </c>
      <c r="AV322" s="13" t="s">
        <v>84</v>
      </c>
      <c r="AW322" s="13" t="s">
        <v>37</v>
      </c>
      <c r="AX322" s="13" t="s">
        <v>77</v>
      </c>
      <c r="AY322" s="244" t="s">
        <v>229</v>
      </c>
    </row>
    <row r="323" spans="1:51" s="14" customFormat="1" ht="12">
      <c r="A323" s="14"/>
      <c r="B323" s="245"/>
      <c r="C323" s="246"/>
      <c r="D323" s="236" t="s">
        <v>238</v>
      </c>
      <c r="E323" s="247" t="s">
        <v>19</v>
      </c>
      <c r="F323" s="248" t="s">
        <v>248</v>
      </c>
      <c r="G323" s="246"/>
      <c r="H323" s="249">
        <v>3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238</v>
      </c>
      <c r="AU323" s="255" t="s">
        <v>87</v>
      </c>
      <c r="AV323" s="14" t="s">
        <v>87</v>
      </c>
      <c r="AW323" s="14" t="s">
        <v>37</v>
      </c>
      <c r="AX323" s="14" t="s">
        <v>77</v>
      </c>
      <c r="AY323" s="255" t="s">
        <v>229</v>
      </c>
    </row>
    <row r="324" spans="1:51" s="15" customFormat="1" ht="12">
      <c r="A324" s="15"/>
      <c r="B324" s="256"/>
      <c r="C324" s="257"/>
      <c r="D324" s="236" t="s">
        <v>238</v>
      </c>
      <c r="E324" s="258" t="s">
        <v>19</v>
      </c>
      <c r="F324" s="259" t="s">
        <v>240</v>
      </c>
      <c r="G324" s="257"/>
      <c r="H324" s="260">
        <v>3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6" t="s">
        <v>238</v>
      </c>
      <c r="AU324" s="266" t="s">
        <v>87</v>
      </c>
      <c r="AV324" s="15" t="s">
        <v>141</v>
      </c>
      <c r="AW324" s="15" t="s">
        <v>37</v>
      </c>
      <c r="AX324" s="15" t="s">
        <v>84</v>
      </c>
      <c r="AY324" s="266" t="s">
        <v>229</v>
      </c>
    </row>
    <row r="325" spans="1:65" s="2" customFormat="1" ht="66.75" customHeight="1">
      <c r="A325" s="40"/>
      <c r="B325" s="41"/>
      <c r="C325" s="216" t="s">
        <v>500</v>
      </c>
      <c r="D325" s="216" t="s">
        <v>231</v>
      </c>
      <c r="E325" s="217" t="s">
        <v>501</v>
      </c>
      <c r="F325" s="218" t="s">
        <v>502</v>
      </c>
      <c r="G325" s="219" t="s">
        <v>132</v>
      </c>
      <c r="H325" s="220">
        <v>9</v>
      </c>
      <c r="I325" s="221"/>
      <c r="J325" s="222">
        <f>ROUND(I325*H325,2)</f>
        <v>0</v>
      </c>
      <c r="K325" s="218" t="s">
        <v>19</v>
      </c>
      <c r="L325" s="46"/>
      <c r="M325" s="223" t="s">
        <v>19</v>
      </c>
      <c r="N325" s="224" t="s">
        <v>48</v>
      </c>
      <c r="O325" s="86"/>
      <c r="P325" s="225">
        <f>O325*H325</f>
        <v>0</v>
      </c>
      <c r="Q325" s="225">
        <v>0</v>
      </c>
      <c r="R325" s="225">
        <f>Q325*H325</f>
        <v>0</v>
      </c>
      <c r="S325" s="225">
        <v>0</v>
      </c>
      <c r="T325" s="22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7" t="s">
        <v>141</v>
      </c>
      <c r="AT325" s="227" t="s">
        <v>231</v>
      </c>
      <c r="AU325" s="227" t="s">
        <v>87</v>
      </c>
      <c r="AY325" s="19" t="s">
        <v>229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9" t="s">
        <v>84</v>
      </c>
      <c r="BK325" s="228">
        <f>ROUND(I325*H325,2)</f>
        <v>0</v>
      </c>
      <c r="BL325" s="19" t="s">
        <v>141</v>
      </c>
      <c r="BM325" s="227" t="s">
        <v>503</v>
      </c>
    </row>
    <row r="326" spans="1:51" s="13" customFormat="1" ht="12">
      <c r="A326" s="13"/>
      <c r="B326" s="234"/>
      <c r="C326" s="235"/>
      <c r="D326" s="236" t="s">
        <v>238</v>
      </c>
      <c r="E326" s="237" t="s">
        <v>19</v>
      </c>
      <c r="F326" s="238" t="s">
        <v>335</v>
      </c>
      <c r="G326" s="235"/>
      <c r="H326" s="237" t="s">
        <v>19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238</v>
      </c>
      <c r="AU326" s="244" t="s">
        <v>87</v>
      </c>
      <c r="AV326" s="13" t="s">
        <v>84</v>
      </c>
      <c r="AW326" s="13" t="s">
        <v>37</v>
      </c>
      <c r="AX326" s="13" t="s">
        <v>77</v>
      </c>
      <c r="AY326" s="244" t="s">
        <v>229</v>
      </c>
    </row>
    <row r="327" spans="1:51" s="14" customFormat="1" ht="12">
      <c r="A327" s="14"/>
      <c r="B327" s="245"/>
      <c r="C327" s="246"/>
      <c r="D327" s="236" t="s">
        <v>238</v>
      </c>
      <c r="E327" s="247" t="s">
        <v>19</v>
      </c>
      <c r="F327" s="248" t="s">
        <v>504</v>
      </c>
      <c r="G327" s="246"/>
      <c r="H327" s="249">
        <v>9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238</v>
      </c>
      <c r="AU327" s="255" t="s">
        <v>87</v>
      </c>
      <c r="AV327" s="14" t="s">
        <v>87</v>
      </c>
      <c r="AW327" s="14" t="s">
        <v>37</v>
      </c>
      <c r="AX327" s="14" t="s">
        <v>77</v>
      </c>
      <c r="AY327" s="255" t="s">
        <v>229</v>
      </c>
    </row>
    <row r="328" spans="1:51" s="15" customFormat="1" ht="12">
      <c r="A328" s="15"/>
      <c r="B328" s="256"/>
      <c r="C328" s="257"/>
      <c r="D328" s="236" t="s">
        <v>238</v>
      </c>
      <c r="E328" s="258" t="s">
        <v>19</v>
      </c>
      <c r="F328" s="259" t="s">
        <v>240</v>
      </c>
      <c r="G328" s="257"/>
      <c r="H328" s="260">
        <v>9</v>
      </c>
      <c r="I328" s="261"/>
      <c r="J328" s="257"/>
      <c r="K328" s="257"/>
      <c r="L328" s="262"/>
      <c r="M328" s="263"/>
      <c r="N328" s="264"/>
      <c r="O328" s="264"/>
      <c r="P328" s="264"/>
      <c r="Q328" s="264"/>
      <c r="R328" s="264"/>
      <c r="S328" s="264"/>
      <c r="T328" s="26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6" t="s">
        <v>238</v>
      </c>
      <c r="AU328" s="266" t="s">
        <v>87</v>
      </c>
      <c r="AV328" s="15" t="s">
        <v>141</v>
      </c>
      <c r="AW328" s="15" t="s">
        <v>37</v>
      </c>
      <c r="AX328" s="15" t="s">
        <v>84</v>
      </c>
      <c r="AY328" s="266" t="s">
        <v>229</v>
      </c>
    </row>
    <row r="329" spans="1:63" s="12" customFormat="1" ht="22.8" customHeight="1">
      <c r="A329" s="12"/>
      <c r="B329" s="200"/>
      <c r="C329" s="201"/>
      <c r="D329" s="202" t="s">
        <v>76</v>
      </c>
      <c r="E329" s="214" t="s">
        <v>504</v>
      </c>
      <c r="F329" s="214" t="s">
        <v>505</v>
      </c>
      <c r="G329" s="201"/>
      <c r="H329" s="201"/>
      <c r="I329" s="204"/>
      <c r="J329" s="215">
        <f>BK329</f>
        <v>0</v>
      </c>
      <c r="K329" s="201"/>
      <c r="L329" s="206"/>
      <c r="M329" s="207"/>
      <c r="N329" s="208"/>
      <c r="O329" s="208"/>
      <c r="P329" s="209">
        <f>P330+SUM(P331:P434)</f>
        <v>0</v>
      </c>
      <c r="Q329" s="208"/>
      <c r="R329" s="209">
        <f>R330+SUM(R331:R434)</f>
        <v>82.89232700000002</v>
      </c>
      <c r="S329" s="208"/>
      <c r="T329" s="210">
        <f>T330+SUM(T331:T434)</f>
        <v>563.270125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1" t="s">
        <v>84</v>
      </c>
      <c r="AT329" s="212" t="s">
        <v>76</v>
      </c>
      <c r="AU329" s="212" t="s">
        <v>84</v>
      </c>
      <c r="AY329" s="211" t="s">
        <v>229</v>
      </c>
      <c r="BK329" s="213">
        <f>BK330+SUM(BK331:BK434)</f>
        <v>0</v>
      </c>
    </row>
    <row r="330" spans="1:65" s="2" customFormat="1" ht="16.5" customHeight="1">
      <c r="A330" s="40"/>
      <c r="B330" s="41"/>
      <c r="C330" s="216" t="s">
        <v>506</v>
      </c>
      <c r="D330" s="216" t="s">
        <v>231</v>
      </c>
      <c r="E330" s="217" t="s">
        <v>507</v>
      </c>
      <c r="F330" s="218" t="s">
        <v>508</v>
      </c>
      <c r="G330" s="219" t="s">
        <v>127</v>
      </c>
      <c r="H330" s="220">
        <v>22</v>
      </c>
      <c r="I330" s="221"/>
      <c r="J330" s="222">
        <f>ROUND(I330*H330,2)</f>
        <v>0</v>
      </c>
      <c r="K330" s="218" t="s">
        <v>234</v>
      </c>
      <c r="L330" s="46"/>
      <c r="M330" s="223" t="s">
        <v>19</v>
      </c>
      <c r="N330" s="224" t="s">
        <v>48</v>
      </c>
      <c r="O330" s="86"/>
      <c r="P330" s="225">
        <f>O330*H330</f>
        <v>0</v>
      </c>
      <c r="Q330" s="225">
        <v>0.04008</v>
      </c>
      <c r="R330" s="225">
        <f>Q330*H330</f>
        <v>0.88176</v>
      </c>
      <c r="S330" s="225">
        <v>0</v>
      </c>
      <c r="T330" s="22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7" t="s">
        <v>141</v>
      </c>
      <c r="AT330" s="227" t="s">
        <v>231</v>
      </c>
      <c r="AU330" s="227" t="s">
        <v>87</v>
      </c>
      <c r="AY330" s="19" t="s">
        <v>229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9" t="s">
        <v>84</v>
      </c>
      <c r="BK330" s="228">
        <f>ROUND(I330*H330,2)</f>
        <v>0</v>
      </c>
      <c r="BL330" s="19" t="s">
        <v>141</v>
      </c>
      <c r="BM330" s="227" t="s">
        <v>509</v>
      </c>
    </row>
    <row r="331" spans="1:47" s="2" customFormat="1" ht="12">
      <c r="A331" s="40"/>
      <c r="B331" s="41"/>
      <c r="C331" s="42"/>
      <c r="D331" s="229" t="s">
        <v>236</v>
      </c>
      <c r="E331" s="42"/>
      <c r="F331" s="230" t="s">
        <v>510</v>
      </c>
      <c r="G331" s="42"/>
      <c r="H331" s="42"/>
      <c r="I331" s="231"/>
      <c r="J331" s="42"/>
      <c r="K331" s="42"/>
      <c r="L331" s="46"/>
      <c r="M331" s="232"/>
      <c r="N331" s="23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236</v>
      </c>
      <c r="AU331" s="19" t="s">
        <v>87</v>
      </c>
    </row>
    <row r="332" spans="1:51" s="13" customFormat="1" ht="12">
      <c r="A332" s="13"/>
      <c r="B332" s="234"/>
      <c r="C332" s="235"/>
      <c r="D332" s="236" t="s">
        <v>238</v>
      </c>
      <c r="E332" s="237" t="s">
        <v>19</v>
      </c>
      <c r="F332" s="238" t="s">
        <v>511</v>
      </c>
      <c r="G332" s="235"/>
      <c r="H332" s="237" t="s">
        <v>19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238</v>
      </c>
      <c r="AU332" s="244" t="s">
        <v>87</v>
      </c>
      <c r="AV332" s="13" t="s">
        <v>84</v>
      </c>
      <c r="AW332" s="13" t="s">
        <v>37</v>
      </c>
      <c r="AX332" s="13" t="s">
        <v>77</v>
      </c>
      <c r="AY332" s="244" t="s">
        <v>229</v>
      </c>
    </row>
    <row r="333" spans="1:51" s="14" customFormat="1" ht="12">
      <c r="A333" s="14"/>
      <c r="B333" s="245"/>
      <c r="C333" s="246"/>
      <c r="D333" s="236" t="s">
        <v>238</v>
      </c>
      <c r="E333" s="247" t="s">
        <v>19</v>
      </c>
      <c r="F333" s="248" t="s">
        <v>512</v>
      </c>
      <c r="G333" s="246"/>
      <c r="H333" s="249">
        <v>22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238</v>
      </c>
      <c r="AU333" s="255" t="s">
        <v>87</v>
      </c>
      <c r="AV333" s="14" t="s">
        <v>87</v>
      </c>
      <c r="AW333" s="14" t="s">
        <v>37</v>
      </c>
      <c r="AX333" s="14" t="s">
        <v>77</v>
      </c>
      <c r="AY333" s="255" t="s">
        <v>229</v>
      </c>
    </row>
    <row r="334" spans="1:51" s="15" customFormat="1" ht="12">
      <c r="A334" s="15"/>
      <c r="B334" s="256"/>
      <c r="C334" s="257"/>
      <c r="D334" s="236" t="s">
        <v>238</v>
      </c>
      <c r="E334" s="258" t="s">
        <v>19</v>
      </c>
      <c r="F334" s="259" t="s">
        <v>240</v>
      </c>
      <c r="G334" s="257"/>
      <c r="H334" s="260">
        <v>22</v>
      </c>
      <c r="I334" s="261"/>
      <c r="J334" s="257"/>
      <c r="K334" s="257"/>
      <c r="L334" s="262"/>
      <c r="M334" s="263"/>
      <c r="N334" s="264"/>
      <c r="O334" s="264"/>
      <c r="P334" s="264"/>
      <c r="Q334" s="264"/>
      <c r="R334" s="264"/>
      <c r="S334" s="264"/>
      <c r="T334" s="26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6" t="s">
        <v>238</v>
      </c>
      <c r="AU334" s="266" t="s">
        <v>87</v>
      </c>
      <c r="AV334" s="15" t="s">
        <v>141</v>
      </c>
      <c r="AW334" s="15" t="s">
        <v>37</v>
      </c>
      <c r="AX334" s="15" t="s">
        <v>84</v>
      </c>
      <c r="AY334" s="266" t="s">
        <v>229</v>
      </c>
    </row>
    <row r="335" spans="1:65" s="2" customFormat="1" ht="49.05" customHeight="1">
      <c r="A335" s="40"/>
      <c r="B335" s="41"/>
      <c r="C335" s="279" t="s">
        <v>513</v>
      </c>
      <c r="D335" s="279" t="s">
        <v>320</v>
      </c>
      <c r="E335" s="280" t="s">
        <v>514</v>
      </c>
      <c r="F335" s="281" t="s">
        <v>515</v>
      </c>
      <c r="G335" s="282" t="s">
        <v>132</v>
      </c>
      <c r="H335" s="283">
        <v>11</v>
      </c>
      <c r="I335" s="284"/>
      <c r="J335" s="285">
        <f>ROUND(I335*H335,2)</f>
        <v>0</v>
      </c>
      <c r="K335" s="281" t="s">
        <v>19</v>
      </c>
      <c r="L335" s="286"/>
      <c r="M335" s="287" t="s">
        <v>19</v>
      </c>
      <c r="N335" s="288" t="s">
        <v>48</v>
      </c>
      <c r="O335" s="86"/>
      <c r="P335" s="225">
        <f>O335*H335</f>
        <v>0</v>
      </c>
      <c r="Q335" s="225">
        <v>0</v>
      </c>
      <c r="R335" s="225">
        <f>Q335*H335</f>
        <v>0</v>
      </c>
      <c r="S335" s="225">
        <v>0</v>
      </c>
      <c r="T335" s="22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7" t="s">
        <v>145</v>
      </c>
      <c r="AT335" s="227" t="s">
        <v>320</v>
      </c>
      <c r="AU335" s="227" t="s">
        <v>87</v>
      </c>
      <c r="AY335" s="19" t="s">
        <v>229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9" t="s">
        <v>84</v>
      </c>
      <c r="BK335" s="228">
        <f>ROUND(I335*H335,2)</f>
        <v>0</v>
      </c>
      <c r="BL335" s="19" t="s">
        <v>141</v>
      </c>
      <c r="BM335" s="227" t="s">
        <v>516</v>
      </c>
    </row>
    <row r="336" spans="1:51" s="13" customFormat="1" ht="12">
      <c r="A336" s="13"/>
      <c r="B336" s="234"/>
      <c r="C336" s="235"/>
      <c r="D336" s="236" t="s">
        <v>238</v>
      </c>
      <c r="E336" s="237" t="s">
        <v>19</v>
      </c>
      <c r="F336" s="238" t="s">
        <v>335</v>
      </c>
      <c r="G336" s="235"/>
      <c r="H336" s="237" t="s">
        <v>19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238</v>
      </c>
      <c r="AU336" s="244" t="s">
        <v>87</v>
      </c>
      <c r="AV336" s="13" t="s">
        <v>84</v>
      </c>
      <c r="AW336" s="13" t="s">
        <v>37</v>
      </c>
      <c r="AX336" s="13" t="s">
        <v>77</v>
      </c>
      <c r="AY336" s="244" t="s">
        <v>229</v>
      </c>
    </row>
    <row r="337" spans="1:51" s="14" customFormat="1" ht="12">
      <c r="A337" s="14"/>
      <c r="B337" s="245"/>
      <c r="C337" s="246"/>
      <c r="D337" s="236" t="s">
        <v>238</v>
      </c>
      <c r="E337" s="247" t="s">
        <v>19</v>
      </c>
      <c r="F337" s="248" t="s">
        <v>517</v>
      </c>
      <c r="G337" s="246"/>
      <c r="H337" s="249">
        <v>11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238</v>
      </c>
      <c r="AU337" s="255" t="s">
        <v>87</v>
      </c>
      <c r="AV337" s="14" t="s">
        <v>87</v>
      </c>
      <c r="AW337" s="14" t="s">
        <v>37</v>
      </c>
      <c r="AX337" s="14" t="s">
        <v>77</v>
      </c>
      <c r="AY337" s="255" t="s">
        <v>229</v>
      </c>
    </row>
    <row r="338" spans="1:51" s="15" customFormat="1" ht="12">
      <c r="A338" s="15"/>
      <c r="B338" s="256"/>
      <c r="C338" s="257"/>
      <c r="D338" s="236" t="s">
        <v>238</v>
      </c>
      <c r="E338" s="258" t="s">
        <v>19</v>
      </c>
      <c r="F338" s="259" t="s">
        <v>240</v>
      </c>
      <c r="G338" s="257"/>
      <c r="H338" s="260">
        <v>11</v>
      </c>
      <c r="I338" s="261"/>
      <c r="J338" s="257"/>
      <c r="K338" s="257"/>
      <c r="L338" s="262"/>
      <c r="M338" s="263"/>
      <c r="N338" s="264"/>
      <c r="O338" s="264"/>
      <c r="P338" s="264"/>
      <c r="Q338" s="264"/>
      <c r="R338" s="264"/>
      <c r="S338" s="264"/>
      <c r="T338" s="26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6" t="s">
        <v>238</v>
      </c>
      <c r="AU338" s="266" t="s">
        <v>87</v>
      </c>
      <c r="AV338" s="15" t="s">
        <v>141</v>
      </c>
      <c r="AW338" s="15" t="s">
        <v>37</v>
      </c>
      <c r="AX338" s="15" t="s">
        <v>84</v>
      </c>
      <c r="AY338" s="266" t="s">
        <v>229</v>
      </c>
    </row>
    <row r="339" spans="1:65" s="2" customFormat="1" ht="24.15" customHeight="1">
      <c r="A339" s="40"/>
      <c r="B339" s="41"/>
      <c r="C339" s="216" t="s">
        <v>518</v>
      </c>
      <c r="D339" s="216" t="s">
        <v>231</v>
      </c>
      <c r="E339" s="217" t="s">
        <v>519</v>
      </c>
      <c r="F339" s="218" t="s">
        <v>520</v>
      </c>
      <c r="G339" s="219" t="s">
        <v>132</v>
      </c>
      <c r="H339" s="220">
        <v>41</v>
      </c>
      <c r="I339" s="221"/>
      <c r="J339" s="222">
        <f>ROUND(I339*H339,2)</f>
        <v>0</v>
      </c>
      <c r="K339" s="218" t="s">
        <v>234</v>
      </c>
      <c r="L339" s="46"/>
      <c r="M339" s="223" t="s">
        <v>19</v>
      </c>
      <c r="N339" s="224" t="s">
        <v>48</v>
      </c>
      <c r="O339" s="86"/>
      <c r="P339" s="225">
        <f>O339*H339</f>
        <v>0</v>
      </c>
      <c r="Q339" s="225">
        <v>0.0007</v>
      </c>
      <c r="R339" s="225">
        <f>Q339*H339</f>
        <v>0.0287</v>
      </c>
      <c r="S339" s="225">
        <v>0</v>
      </c>
      <c r="T339" s="22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7" t="s">
        <v>141</v>
      </c>
      <c r="AT339" s="227" t="s">
        <v>231</v>
      </c>
      <c r="AU339" s="227" t="s">
        <v>87</v>
      </c>
      <c r="AY339" s="19" t="s">
        <v>229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9" t="s">
        <v>84</v>
      </c>
      <c r="BK339" s="228">
        <f>ROUND(I339*H339,2)</f>
        <v>0</v>
      </c>
      <c r="BL339" s="19" t="s">
        <v>141</v>
      </c>
      <c r="BM339" s="227" t="s">
        <v>521</v>
      </c>
    </row>
    <row r="340" spans="1:47" s="2" customFormat="1" ht="12">
      <c r="A340" s="40"/>
      <c r="B340" s="41"/>
      <c r="C340" s="42"/>
      <c r="D340" s="229" t="s">
        <v>236</v>
      </c>
      <c r="E340" s="42"/>
      <c r="F340" s="230" t="s">
        <v>522</v>
      </c>
      <c r="G340" s="42"/>
      <c r="H340" s="42"/>
      <c r="I340" s="231"/>
      <c r="J340" s="42"/>
      <c r="K340" s="42"/>
      <c r="L340" s="46"/>
      <c r="M340" s="232"/>
      <c r="N340" s="23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236</v>
      </c>
      <c r="AU340" s="19" t="s">
        <v>87</v>
      </c>
    </row>
    <row r="341" spans="1:51" s="13" customFormat="1" ht="12">
      <c r="A341" s="13"/>
      <c r="B341" s="234"/>
      <c r="C341" s="235"/>
      <c r="D341" s="236" t="s">
        <v>238</v>
      </c>
      <c r="E341" s="237" t="s">
        <v>19</v>
      </c>
      <c r="F341" s="238" t="s">
        <v>335</v>
      </c>
      <c r="G341" s="235"/>
      <c r="H341" s="237" t="s">
        <v>19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238</v>
      </c>
      <c r="AU341" s="244" t="s">
        <v>87</v>
      </c>
      <c r="AV341" s="13" t="s">
        <v>84</v>
      </c>
      <c r="AW341" s="13" t="s">
        <v>37</v>
      </c>
      <c r="AX341" s="13" t="s">
        <v>77</v>
      </c>
      <c r="AY341" s="244" t="s">
        <v>229</v>
      </c>
    </row>
    <row r="342" spans="1:51" s="14" customFormat="1" ht="12">
      <c r="A342" s="14"/>
      <c r="B342" s="245"/>
      <c r="C342" s="246"/>
      <c r="D342" s="236" t="s">
        <v>238</v>
      </c>
      <c r="E342" s="247" t="s">
        <v>19</v>
      </c>
      <c r="F342" s="248" t="s">
        <v>409</v>
      </c>
      <c r="G342" s="246"/>
      <c r="H342" s="249">
        <v>41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238</v>
      </c>
      <c r="AU342" s="255" t="s">
        <v>87</v>
      </c>
      <c r="AV342" s="14" t="s">
        <v>87</v>
      </c>
      <c r="AW342" s="14" t="s">
        <v>37</v>
      </c>
      <c r="AX342" s="14" t="s">
        <v>77</v>
      </c>
      <c r="AY342" s="255" t="s">
        <v>229</v>
      </c>
    </row>
    <row r="343" spans="1:51" s="15" customFormat="1" ht="12">
      <c r="A343" s="15"/>
      <c r="B343" s="256"/>
      <c r="C343" s="257"/>
      <c r="D343" s="236" t="s">
        <v>238</v>
      </c>
      <c r="E343" s="258" t="s">
        <v>19</v>
      </c>
      <c r="F343" s="259" t="s">
        <v>240</v>
      </c>
      <c r="G343" s="257"/>
      <c r="H343" s="260">
        <v>41</v>
      </c>
      <c r="I343" s="261"/>
      <c r="J343" s="257"/>
      <c r="K343" s="257"/>
      <c r="L343" s="262"/>
      <c r="M343" s="263"/>
      <c r="N343" s="264"/>
      <c r="O343" s="264"/>
      <c r="P343" s="264"/>
      <c r="Q343" s="264"/>
      <c r="R343" s="264"/>
      <c r="S343" s="264"/>
      <c r="T343" s="26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6" t="s">
        <v>238</v>
      </c>
      <c r="AU343" s="266" t="s">
        <v>87</v>
      </c>
      <c r="AV343" s="15" t="s">
        <v>141</v>
      </c>
      <c r="AW343" s="15" t="s">
        <v>37</v>
      </c>
      <c r="AX343" s="15" t="s">
        <v>84</v>
      </c>
      <c r="AY343" s="266" t="s">
        <v>229</v>
      </c>
    </row>
    <row r="344" spans="1:65" s="2" customFormat="1" ht="16.5" customHeight="1">
      <c r="A344" s="40"/>
      <c r="B344" s="41"/>
      <c r="C344" s="279" t="s">
        <v>523</v>
      </c>
      <c r="D344" s="279" t="s">
        <v>320</v>
      </c>
      <c r="E344" s="280" t="s">
        <v>524</v>
      </c>
      <c r="F344" s="281" t="s">
        <v>525</v>
      </c>
      <c r="G344" s="282" t="s">
        <v>132</v>
      </c>
      <c r="H344" s="283">
        <v>4</v>
      </c>
      <c r="I344" s="284"/>
      <c r="J344" s="285">
        <f>ROUND(I344*H344,2)</f>
        <v>0</v>
      </c>
      <c r="K344" s="281" t="s">
        <v>234</v>
      </c>
      <c r="L344" s="286"/>
      <c r="M344" s="287" t="s">
        <v>19</v>
      </c>
      <c r="N344" s="288" t="s">
        <v>48</v>
      </c>
      <c r="O344" s="86"/>
      <c r="P344" s="225">
        <f>O344*H344</f>
        <v>0</v>
      </c>
      <c r="Q344" s="225">
        <v>0.0025</v>
      </c>
      <c r="R344" s="225">
        <f>Q344*H344</f>
        <v>0.01</v>
      </c>
      <c r="S344" s="225">
        <v>0</v>
      </c>
      <c r="T344" s="22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7" t="s">
        <v>145</v>
      </c>
      <c r="AT344" s="227" t="s">
        <v>320</v>
      </c>
      <c r="AU344" s="227" t="s">
        <v>87</v>
      </c>
      <c r="AY344" s="19" t="s">
        <v>229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9" t="s">
        <v>84</v>
      </c>
      <c r="BK344" s="228">
        <f>ROUND(I344*H344,2)</f>
        <v>0</v>
      </c>
      <c r="BL344" s="19" t="s">
        <v>141</v>
      </c>
      <c r="BM344" s="227" t="s">
        <v>526</v>
      </c>
    </row>
    <row r="345" spans="1:51" s="13" customFormat="1" ht="12">
      <c r="A345" s="13"/>
      <c r="B345" s="234"/>
      <c r="C345" s="235"/>
      <c r="D345" s="236" t="s">
        <v>238</v>
      </c>
      <c r="E345" s="237" t="s">
        <v>19</v>
      </c>
      <c r="F345" s="238" t="s">
        <v>335</v>
      </c>
      <c r="G345" s="235"/>
      <c r="H345" s="237" t="s">
        <v>19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238</v>
      </c>
      <c r="AU345" s="244" t="s">
        <v>87</v>
      </c>
      <c r="AV345" s="13" t="s">
        <v>84</v>
      </c>
      <c r="AW345" s="13" t="s">
        <v>37</v>
      </c>
      <c r="AX345" s="13" t="s">
        <v>77</v>
      </c>
      <c r="AY345" s="244" t="s">
        <v>229</v>
      </c>
    </row>
    <row r="346" spans="1:51" s="14" customFormat="1" ht="12">
      <c r="A346" s="14"/>
      <c r="B346" s="245"/>
      <c r="C346" s="246"/>
      <c r="D346" s="236" t="s">
        <v>238</v>
      </c>
      <c r="E346" s="247" t="s">
        <v>19</v>
      </c>
      <c r="F346" s="248" t="s">
        <v>141</v>
      </c>
      <c r="G346" s="246"/>
      <c r="H346" s="249">
        <v>4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238</v>
      </c>
      <c r="AU346" s="255" t="s">
        <v>87</v>
      </c>
      <c r="AV346" s="14" t="s">
        <v>87</v>
      </c>
      <c r="AW346" s="14" t="s">
        <v>37</v>
      </c>
      <c r="AX346" s="14" t="s">
        <v>77</v>
      </c>
      <c r="AY346" s="255" t="s">
        <v>229</v>
      </c>
    </row>
    <row r="347" spans="1:51" s="15" customFormat="1" ht="12">
      <c r="A347" s="15"/>
      <c r="B347" s="256"/>
      <c r="C347" s="257"/>
      <c r="D347" s="236" t="s">
        <v>238</v>
      </c>
      <c r="E347" s="258" t="s">
        <v>19</v>
      </c>
      <c r="F347" s="259" t="s">
        <v>240</v>
      </c>
      <c r="G347" s="257"/>
      <c r="H347" s="260">
        <v>4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6" t="s">
        <v>238</v>
      </c>
      <c r="AU347" s="266" t="s">
        <v>87</v>
      </c>
      <c r="AV347" s="15" t="s">
        <v>141</v>
      </c>
      <c r="AW347" s="15" t="s">
        <v>37</v>
      </c>
      <c r="AX347" s="15" t="s">
        <v>84</v>
      </c>
      <c r="AY347" s="266" t="s">
        <v>229</v>
      </c>
    </row>
    <row r="348" spans="1:65" s="2" customFormat="1" ht="24.15" customHeight="1">
      <c r="A348" s="40"/>
      <c r="B348" s="41"/>
      <c r="C348" s="279" t="s">
        <v>527</v>
      </c>
      <c r="D348" s="279" t="s">
        <v>320</v>
      </c>
      <c r="E348" s="280" t="s">
        <v>528</v>
      </c>
      <c r="F348" s="281" t="s">
        <v>529</v>
      </c>
      <c r="G348" s="282" t="s">
        <v>132</v>
      </c>
      <c r="H348" s="283">
        <v>4</v>
      </c>
      <c r="I348" s="284"/>
      <c r="J348" s="285">
        <f>ROUND(I348*H348,2)</f>
        <v>0</v>
      </c>
      <c r="K348" s="281" t="s">
        <v>234</v>
      </c>
      <c r="L348" s="286"/>
      <c r="M348" s="287" t="s">
        <v>19</v>
      </c>
      <c r="N348" s="288" t="s">
        <v>48</v>
      </c>
      <c r="O348" s="86"/>
      <c r="P348" s="225">
        <f>O348*H348</f>
        <v>0</v>
      </c>
      <c r="Q348" s="225">
        <v>0.0026</v>
      </c>
      <c r="R348" s="225">
        <f>Q348*H348</f>
        <v>0.0104</v>
      </c>
      <c r="S348" s="225">
        <v>0</v>
      </c>
      <c r="T348" s="22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7" t="s">
        <v>145</v>
      </c>
      <c r="AT348" s="227" t="s">
        <v>320</v>
      </c>
      <c r="AU348" s="227" t="s">
        <v>87</v>
      </c>
      <c r="AY348" s="19" t="s">
        <v>229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9" t="s">
        <v>84</v>
      </c>
      <c r="BK348" s="228">
        <f>ROUND(I348*H348,2)</f>
        <v>0</v>
      </c>
      <c r="BL348" s="19" t="s">
        <v>141</v>
      </c>
      <c r="BM348" s="227" t="s">
        <v>530</v>
      </c>
    </row>
    <row r="349" spans="1:51" s="13" customFormat="1" ht="12">
      <c r="A349" s="13"/>
      <c r="B349" s="234"/>
      <c r="C349" s="235"/>
      <c r="D349" s="236" t="s">
        <v>238</v>
      </c>
      <c r="E349" s="237" t="s">
        <v>19</v>
      </c>
      <c r="F349" s="238" t="s">
        <v>335</v>
      </c>
      <c r="G349" s="235"/>
      <c r="H349" s="237" t="s">
        <v>19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238</v>
      </c>
      <c r="AU349" s="244" t="s">
        <v>87</v>
      </c>
      <c r="AV349" s="13" t="s">
        <v>84</v>
      </c>
      <c r="AW349" s="13" t="s">
        <v>37</v>
      </c>
      <c r="AX349" s="13" t="s">
        <v>77</v>
      </c>
      <c r="AY349" s="244" t="s">
        <v>229</v>
      </c>
    </row>
    <row r="350" spans="1:51" s="14" customFormat="1" ht="12">
      <c r="A350" s="14"/>
      <c r="B350" s="245"/>
      <c r="C350" s="246"/>
      <c r="D350" s="236" t="s">
        <v>238</v>
      </c>
      <c r="E350" s="247" t="s">
        <v>19</v>
      </c>
      <c r="F350" s="248" t="s">
        <v>141</v>
      </c>
      <c r="G350" s="246"/>
      <c r="H350" s="249">
        <v>4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238</v>
      </c>
      <c r="AU350" s="255" t="s">
        <v>87</v>
      </c>
      <c r="AV350" s="14" t="s">
        <v>87</v>
      </c>
      <c r="AW350" s="14" t="s">
        <v>37</v>
      </c>
      <c r="AX350" s="14" t="s">
        <v>77</v>
      </c>
      <c r="AY350" s="255" t="s">
        <v>229</v>
      </c>
    </row>
    <row r="351" spans="1:51" s="15" customFormat="1" ht="12">
      <c r="A351" s="15"/>
      <c r="B351" s="256"/>
      <c r="C351" s="257"/>
      <c r="D351" s="236" t="s">
        <v>238</v>
      </c>
      <c r="E351" s="258" t="s">
        <v>19</v>
      </c>
      <c r="F351" s="259" t="s">
        <v>240</v>
      </c>
      <c r="G351" s="257"/>
      <c r="H351" s="260">
        <v>4</v>
      </c>
      <c r="I351" s="261"/>
      <c r="J351" s="257"/>
      <c r="K351" s="257"/>
      <c r="L351" s="262"/>
      <c r="M351" s="263"/>
      <c r="N351" s="264"/>
      <c r="O351" s="264"/>
      <c r="P351" s="264"/>
      <c r="Q351" s="264"/>
      <c r="R351" s="264"/>
      <c r="S351" s="264"/>
      <c r="T351" s="26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6" t="s">
        <v>238</v>
      </c>
      <c r="AU351" s="266" t="s">
        <v>87</v>
      </c>
      <c r="AV351" s="15" t="s">
        <v>141</v>
      </c>
      <c r="AW351" s="15" t="s">
        <v>37</v>
      </c>
      <c r="AX351" s="15" t="s">
        <v>84</v>
      </c>
      <c r="AY351" s="266" t="s">
        <v>229</v>
      </c>
    </row>
    <row r="352" spans="1:65" s="2" customFormat="1" ht="16.5" customHeight="1">
      <c r="A352" s="40"/>
      <c r="B352" s="41"/>
      <c r="C352" s="279" t="s">
        <v>531</v>
      </c>
      <c r="D352" s="279" t="s">
        <v>320</v>
      </c>
      <c r="E352" s="280" t="s">
        <v>532</v>
      </c>
      <c r="F352" s="281" t="s">
        <v>533</v>
      </c>
      <c r="G352" s="282" t="s">
        <v>132</v>
      </c>
      <c r="H352" s="283">
        <v>4</v>
      </c>
      <c r="I352" s="284"/>
      <c r="J352" s="285">
        <f>ROUND(I352*H352,2)</f>
        <v>0</v>
      </c>
      <c r="K352" s="281" t="s">
        <v>234</v>
      </c>
      <c r="L352" s="286"/>
      <c r="M352" s="287" t="s">
        <v>19</v>
      </c>
      <c r="N352" s="288" t="s">
        <v>48</v>
      </c>
      <c r="O352" s="86"/>
      <c r="P352" s="225">
        <f>O352*H352</f>
        <v>0</v>
      </c>
      <c r="Q352" s="225">
        <v>0.011</v>
      </c>
      <c r="R352" s="225">
        <f>Q352*H352</f>
        <v>0.044</v>
      </c>
      <c r="S352" s="225">
        <v>0</v>
      </c>
      <c r="T352" s="22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7" t="s">
        <v>145</v>
      </c>
      <c r="AT352" s="227" t="s">
        <v>320</v>
      </c>
      <c r="AU352" s="227" t="s">
        <v>87</v>
      </c>
      <c r="AY352" s="19" t="s">
        <v>229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9" t="s">
        <v>84</v>
      </c>
      <c r="BK352" s="228">
        <f>ROUND(I352*H352,2)</f>
        <v>0</v>
      </c>
      <c r="BL352" s="19" t="s">
        <v>141</v>
      </c>
      <c r="BM352" s="227" t="s">
        <v>534</v>
      </c>
    </row>
    <row r="353" spans="1:51" s="13" customFormat="1" ht="12">
      <c r="A353" s="13"/>
      <c r="B353" s="234"/>
      <c r="C353" s="235"/>
      <c r="D353" s="236" t="s">
        <v>238</v>
      </c>
      <c r="E353" s="237" t="s">
        <v>19</v>
      </c>
      <c r="F353" s="238" t="s">
        <v>335</v>
      </c>
      <c r="G353" s="235"/>
      <c r="H353" s="237" t="s">
        <v>19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238</v>
      </c>
      <c r="AU353" s="244" t="s">
        <v>87</v>
      </c>
      <c r="AV353" s="13" t="s">
        <v>84</v>
      </c>
      <c r="AW353" s="13" t="s">
        <v>37</v>
      </c>
      <c r="AX353" s="13" t="s">
        <v>77</v>
      </c>
      <c r="AY353" s="244" t="s">
        <v>229</v>
      </c>
    </row>
    <row r="354" spans="1:51" s="14" customFormat="1" ht="12">
      <c r="A354" s="14"/>
      <c r="B354" s="245"/>
      <c r="C354" s="246"/>
      <c r="D354" s="236" t="s">
        <v>238</v>
      </c>
      <c r="E354" s="247" t="s">
        <v>19</v>
      </c>
      <c r="F354" s="248" t="s">
        <v>141</v>
      </c>
      <c r="G354" s="246"/>
      <c r="H354" s="249">
        <v>4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238</v>
      </c>
      <c r="AU354" s="255" t="s">
        <v>87</v>
      </c>
      <c r="AV354" s="14" t="s">
        <v>87</v>
      </c>
      <c r="AW354" s="14" t="s">
        <v>37</v>
      </c>
      <c r="AX354" s="14" t="s">
        <v>77</v>
      </c>
      <c r="AY354" s="255" t="s">
        <v>229</v>
      </c>
    </row>
    <row r="355" spans="1:51" s="15" customFormat="1" ht="12">
      <c r="A355" s="15"/>
      <c r="B355" s="256"/>
      <c r="C355" s="257"/>
      <c r="D355" s="236" t="s">
        <v>238</v>
      </c>
      <c r="E355" s="258" t="s">
        <v>19</v>
      </c>
      <c r="F355" s="259" t="s">
        <v>240</v>
      </c>
      <c r="G355" s="257"/>
      <c r="H355" s="260">
        <v>4</v>
      </c>
      <c r="I355" s="261"/>
      <c r="J355" s="257"/>
      <c r="K355" s="257"/>
      <c r="L355" s="262"/>
      <c r="M355" s="263"/>
      <c r="N355" s="264"/>
      <c r="O355" s="264"/>
      <c r="P355" s="264"/>
      <c r="Q355" s="264"/>
      <c r="R355" s="264"/>
      <c r="S355" s="264"/>
      <c r="T355" s="26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6" t="s">
        <v>238</v>
      </c>
      <c r="AU355" s="266" t="s">
        <v>87</v>
      </c>
      <c r="AV355" s="15" t="s">
        <v>141</v>
      </c>
      <c r="AW355" s="15" t="s">
        <v>37</v>
      </c>
      <c r="AX355" s="15" t="s">
        <v>84</v>
      </c>
      <c r="AY355" s="266" t="s">
        <v>229</v>
      </c>
    </row>
    <row r="356" spans="1:65" s="2" customFormat="1" ht="24.15" customHeight="1">
      <c r="A356" s="40"/>
      <c r="B356" s="41"/>
      <c r="C356" s="279" t="s">
        <v>164</v>
      </c>
      <c r="D356" s="279" t="s">
        <v>320</v>
      </c>
      <c r="E356" s="280" t="s">
        <v>535</v>
      </c>
      <c r="F356" s="281" t="s">
        <v>536</v>
      </c>
      <c r="G356" s="282" t="s">
        <v>132</v>
      </c>
      <c r="H356" s="283">
        <v>7</v>
      </c>
      <c r="I356" s="284"/>
      <c r="J356" s="285">
        <f>ROUND(I356*H356,2)</f>
        <v>0</v>
      </c>
      <c r="K356" s="281" t="s">
        <v>234</v>
      </c>
      <c r="L356" s="286"/>
      <c r="M356" s="287" t="s">
        <v>19</v>
      </c>
      <c r="N356" s="288" t="s">
        <v>48</v>
      </c>
      <c r="O356" s="86"/>
      <c r="P356" s="225">
        <f>O356*H356</f>
        <v>0</v>
      </c>
      <c r="Q356" s="225">
        <v>0.0025</v>
      </c>
      <c r="R356" s="225">
        <f>Q356*H356</f>
        <v>0.0175</v>
      </c>
      <c r="S356" s="225">
        <v>0</v>
      </c>
      <c r="T356" s="22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7" t="s">
        <v>145</v>
      </c>
      <c r="AT356" s="227" t="s">
        <v>320</v>
      </c>
      <c r="AU356" s="227" t="s">
        <v>87</v>
      </c>
      <c r="AY356" s="19" t="s">
        <v>229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9" t="s">
        <v>84</v>
      </c>
      <c r="BK356" s="228">
        <f>ROUND(I356*H356,2)</f>
        <v>0</v>
      </c>
      <c r="BL356" s="19" t="s">
        <v>141</v>
      </c>
      <c r="BM356" s="227" t="s">
        <v>537</v>
      </c>
    </row>
    <row r="357" spans="1:51" s="13" customFormat="1" ht="12">
      <c r="A357" s="13"/>
      <c r="B357" s="234"/>
      <c r="C357" s="235"/>
      <c r="D357" s="236" t="s">
        <v>238</v>
      </c>
      <c r="E357" s="237" t="s">
        <v>19</v>
      </c>
      <c r="F357" s="238" t="s">
        <v>335</v>
      </c>
      <c r="G357" s="235"/>
      <c r="H357" s="237" t="s">
        <v>19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238</v>
      </c>
      <c r="AU357" s="244" t="s">
        <v>87</v>
      </c>
      <c r="AV357" s="13" t="s">
        <v>84</v>
      </c>
      <c r="AW357" s="13" t="s">
        <v>37</v>
      </c>
      <c r="AX357" s="13" t="s">
        <v>77</v>
      </c>
      <c r="AY357" s="244" t="s">
        <v>229</v>
      </c>
    </row>
    <row r="358" spans="1:51" s="14" customFormat="1" ht="12">
      <c r="A358" s="14"/>
      <c r="B358" s="245"/>
      <c r="C358" s="246"/>
      <c r="D358" s="236" t="s">
        <v>238</v>
      </c>
      <c r="E358" s="247" t="s">
        <v>19</v>
      </c>
      <c r="F358" s="248" t="s">
        <v>266</v>
      </c>
      <c r="G358" s="246"/>
      <c r="H358" s="249">
        <v>7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238</v>
      </c>
      <c r="AU358" s="255" t="s">
        <v>87</v>
      </c>
      <c r="AV358" s="14" t="s">
        <v>87</v>
      </c>
      <c r="AW358" s="14" t="s">
        <v>37</v>
      </c>
      <c r="AX358" s="14" t="s">
        <v>77</v>
      </c>
      <c r="AY358" s="255" t="s">
        <v>229</v>
      </c>
    </row>
    <row r="359" spans="1:51" s="15" customFormat="1" ht="12">
      <c r="A359" s="15"/>
      <c r="B359" s="256"/>
      <c r="C359" s="257"/>
      <c r="D359" s="236" t="s">
        <v>238</v>
      </c>
      <c r="E359" s="258" t="s">
        <v>19</v>
      </c>
      <c r="F359" s="259" t="s">
        <v>240</v>
      </c>
      <c r="G359" s="257"/>
      <c r="H359" s="260">
        <v>7</v>
      </c>
      <c r="I359" s="261"/>
      <c r="J359" s="257"/>
      <c r="K359" s="257"/>
      <c r="L359" s="262"/>
      <c r="M359" s="263"/>
      <c r="N359" s="264"/>
      <c r="O359" s="264"/>
      <c r="P359" s="264"/>
      <c r="Q359" s="264"/>
      <c r="R359" s="264"/>
      <c r="S359" s="264"/>
      <c r="T359" s="26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6" t="s">
        <v>238</v>
      </c>
      <c r="AU359" s="266" t="s">
        <v>87</v>
      </c>
      <c r="AV359" s="15" t="s">
        <v>141</v>
      </c>
      <c r="AW359" s="15" t="s">
        <v>37</v>
      </c>
      <c r="AX359" s="15" t="s">
        <v>84</v>
      </c>
      <c r="AY359" s="266" t="s">
        <v>229</v>
      </c>
    </row>
    <row r="360" spans="1:65" s="2" customFormat="1" ht="21.75" customHeight="1">
      <c r="A360" s="40"/>
      <c r="B360" s="41"/>
      <c r="C360" s="279" t="s">
        <v>538</v>
      </c>
      <c r="D360" s="279" t="s">
        <v>320</v>
      </c>
      <c r="E360" s="280" t="s">
        <v>539</v>
      </c>
      <c r="F360" s="281" t="s">
        <v>540</v>
      </c>
      <c r="G360" s="282" t="s">
        <v>132</v>
      </c>
      <c r="H360" s="283">
        <v>3</v>
      </c>
      <c r="I360" s="284"/>
      <c r="J360" s="285">
        <f>ROUND(I360*H360,2)</f>
        <v>0</v>
      </c>
      <c r="K360" s="281" t="s">
        <v>234</v>
      </c>
      <c r="L360" s="286"/>
      <c r="M360" s="287" t="s">
        <v>19</v>
      </c>
      <c r="N360" s="288" t="s">
        <v>48</v>
      </c>
      <c r="O360" s="86"/>
      <c r="P360" s="225">
        <f>O360*H360</f>
        <v>0</v>
      </c>
      <c r="Q360" s="225">
        <v>0.0009</v>
      </c>
      <c r="R360" s="225">
        <f>Q360*H360</f>
        <v>0.0027</v>
      </c>
      <c r="S360" s="225">
        <v>0</v>
      </c>
      <c r="T360" s="22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7" t="s">
        <v>145</v>
      </c>
      <c r="AT360" s="227" t="s">
        <v>320</v>
      </c>
      <c r="AU360" s="227" t="s">
        <v>87</v>
      </c>
      <c r="AY360" s="19" t="s">
        <v>229</v>
      </c>
      <c r="BE360" s="228">
        <f>IF(N360="základní",J360,0)</f>
        <v>0</v>
      </c>
      <c r="BF360" s="228">
        <f>IF(N360="snížená",J360,0)</f>
        <v>0</v>
      </c>
      <c r="BG360" s="228">
        <f>IF(N360="zákl. přenesená",J360,0)</f>
        <v>0</v>
      </c>
      <c r="BH360" s="228">
        <f>IF(N360="sníž. přenesená",J360,0)</f>
        <v>0</v>
      </c>
      <c r="BI360" s="228">
        <f>IF(N360="nulová",J360,0)</f>
        <v>0</v>
      </c>
      <c r="BJ360" s="19" t="s">
        <v>84</v>
      </c>
      <c r="BK360" s="228">
        <f>ROUND(I360*H360,2)</f>
        <v>0</v>
      </c>
      <c r="BL360" s="19" t="s">
        <v>141</v>
      </c>
      <c r="BM360" s="227" t="s">
        <v>541</v>
      </c>
    </row>
    <row r="361" spans="1:51" s="13" customFormat="1" ht="12">
      <c r="A361" s="13"/>
      <c r="B361" s="234"/>
      <c r="C361" s="235"/>
      <c r="D361" s="236" t="s">
        <v>238</v>
      </c>
      <c r="E361" s="237" t="s">
        <v>19</v>
      </c>
      <c r="F361" s="238" t="s">
        <v>335</v>
      </c>
      <c r="G361" s="235"/>
      <c r="H361" s="237" t="s">
        <v>19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238</v>
      </c>
      <c r="AU361" s="244" t="s">
        <v>87</v>
      </c>
      <c r="AV361" s="13" t="s">
        <v>84</v>
      </c>
      <c r="AW361" s="13" t="s">
        <v>37</v>
      </c>
      <c r="AX361" s="13" t="s">
        <v>77</v>
      </c>
      <c r="AY361" s="244" t="s">
        <v>229</v>
      </c>
    </row>
    <row r="362" spans="1:51" s="14" customFormat="1" ht="12">
      <c r="A362" s="14"/>
      <c r="B362" s="245"/>
      <c r="C362" s="246"/>
      <c r="D362" s="236" t="s">
        <v>238</v>
      </c>
      <c r="E362" s="247" t="s">
        <v>19</v>
      </c>
      <c r="F362" s="248" t="s">
        <v>248</v>
      </c>
      <c r="G362" s="246"/>
      <c r="H362" s="249">
        <v>3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238</v>
      </c>
      <c r="AU362" s="255" t="s">
        <v>87</v>
      </c>
      <c r="AV362" s="14" t="s">
        <v>87</v>
      </c>
      <c r="AW362" s="14" t="s">
        <v>37</v>
      </c>
      <c r="AX362" s="14" t="s">
        <v>77</v>
      </c>
      <c r="AY362" s="255" t="s">
        <v>229</v>
      </c>
    </row>
    <row r="363" spans="1:51" s="15" customFormat="1" ht="12">
      <c r="A363" s="15"/>
      <c r="B363" s="256"/>
      <c r="C363" s="257"/>
      <c r="D363" s="236" t="s">
        <v>238</v>
      </c>
      <c r="E363" s="258" t="s">
        <v>19</v>
      </c>
      <c r="F363" s="259" t="s">
        <v>240</v>
      </c>
      <c r="G363" s="257"/>
      <c r="H363" s="260">
        <v>3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6" t="s">
        <v>238</v>
      </c>
      <c r="AU363" s="266" t="s">
        <v>87</v>
      </c>
      <c r="AV363" s="15" t="s">
        <v>141</v>
      </c>
      <c r="AW363" s="15" t="s">
        <v>37</v>
      </c>
      <c r="AX363" s="15" t="s">
        <v>84</v>
      </c>
      <c r="AY363" s="266" t="s">
        <v>229</v>
      </c>
    </row>
    <row r="364" spans="1:65" s="2" customFormat="1" ht="16.5" customHeight="1">
      <c r="A364" s="40"/>
      <c r="B364" s="41"/>
      <c r="C364" s="279" t="s">
        <v>542</v>
      </c>
      <c r="D364" s="279" t="s">
        <v>320</v>
      </c>
      <c r="E364" s="280" t="s">
        <v>543</v>
      </c>
      <c r="F364" s="281" t="s">
        <v>544</v>
      </c>
      <c r="G364" s="282" t="s">
        <v>132</v>
      </c>
      <c r="H364" s="283">
        <v>4</v>
      </c>
      <c r="I364" s="284"/>
      <c r="J364" s="285">
        <f>ROUND(I364*H364,2)</f>
        <v>0</v>
      </c>
      <c r="K364" s="281" t="s">
        <v>234</v>
      </c>
      <c r="L364" s="286"/>
      <c r="M364" s="287" t="s">
        <v>19</v>
      </c>
      <c r="N364" s="288" t="s">
        <v>48</v>
      </c>
      <c r="O364" s="86"/>
      <c r="P364" s="225">
        <f>O364*H364</f>
        <v>0</v>
      </c>
      <c r="Q364" s="225">
        <v>0.0017</v>
      </c>
      <c r="R364" s="225">
        <f>Q364*H364</f>
        <v>0.0068</v>
      </c>
      <c r="S364" s="225">
        <v>0</v>
      </c>
      <c r="T364" s="22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7" t="s">
        <v>145</v>
      </c>
      <c r="AT364" s="227" t="s">
        <v>320</v>
      </c>
      <c r="AU364" s="227" t="s">
        <v>87</v>
      </c>
      <c r="AY364" s="19" t="s">
        <v>229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9" t="s">
        <v>84</v>
      </c>
      <c r="BK364" s="228">
        <f>ROUND(I364*H364,2)</f>
        <v>0</v>
      </c>
      <c r="BL364" s="19" t="s">
        <v>141</v>
      </c>
      <c r="BM364" s="227" t="s">
        <v>545</v>
      </c>
    </row>
    <row r="365" spans="1:51" s="13" customFormat="1" ht="12">
      <c r="A365" s="13"/>
      <c r="B365" s="234"/>
      <c r="C365" s="235"/>
      <c r="D365" s="236" t="s">
        <v>238</v>
      </c>
      <c r="E365" s="237" t="s">
        <v>19</v>
      </c>
      <c r="F365" s="238" t="s">
        <v>335</v>
      </c>
      <c r="G365" s="235"/>
      <c r="H365" s="237" t="s">
        <v>19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238</v>
      </c>
      <c r="AU365" s="244" t="s">
        <v>87</v>
      </c>
      <c r="AV365" s="13" t="s">
        <v>84</v>
      </c>
      <c r="AW365" s="13" t="s">
        <v>37</v>
      </c>
      <c r="AX365" s="13" t="s">
        <v>77</v>
      </c>
      <c r="AY365" s="244" t="s">
        <v>229</v>
      </c>
    </row>
    <row r="366" spans="1:51" s="14" customFormat="1" ht="12">
      <c r="A366" s="14"/>
      <c r="B366" s="245"/>
      <c r="C366" s="246"/>
      <c r="D366" s="236" t="s">
        <v>238</v>
      </c>
      <c r="E366" s="247" t="s">
        <v>19</v>
      </c>
      <c r="F366" s="248" t="s">
        <v>141</v>
      </c>
      <c r="G366" s="246"/>
      <c r="H366" s="249">
        <v>4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238</v>
      </c>
      <c r="AU366" s="255" t="s">
        <v>87</v>
      </c>
      <c r="AV366" s="14" t="s">
        <v>87</v>
      </c>
      <c r="AW366" s="14" t="s">
        <v>37</v>
      </c>
      <c r="AX366" s="14" t="s">
        <v>77</v>
      </c>
      <c r="AY366" s="255" t="s">
        <v>229</v>
      </c>
    </row>
    <row r="367" spans="1:51" s="15" customFormat="1" ht="12">
      <c r="A367" s="15"/>
      <c r="B367" s="256"/>
      <c r="C367" s="257"/>
      <c r="D367" s="236" t="s">
        <v>238</v>
      </c>
      <c r="E367" s="258" t="s">
        <v>19</v>
      </c>
      <c r="F367" s="259" t="s">
        <v>240</v>
      </c>
      <c r="G367" s="257"/>
      <c r="H367" s="260">
        <v>4</v>
      </c>
      <c r="I367" s="261"/>
      <c r="J367" s="257"/>
      <c r="K367" s="257"/>
      <c r="L367" s="262"/>
      <c r="M367" s="263"/>
      <c r="N367" s="264"/>
      <c r="O367" s="264"/>
      <c r="P367" s="264"/>
      <c r="Q367" s="264"/>
      <c r="R367" s="264"/>
      <c r="S367" s="264"/>
      <c r="T367" s="26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6" t="s">
        <v>238</v>
      </c>
      <c r="AU367" s="266" t="s">
        <v>87</v>
      </c>
      <c r="AV367" s="15" t="s">
        <v>141</v>
      </c>
      <c r="AW367" s="15" t="s">
        <v>37</v>
      </c>
      <c r="AX367" s="15" t="s">
        <v>84</v>
      </c>
      <c r="AY367" s="266" t="s">
        <v>229</v>
      </c>
    </row>
    <row r="368" spans="1:65" s="2" customFormat="1" ht="16.5" customHeight="1">
      <c r="A368" s="40"/>
      <c r="B368" s="41"/>
      <c r="C368" s="279" t="s">
        <v>187</v>
      </c>
      <c r="D368" s="279" t="s">
        <v>320</v>
      </c>
      <c r="E368" s="280" t="s">
        <v>546</v>
      </c>
      <c r="F368" s="281" t="s">
        <v>547</v>
      </c>
      <c r="G368" s="282" t="s">
        <v>132</v>
      </c>
      <c r="H368" s="283">
        <v>1</v>
      </c>
      <c r="I368" s="284"/>
      <c r="J368" s="285">
        <f>ROUND(I368*H368,2)</f>
        <v>0</v>
      </c>
      <c r="K368" s="281" t="s">
        <v>234</v>
      </c>
      <c r="L368" s="286"/>
      <c r="M368" s="287" t="s">
        <v>19</v>
      </c>
      <c r="N368" s="288" t="s">
        <v>48</v>
      </c>
      <c r="O368" s="86"/>
      <c r="P368" s="225">
        <f>O368*H368</f>
        <v>0</v>
      </c>
      <c r="Q368" s="225">
        <v>0.005</v>
      </c>
      <c r="R368" s="225">
        <f>Q368*H368</f>
        <v>0.005</v>
      </c>
      <c r="S368" s="225">
        <v>0</v>
      </c>
      <c r="T368" s="22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7" t="s">
        <v>145</v>
      </c>
      <c r="AT368" s="227" t="s">
        <v>320</v>
      </c>
      <c r="AU368" s="227" t="s">
        <v>87</v>
      </c>
      <c r="AY368" s="19" t="s">
        <v>229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9" t="s">
        <v>84</v>
      </c>
      <c r="BK368" s="228">
        <f>ROUND(I368*H368,2)</f>
        <v>0</v>
      </c>
      <c r="BL368" s="19" t="s">
        <v>141</v>
      </c>
      <c r="BM368" s="227" t="s">
        <v>548</v>
      </c>
    </row>
    <row r="369" spans="1:51" s="13" customFormat="1" ht="12">
      <c r="A369" s="13"/>
      <c r="B369" s="234"/>
      <c r="C369" s="235"/>
      <c r="D369" s="236" t="s">
        <v>238</v>
      </c>
      <c r="E369" s="237" t="s">
        <v>19</v>
      </c>
      <c r="F369" s="238" t="s">
        <v>335</v>
      </c>
      <c r="G369" s="235"/>
      <c r="H369" s="237" t="s">
        <v>19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238</v>
      </c>
      <c r="AU369" s="244" t="s">
        <v>87</v>
      </c>
      <c r="AV369" s="13" t="s">
        <v>84</v>
      </c>
      <c r="AW369" s="13" t="s">
        <v>37</v>
      </c>
      <c r="AX369" s="13" t="s">
        <v>77</v>
      </c>
      <c r="AY369" s="244" t="s">
        <v>229</v>
      </c>
    </row>
    <row r="370" spans="1:51" s="14" customFormat="1" ht="12">
      <c r="A370" s="14"/>
      <c r="B370" s="245"/>
      <c r="C370" s="246"/>
      <c r="D370" s="236" t="s">
        <v>238</v>
      </c>
      <c r="E370" s="247" t="s">
        <v>19</v>
      </c>
      <c r="F370" s="248" t="s">
        <v>84</v>
      </c>
      <c r="G370" s="246"/>
      <c r="H370" s="249">
        <v>1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5" t="s">
        <v>238</v>
      </c>
      <c r="AU370" s="255" t="s">
        <v>87</v>
      </c>
      <c r="AV370" s="14" t="s">
        <v>87</v>
      </c>
      <c r="AW370" s="14" t="s">
        <v>37</v>
      </c>
      <c r="AX370" s="14" t="s">
        <v>77</v>
      </c>
      <c r="AY370" s="255" t="s">
        <v>229</v>
      </c>
    </row>
    <row r="371" spans="1:51" s="15" customFormat="1" ht="12">
      <c r="A371" s="15"/>
      <c r="B371" s="256"/>
      <c r="C371" s="257"/>
      <c r="D371" s="236" t="s">
        <v>238</v>
      </c>
      <c r="E371" s="258" t="s">
        <v>19</v>
      </c>
      <c r="F371" s="259" t="s">
        <v>240</v>
      </c>
      <c r="G371" s="257"/>
      <c r="H371" s="260">
        <v>1</v>
      </c>
      <c r="I371" s="261"/>
      <c r="J371" s="257"/>
      <c r="K371" s="257"/>
      <c r="L371" s="262"/>
      <c r="M371" s="263"/>
      <c r="N371" s="264"/>
      <c r="O371" s="264"/>
      <c r="P371" s="264"/>
      <c r="Q371" s="264"/>
      <c r="R371" s="264"/>
      <c r="S371" s="264"/>
      <c r="T371" s="26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6" t="s">
        <v>238</v>
      </c>
      <c r="AU371" s="266" t="s">
        <v>87</v>
      </c>
      <c r="AV371" s="15" t="s">
        <v>141</v>
      </c>
      <c r="AW371" s="15" t="s">
        <v>37</v>
      </c>
      <c r="AX371" s="15" t="s">
        <v>84</v>
      </c>
      <c r="AY371" s="266" t="s">
        <v>229</v>
      </c>
    </row>
    <row r="372" spans="1:65" s="2" customFormat="1" ht="24.15" customHeight="1">
      <c r="A372" s="40"/>
      <c r="B372" s="41"/>
      <c r="C372" s="279" t="s">
        <v>549</v>
      </c>
      <c r="D372" s="279" t="s">
        <v>320</v>
      </c>
      <c r="E372" s="280" t="s">
        <v>550</v>
      </c>
      <c r="F372" s="281" t="s">
        <v>551</v>
      </c>
      <c r="G372" s="282" t="s">
        <v>132</v>
      </c>
      <c r="H372" s="283">
        <v>3</v>
      </c>
      <c r="I372" s="284"/>
      <c r="J372" s="285">
        <f>ROUND(I372*H372,2)</f>
        <v>0</v>
      </c>
      <c r="K372" s="281" t="s">
        <v>234</v>
      </c>
      <c r="L372" s="286"/>
      <c r="M372" s="287" t="s">
        <v>19</v>
      </c>
      <c r="N372" s="288" t="s">
        <v>48</v>
      </c>
      <c r="O372" s="86"/>
      <c r="P372" s="225">
        <f>O372*H372</f>
        <v>0</v>
      </c>
      <c r="Q372" s="225">
        <v>0.0035</v>
      </c>
      <c r="R372" s="225">
        <f>Q372*H372</f>
        <v>0.0105</v>
      </c>
      <c r="S372" s="225">
        <v>0</v>
      </c>
      <c r="T372" s="22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7" t="s">
        <v>145</v>
      </c>
      <c r="AT372" s="227" t="s">
        <v>320</v>
      </c>
      <c r="AU372" s="227" t="s">
        <v>87</v>
      </c>
      <c r="AY372" s="19" t="s">
        <v>229</v>
      </c>
      <c r="BE372" s="228">
        <f>IF(N372="základní",J372,0)</f>
        <v>0</v>
      </c>
      <c r="BF372" s="228">
        <f>IF(N372="snížená",J372,0)</f>
        <v>0</v>
      </c>
      <c r="BG372" s="228">
        <f>IF(N372="zákl. přenesená",J372,0)</f>
        <v>0</v>
      </c>
      <c r="BH372" s="228">
        <f>IF(N372="sníž. přenesená",J372,0)</f>
        <v>0</v>
      </c>
      <c r="BI372" s="228">
        <f>IF(N372="nulová",J372,0)</f>
        <v>0</v>
      </c>
      <c r="BJ372" s="19" t="s">
        <v>84</v>
      </c>
      <c r="BK372" s="228">
        <f>ROUND(I372*H372,2)</f>
        <v>0</v>
      </c>
      <c r="BL372" s="19" t="s">
        <v>141</v>
      </c>
      <c r="BM372" s="227" t="s">
        <v>552</v>
      </c>
    </row>
    <row r="373" spans="1:51" s="13" customFormat="1" ht="12">
      <c r="A373" s="13"/>
      <c r="B373" s="234"/>
      <c r="C373" s="235"/>
      <c r="D373" s="236" t="s">
        <v>238</v>
      </c>
      <c r="E373" s="237" t="s">
        <v>19</v>
      </c>
      <c r="F373" s="238" t="s">
        <v>335</v>
      </c>
      <c r="G373" s="235"/>
      <c r="H373" s="237" t="s">
        <v>19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238</v>
      </c>
      <c r="AU373" s="244" t="s">
        <v>87</v>
      </c>
      <c r="AV373" s="13" t="s">
        <v>84</v>
      </c>
      <c r="AW373" s="13" t="s">
        <v>37</v>
      </c>
      <c r="AX373" s="13" t="s">
        <v>77</v>
      </c>
      <c r="AY373" s="244" t="s">
        <v>229</v>
      </c>
    </row>
    <row r="374" spans="1:51" s="14" customFormat="1" ht="12">
      <c r="A374" s="14"/>
      <c r="B374" s="245"/>
      <c r="C374" s="246"/>
      <c r="D374" s="236" t="s">
        <v>238</v>
      </c>
      <c r="E374" s="247" t="s">
        <v>19</v>
      </c>
      <c r="F374" s="248" t="s">
        <v>248</v>
      </c>
      <c r="G374" s="246"/>
      <c r="H374" s="249">
        <v>3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238</v>
      </c>
      <c r="AU374" s="255" t="s">
        <v>87</v>
      </c>
      <c r="AV374" s="14" t="s">
        <v>87</v>
      </c>
      <c r="AW374" s="14" t="s">
        <v>37</v>
      </c>
      <c r="AX374" s="14" t="s">
        <v>77</v>
      </c>
      <c r="AY374" s="255" t="s">
        <v>229</v>
      </c>
    </row>
    <row r="375" spans="1:51" s="15" customFormat="1" ht="12">
      <c r="A375" s="15"/>
      <c r="B375" s="256"/>
      <c r="C375" s="257"/>
      <c r="D375" s="236" t="s">
        <v>238</v>
      </c>
      <c r="E375" s="258" t="s">
        <v>19</v>
      </c>
      <c r="F375" s="259" t="s">
        <v>240</v>
      </c>
      <c r="G375" s="257"/>
      <c r="H375" s="260">
        <v>3</v>
      </c>
      <c r="I375" s="261"/>
      <c r="J375" s="257"/>
      <c r="K375" s="257"/>
      <c r="L375" s="262"/>
      <c r="M375" s="263"/>
      <c r="N375" s="264"/>
      <c r="O375" s="264"/>
      <c r="P375" s="264"/>
      <c r="Q375" s="264"/>
      <c r="R375" s="264"/>
      <c r="S375" s="264"/>
      <c r="T375" s="26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6" t="s">
        <v>238</v>
      </c>
      <c r="AU375" s="266" t="s">
        <v>87</v>
      </c>
      <c r="AV375" s="15" t="s">
        <v>141</v>
      </c>
      <c r="AW375" s="15" t="s">
        <v>37</v>
      </c>
      <c r="AX375" s="15" t="s">
        <v>84</v>
      </c>
      <c r="AY375" s="266" t="s">
        <v>229</v>
      </c>
    </row>
    <row r="376" spans="1:65" s="2" customFormat="1" ht="24.15" customHeight="1">
      <c r="A376" s="40"/>
      <c r="B376" s="41"/>
      <c r="C376" s="279" t="s">
        <v>553</v>
      </c>
      <c r="D376" s="279" t="s">
        <v>320</v>
      </c>
      <c r="E376" s="280" t="s">
        <v>554</v>
      </c>
      <c r="F376" s="281" t="s">
        <v>555</v>
      </c>
      <c r="G376" s="282" t="s">
        <v>132</v>
      </c>
      <c r="H376" s="283">
        <v>3</v>
      </c>
      <c r="I376" s="284"/>
      <c r="J376" s="285">
        <f>ROUND(I376*H376,2)</f>
        <v>0</v>
      </c>
      <c r="K376" s="281" t="s">
        <v>234</v>
      </c>
      <c r="L376" s="286"/>
      <c r="M376" s="287" t="s">
        <v>19</v>
      </c>
      <c r="N376" s="288" t="s">
        <v>48</v>
      </c>
      <c r="O376" s="86"/>
      <c r="P376" s="225">
        <f>O376*H376</f>
        <v>0</v>
      </c>
      <c r="Q376" s="225">
        <v>0.0025</v>
      </c>
      <c r="R376" s="225">
        <f>Q376*H376</f>
        <v>0.0075</v>
      </c>
      <c r="S376" s="225">
        <v>0</v>
      </c>
      <c r="T376" s="22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7" t="s">
        <v>145</v>
      </c>
      <c r="AT376" s="227" t="s">
        <v>320</v>
      </c>
      <c r="AU376" s="227" t="s">
        <v>87</v>
      </c>
      <c r="AY376" s="19" t="s">
        <v>229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9" t="s">
        <v>84</v>
      </c>
      <c r="BK376" s="228">
        <f>ROUND(I376*H376,2)</f>
        <v>0</v>
      </c>
      <c r="BL376" s="19" t="s">
        <v>141</v>
      </c>
      <c r="BM376" s="227" t="s">
        <v>556</v>
      </c>
    </row>
    <row r="377" spans="1:51" s="13" customFormat="1" ht="12">
      <c r="A377" s="13"/>
      <c r="B377" s="234"/>
      <c r="C377" s="235"/>
      <c r="D377" s="236" t="s">
        <v>238</v>
      </c>
      <c r="E377" s="237" t="s">
        <v>19</v>
      </c>
      <c r="F377" s="238" t="s">
        <v>335</v>
      </c>
      <c r="G377" s="235"/>
      <c r="H377" s="237" t="s">
        <v>19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238</v>
      </c>
      <c r="AU377" s="244" t="s">
        <v>87</v>
      </c>
      <c r="AV377" s="13" t="s">
        <v>84</v>
      </c>
      <c r="AW377" s="13" t="s">
        <v>37</v>
      </c>
      <c r="AX377" s="13" t="s">
        <v>77</v>
      </c>
      <c r="AY377" s="244" t="s">
        <v>229</v>
      </c>
    </row>
    <row r="378" spans="1:51" s="14" customFormat="1" ht="12">
      <c r="A378" s="14"/>
      <c r="B378" s="245"/>
      <c r="C378" s="246"/>
      <c r="D378" s="236" t="s">
        <v>238</v>
      </c>
      <c r="E378" s="247" t="s">
        <v>19</v>
      </c>
      <c r="F378" s="248" t="s">
        <v>248</v>
      </c>
      <c r="G378" s="246"/>
      <c r="H378" s="249">
        <v>3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5" t="s">
        <v>238</v>
      </c>
      <c r="AU378" s="255" t="s">
        <v>87</v>
      </c>
      <c r="AV378" s="14" t="s">
        <v>87</v>
      </c>
      <c r="AW378" s="14" t="s">
        <v>37</v>
      </c>
      <c r="AX378" s="14" t="s">
        <v>77</v>
      </c>
      <c r="AY378" s="255" t="s">
        <v>229</v>
      </c>
    </row>
    <row r="379" spans="1:51" s="15" customFormat="1" ht="12">
      <c r="A379" s="15"/>
      <c r="B379" s="256"/>
      <c r="C379" s="257"/>
      <c r="D379" s="236" t="s">
        <v>238</v>
      </c>
      <c r="E379" s="258" t="s">
        <v>19</v>
      </c>
      <c r="F379" s="259" t="s">
        <v>240</v>
      </c>
      <c r="G379" s="257"/>
      <c r="H379" s="260">
        <v>3</v>
      </c>
      <c r="I379" s="261"/>
      <c r="J379" s="257"/>
      <c r="K379" s="257"/>
      <c r="L379" s="262"/>
      <c r="M379" s="263"/>
      <c r="N379" s="264"/>
      <c r="O379" s="264"/>
      <c r="P379" s="264"/>
      <c r="Q379" s="264"/>
      <c r="R379" s="264"/>
      <c r="S379" s="264"/>
      <c r="T379" s="26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6" t="s">
        <v>238</v>
      </c>
      <c r="AU379" s="266" t="s">
        <v>87</v>
      </c>
      <c r="AV379" s="15" t="s">
        <v>141</v>
      </c>
      <c r="AW379" s="15" t="s">
        <v>37</v>
      </c>
      <c r="AX379" s="15" t="s">
        <v>84</v>
      </c>
      <c r="AY379" s="266" t="s">
        <v>229</v>
      </c>
    </row>
    <row r="380" spans="1:65" s="2" customFormat="1" ht="16.5" customHeight="1">
      <c r="A380" s="40"/>
      <c r="B380" s="41"/>
      <c r="C380" s="279" t="s">
        <v>557</v>
      </c>
      <c r="D380" s="279" t="s">
        <v>320</v>
      </c>
      <c r="E380" s="280" t="s">
        <v>558</v>
      </c>
      <c r="F380" s="281" t="s">
        <v>559</v>
      </c>
      <c r="G380" s="282" t="s">
        <v>132</v>
      </c>
      <c r="H380" s="283">
        <v>3</v>
      </c>
      <c r="I380" s="284"/>
      <c r="J380" s="285">
        <f>ROUND(I380*H380,2)</f>
        <v>0</v>
      </c>
      <c r="K380" s="281" t="s">
        <v>234</v>
      </c>
      <c r="L380" s="286"/>
      <c r="M380" s="287" t="s">
        <v>19</v>
      </c>
      <c r="N380" s="288" t="s">
        <v>48</v>
      </c>
      <c r="O380" s="86"/>
      <c r="P380" s="225">
        <f>O380*H380</f>
        <v>0</v>
      </c>
      <c r="Q380" s="225">
        <v>0.0035</v>
      </c>
      <c r="R380" s="225">
        <f>Q380*H380</f>
        <v>0.0105</v>
      </c>
      <c r="S380" s="225">
        <v>0</v>
      </c>
      <c r="T380" s="22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7" t="s">
        <v>145</v>
      </c>
      <c r="AT380" s="227" t="s">
        <v>320</v>
      </c>
      <c r="AU380" s="227" t="s">
        <v>87</v>
      </c>
      <c r="AY380" s="19" t="s">
        <v>229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9" t="s">
        <v>84</v>
      </c>
      <c r="BK380" s="228">
        <f>ROUND(I380*H380,2)</f>
        <v>0</v>
      </c>
      <c r="BL380" s="19" t="s">
        <v>141</v>
      </c>
      <c r="BM380" s="227" t="s">
        <v>560</v>
      </c>
    </row>
    <row r="381" spans="1:51" s="13" customFormat="1" ht="12">
      <c r="A381" s="13"/>
      <c r="B381" s="234"/>
      <c r="C381" s="235"/>
      <c r="D381" s="236" t="s">
        <v>238</v>
      </c>
      <c r="E381" s="237" t="s">
        <v>19</v>
      </c>
      <c r="F381" s="238" t="s">
        <v>335</v>
      </c>
      <c r="G381" s="235"/>
      <c r="H381" s="237" t="s">
        <v>19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238</v>
      </c>
      <c r="AU381" s="244" t="s">
        <v>87</v>
      </c>
      <c r="AV381" s="13" t="s">
        <v>84</v>
      </c>
      <c r="AW381" s="13" t="s">
        <v>37</v>
      </c>
      <c r="AX381" s="13" t="s">
        <v>77</v>
      </c>
      <c r="AY381" s="244" t="s">
        <v>229</v>
      </c>
    </row>
    <row r="382" spans="1:51" s="14" customFormat="1" ht="12">
      <c r="A382" s="14"/>
      <c r="B382" s="245"/>
      <c r="C382" s="246"/>
      <c r="D382" s="236" t="s">
        <v>238</v>
      </c>
      <c r="E382" s="247" t="s">
        <v>19</v>
      </c>
      <c r="F382" s="248" t="s">
        <v>248</v>
      </c>
      <c r="G382" s="246"/>
      <c r="H382" s="249">
        <v>3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238</v>
      </c>
      <c r="AU382" s="255" t="s">
        <v>87</v>
      </c>
      <c r="AV382" s="14" t="s">
        <v>87</v>
      </c>
      <c r="AW382" s="14" t="s">
        <v>37</v>
      </c>
      <c r="AX382" s="14" t="s">
        <v>77</v>
      </c>
      <c r="AY382" s="255" t="s">
        <v>229</v>
      </c>
    </row>
    <row r="383" spans="1:51" s="15" customFormat="1" ht="12">
      <c r="A383" s="15"/>
      <c r="B383" s="256"/>
      <c r="C383" s="257"/>
      <c r="D383" s="236" t="s">
        <v>238</v>
      </c>
      <c r="E383" s="258" t="s">
        <v>19</v>
      </c>
      <c r="F383" s="259" t="s">
        <v>240</v>
      </c>
      <c r="G383" s="257"/>
      <c r="H383" s="260">
        <v>3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6" t="s">
        <v>238</v>
      </c>
      <c r="AU383" s="266" t="s">
        <v>87</v>
      </c>
      <c r="AV383" s="15" t="s">
        <v>141</v>
      </c>
      <c r="AW383" s="15" t="s">
        <v>37</v>
      </c>
      <c r="AX383" s="15" t="s">
        <v>84</v>
      </c>
      <c r="AY383" s="266" t="s">
        <v>229</v>
      </c>
    </row>
    <row r="384" spans="1:65" s="2" customFormat="1" ht="21.75" customHeight="1">
      <c r="A384" s="40"/>
      <c r="B384" s="41"/>
      <c r="C384" s="279" t="s">
        <v>561</v>
      </c>
      <c r="D384" s="279" t="s">
        <v>320</v>
      </c>
      <c r="E384" s="280" t="s">
        <v>562</v>
      </c>
      <c r="F384" s="281" t="s">
        <v>563</v>
      </c>
      <c r="G384" s="282" t="s">
        <v>132</v>
      </c>
      <c r="H384" s="283">
        <v>4</v>
      </c>
      <c r="I384" s="284"/>
      <c r="J384" s="285">
        <f>ROUND(I384*H384,2)</f>
        <v>0</v>
      </c>
      <c r="K384" s="281" t="s">
        <v>234</v>
      </c>
      <c r="L384" s="286"/>
      <c r="M384" s="287" t="s">
        <v>19</v>
      </c>
      <c r="N384" s="288" t="s">
        <v>48</v>
      </c>
      <c r="O384" s="86"/>
      <c r="P384" s="225">
        <f>O384*H384</f>
        <v>0</v>
      </c>
      <c r="Q384" s="225">
        <v>0.0005</v>
      </c>
      <c r="R384" s="225">
        <f>Q384*H384</f>
        <v>0.002</v>
      </c>
      <c r="S384" s="225">
        <v>0</v>
      </c>
      <c r="T384" s="22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7" t="s">
        <v>145</v>
      </c>
      <c r="AT384" s="227" t="s">
        <v>320</v>
      </c>
      <c r="AU384" s="227" t="s">
        <v>87</v>
      </c>
      <c r="AY384" s="19" t="s">
        <v>229</v>
      </c>
      <c r="BE384" s="228">
        <f>IF(N384="základní",J384,0)</f>
        <v>0</v>
      </c>
      <c r="BF384" s="228">
        <f>IF(N384="snížená",J384,0)</f>
        <v>0</v>
      </c>
      <c r="BG384" s="228">
        <f>IF(N384="zákl. přenesená",J384,0)</f>
        <v>0</v>
      </c>
      <c r="BH384" s="228">
        <f>IF(N384="sníž. přenesená",J384,0)</f>
        <v>0</v>
      </c>
      <c r="BI384" s="228">
        <f>IF(N384="nulová",J384,0)</f>
        <v>0</v>
      </c>
      <c r="BJ384" s="19" t="s">
        <v>84</v>
      </c>
      <c r="BK384" s="228">
        <f>ROUND(I384*H384,2)</f>
        <v>0</v>
      </c>
      <c r="BL384" s="19" t="s">
        <v>141</v>
      </c>
      <c r="BM384" s="227" t="s">
        <v>564</v>
      </c>
    </row>
    <row r="385" spans="1:51" s="13" customFormat="1" ht="12">
      <c r="A385" s="13"/>
      <c r="B385" s="234"/>
      <c r="C385" s="235"/>
      <c r="D385" s="236" t="s">
        <v>238</v>
      </c>
      <c r="E385" s="237" t="s">
        <v>19</v>
      </c>
      <c r="F385" s="238" t="s">
        <v>335</v>
      </c>
      <c r="G385" s="235"/>
      <c r="H385" s="237" t="s">
        <v>19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238</v>
      </c>
      <c r="AU385" s="244" t="s">
        <v>87</v>
      </c>
      <c r="AV385" s="13" t="s">
        <v>84</v>
      </c>
      <c r="AW385" s="13" t="s">
        <v>37</v>
      </c>
      <c r="AX385" s="13" t="s">
        <v>77</v>
      </c>
      <c r="AY385" s="244" t="s">
        <v>229</v>
      </c>
    </row>
    <row r="386" spans="1:51" s="14" customFormat="1" ht="12">
      <c r="A386" s="14"/>
      <c r="B386" s="245"/>
      <c r="C386" s="246"/>
      <c r="D386" s="236" t="s">
        <v>238</v>
      </c>
      <c r="E386" s="247" t="s">
        <v>19</v>
      </c>
      <c r="F386" s="248" t="s">
        <v>141</v>
      </c>
      <c r="G386" s="246"/>
      <c r="H386" s="249">
        <v>4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238</v>
      </c>
      <c r="AU386" s="255" t="s">
        <v>87</v>
      </c>
      <c r="AV386" s="14" t="s">
        <v>87</v>
      </c>
      <c r="AW386" s="14" t="s">
        <v>37</v>
      </c>
      <c r="AX386" s="14" t="s">
        <v>77</v>
      </c>
      <c r="AY386" s="255" t="s">
        <v>229</v>
      </c>
    </row>
    <row r="387" spans="1:51" s="15" customFormat="1" ht="12">
      <c r="A387" s="15"/>
      <c r="B387" s="256"/>
      <c r="C387" s="257"/>
      <c r="D387" s="236" t="s">
        <v>238</v>
      </c>
      <c r="E387" s="258" t="s">
        <v>19</v>
      </c>
      <c r="F387" s="259" t="s">
        <v>240</v>
      </c>
      <c r="G387" s="257"/>
      <c r="H387" s="260">
        <v>4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6" t="s">
        <v>238</v>
      </c>
      <c r="AU387" s="266" t="s">
        <v>87</v>
      </c>
      <c r="AV387" s="15" t="s">
        <v>141</v>
      </c>
      <c r="AW387" s="15" t="s">
        <v>37</v>
      </c>
      <c r="AX387" s="15" t="s">
        <v>84</v>
      </c>
      <c r="AY387" s="266" t="s">
        <v>229</v>
      </c>
    </row>
    <row r="388" spans="1:65" s="2" customFormat="1" ht="16.5" customHeight="1">
      <c r="A388" s="40"/>
      <c r="B388" s="41"/>
      <c r="C388" s="279" t="s">
        <v>565</v>
      </c>
      <c r="D388" s="279" t="s">
        <v>320</v>
      </c>
      <c r="E388" s="280" t="s">
        <v>566</v>
      </c>
      <c r="F388" s="281" t="s">
        <v>567</v>
      </c>
      <c r="G388" s="282" t="s">
        <v>132</v>
      </c>
      <c r="H388" s="283">
        <v>1</v>
      </c>
      <c r="I388" s="284"/>
      <c r="J388" s="285">
        <f>ROUND(I388*H388,2)</f>
        <v>0</v>
      </c>
      <c r="K388" s="281" t="s">
        <v>234</v>
      </c>
      <c r="L388" s="286"/>
      <c r="M388" s="287" t="s">
        <v>19</v>
      </c>
      <c r="N388" s="288" t="s">
        <v>48</v>
      </c>
      <c r="O388" s="86"/>
      <c r="P388" s="225">
        <f>O388*H388</f>
        <v>0</v>
      </c>
      <c r="Q388" s="225">
        <v>0.005</v>
      </c>
      <c r="R388" s="225">
        <f>Q388*H388</f>
        <v>0.005</v>
      </c>
      <c r="S388" s="225">
        <v>0</v>
      </c>
      <c r="T388" s="22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7" t="s">
        <v>145</v>
      </c>
      <c r="AT388" s="227" t="s">
        <v>320</v>
      </c>
      <c r="AU388" s="227" t="s">
        <v>87</v>
      </c>
      <c r="AY388" s="19" t="s">
        <v>229</v>
      </c>
      <c r="BE388" s="228">
        <f>IF(N388="základní",J388,0)</f>
        <v>0</v>
      </c>
      <c r="BF388" s="228">
        <f>IF(N388="snížená",J388,0)</f>
        <v>0</v>
      </c>
      <c r="BG388" s="228">
        <f>IF(N388="zákl. přenesená",J388,0)</f>
        <v>0</v>
      </c>
      <c r="BH388" s="228">
        <f>IF(N388="sníž. přenesená",J388,0)</f>
        <v>0</v>
      </c>
      <c r="BI388" s="228">
        <f>IF(N388="nulová",J388,0)</f>
        <v>0</v>
      </c>
      <c r="BJ388" s="19" t="s">
        <v>84</v>
      </c>
      <c r="BK388" s="228">
        <f>ROUND(I388*H388,2)</f>
        <v>0</v>
      </c>
      <c r="BL388" s="19" t="s">
        <v>141</v>
      </c>
      <c r="BM388" s="227" t="s">
        <v>568</v>
      </c>
    </row>
    <row r="389" spans="1:51" s="13" customFormat="1" ht="12">
      <c r="A389" s="13"/>
      <c r="B389" s="234"/>
      <c r="C389" s="235"/>
      <c r="D389" s="236" t="s">
        <v>238</v>
      </c>
      <c r="E389" s="237" t="s">
        <v>19</v>
      </c>
      <c r="F389" s="238" t="s">
        <v>335</v>
      </c>
      <c r="G389" s="235"/>
      <c r="H389" s="237" t="s">
        <v>19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238</v>
      </c>
      <c r="AU389" s="244" t="s">
        <v>87</v>
      </c>
      <c r="AV389" s="13" t="s">
        <v>84</v>
      </c>
      <c r="AW389" s="13" t="s">
        <v>37</v>
      </c>
      <c r="AX389" s="13" t="s">
        <v>77</v>
      </c>
      <c r="AY389" s="244" t="s">
        <v>229</v>
      </c>
    </row>
    <row r="390" spans="1:51" s="14" customFormat="1" ht="12">
      <c r="A390" s="14"/>
      <c r="B390" s="245"/>
      <c r="C390" s="246"/>
      <c r="D390" s="236" t="s">
        <v>238</v>
      </c>
      <c r="E390" s="247" t="s">
        <v>19</v>
      </c>
      <c r="F390" s="248" t="s">
        <v>84</v>
      </c>
      <c r="G390" s="246"/>
      <c r="H390" s="249">
        <v>1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238</v>
      </c>
      <c r="AU390" s="255" t="s">
        <v>87</v>
      </c>
      <c r="AV390" s="14" t="s">
        <v>87</v>
      </c>
      <c r="AW390" s="14" t="s">
        <v>37</v>
      </c>
      <c r="AX390" s="14" t="s">
        <v>77</v>
      </c>
      <c r="AY390" s="255" t="s">
        <v>229</v>
      </c>
    </row>
    <row r="391" spans="1:51" s="15" customFormat="1" ht="12">
      <c r="A391" s="15"/>
      <c r="B391" s="256"/>
      <c r="C391" s="257"/>
      <c r="D391" s="236" t="s">
        <v>238</v>
      </c>
      <c r="E391" s="258" t="s">
        <v>19</v>
      </c>
      <c r="F391" s="259" t="s">
        <v>240</v>
      </c>
      <c r="G391" s="257"/>
      <c r="H391" s="260">
        <v>1</v>
      </c>
      <c r="I391" s="261"/>
      <c r="J391" s="257"/>
      <c r="K391" s="257"/>
      <c r="L391" s="262"/>
      <c r="M391" s="263"/>
      <c r="N391" s="264"/>
      <c r="O391" s="264"/>
      <c r="P391" s="264"/>
      <c r="Q391" s="264"/>
      <c r="R391" s="264"/>
      <c r="S391" s="264"/>
      <c r="T391" s="26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6" t="s">
        <v>238</v>
      </c>
      <c r="AU391" s="266" t="s">
        <v>87</v>
      </c>
      <c r="AV391" s="15" t="s">
        <v>141</v>
      </c>
      <c r="AW391" s="15" t="s">
        <v>37</v>
      </c>
      <c r="AX391" s="15" t="s">
        <v>84</v>
      </c>
      <c r="AY391" s="266" t="s">
        <v>229</v>
      </c>
    </row>
    <row r="392" spans="1:65" s="2" customFormat="1" ht="24.15" customHeight="1">
      <c r="A392" s="40"/>
      <c r="B392" s="41"/>
      <c r="C392" s="216" t="s">
        <v>569</v>
      </c>
      <c r="D392" s="216" t="s">
        <v>231</v>
      </c>
      <c r="E392" s="217" t="s">
        <v>570</v>
      </c>
      <c r="F392" s="218" t="s">
        <v>571</v>
      </c>
      <c r="G392" s="219" t="s">
        <v>132</v>
      </c>
      <c r="H392" s="220">
        <v>22</v>
      </c>
      <c r="I392" s="221"/>
      <c r="J392" s="222">
        <f>ROUND(I392*H392,2)</f>
        <v>0</v>
      </c>
      <c r="K392" s="218" t="s">
        <v>234</v>
      </c>
      <c r="L392" s="46"/>
      <c r="M392" s="223" t="s">
        <v>19</v>
      </c>
      <c r="N392" s="224" t="s">
        <v>48</v>
      </c>
      <c r="O392" s="86"/>
      <c r="P392" s="225">
        <f>O392*H392</f>
        <v>0</v>
      </c>
      <c r="Q392" s="225">
        <v>0.10941</v>
      </c>
      <c r="R392" s="225">
        <f>Q392*H392</f>
        <v>2.4070199999999997</v>
      </c>
      <c r="S392" s="225">
        <v>0</v>
      </c>
      <c r="T392" s="22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7" t="s">
        <v>141</v>
      </c>
      <c r="AT392" s="227" t="s">
        <v>231</v>
      </c>
      <c r="AU392" s="227" t="s">
        <v>87</v>
      </c>
      <c r="AY392" s="19" t="s">
        <v>229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9" t="s">
        <v>84</v>
      </c>
      <c r="BK392" s="228">
        <f>ROUND(I392*H392,2)</f>
        <v>0</v>
      </c>
      <c r="BL392" s="19" t="s">
        <v>141</v>
      </c>
      <c r="BM392" s="227" t="s">
        <v>572</v>
      </c>
    </row>
    <row r="393" spans="1:47" s="2" customFormat="1" ht="12">
      <c r="A393" s="40"/>
      <c r="B393" s="41"/>
      <c r="C393" s="42"/>
      <c r="D393" s="229" t="s">
        <v>236</v>
      </c>
      <c r="E393" s="42"/>
      <c r="F393" s="230" t="s">
        <v>573</v>
      </c>
      <c r="G393" s="42"/>
      <c r="H393" s="42"/>
      <c r="I393" s="231"/>
      <c r="J393" s="42"/>
      <c r="K393" s="42"/>
      <c r="L393" s="46"/>
      <c r="M393" s="232"/>
      <c r="N393" s="23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236</v>
      </c>
      <c r="AU393" s="19" t="s">
        <v>87</v>
      </c>
    </row>
    <row r="394" spans="1:51" s="13" customFormat="1" ht="12">
      <c r="A394" s="13"/>
      <c r="B394" s="234"/>
      <c r="C394" s="235"/>
      <c r="D394" s="236" t="s">
        <v>238</v>
      </c>
      <c r="E394" s="237" t="s">
        <v>19</v>
      </c>
      <c r="F394" s="238" t="s">
        <v>335</v>
      </c>
      <c r="G394" s="235"/>
      <c r="H394" s="237" t="s">
        <v>19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238</v>
      </c>
      <c r="AU394" s="244" t="s">
        <v>87</v>
      </c>
      <c r="AV394" s="13" t="s">
        <v>84</v>
      </c>
      <c r="AW394" s="13" t="s">
        <v>37</v>
      </c>
      <c r="AX394" s="13" t="s">
        <v>77</v>
      </c>
      <c r="AY394" s="244" t="s">
        <v>229</v>
      </c>
    </row>
    <row r="395" spans="1:51" s="14" customFormat="1" ht="12">
      <c r="A395" s="14"/>
      <c r="B395" s="245"/>
      <c r="C395" s="246"/>
      <c r="D395" s="236" t="s">
        <v>238</v>
      </c>
      <c r="E395" s="247" t="s">
        <v>130</v>
      </c>
      <c r="F395" s="248" t="s">
        <v>133</v>
      </c>
      <c r="G395" s="246"/>
      <c r="H395" s="249">
        <v>22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238</v>
      </c>
      <c r="AU395" s="255" t="s">
        <v>87</v>
      </c>
      <c r="AV395" s="14" t="s">
        <v>87</v>
      </c>
      <c r="AW395" s="14" t="s">
        <v>37</v>
      </c>
      <c r="AX395" s="14" t="s">
        <v>77</v>
      </c>
      <c r="AY395" s="255" t="s">
        <v>229</v>
      </c>
    </row>
    <row r="396" spans="1:51" s="15" customFormat="1" ht="12">
      <c r="A396" s="15"/>
      <c r="B396" s="256"/>
      <c r="C396" s="257"/>
      <c r="D396" s="236" t="s">
        <v>238</v>
      </c>
      <c r="E396" s="258" t="s">
        <v>19</v>
      </c>
      <c r="F396" s="259" t="s">
        <v>240</v>
      </c>
      <c r="G396" s="257"/>
      <c r="H396" s="260">
        <v>22</v>
      </c>
      <c r="I396" s="261"/>
      <c r="J396" s="257"/>
      <c r="K396" s="257"/>
      <c r="L396" s="262"/>
      <c r="M396" s="263"/>
      <c r="N396" s="264"/>
      <c r="O396" s="264"/>
      <c r="P396" s="264"/>
      <c r="Q396" s="264"/>
      <c r="R396" s="264"/>
      <c r="S396" s="264"/>
      <c r="T396" s="26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6" t="s">
        <v>238</v>
      </c>
      <c r="AU396" s="266" t="s">
        <v>87</v>
      </c>
      <c r="AV396" s="15" t="s">
        <v>141</v>
      </c>
      <c r="AW396" s="15" t="s">
        <v>37</v>
      </c>
      <c r="AX396" s="15" t="s">
        <v>84</v>
      </c>
      <c r="AY396" s="266" t="s">
        <v>229</v>
      </c>
    </row>
    <row r="397" spans="1:65" s="2" customFormat="1" ht="21.75" customHeight="1">
      <c r="A397" s="40"/>
      <c r="B397" s="41"/>
      <c r="C397" s="279" t="s">
        <v>574</v>
      </c>
      <c r="D397" s="279" t="s">
        <v>320</v>
      </c>
      <c r="E397" s="280" t="s">
        <v>575</v>
      </c>
      <c r="F397" s="281" t="s">
        <v>576</v>
      </c>
      <c r="G397" s="282" t="s">
        <v>132</v>
      </c>
      <c r="H397" s="283">
        <v>22</v>
      </c>
      <c r="I397" s="284"/>
      <c r="J397" s="285">
        <f>ROUND(I397*H397,2)</f>
        <v>0</v>
      </c>
      <c r="K397" s="281" t="s">
        <v>234</v>
      </c>
      <c r="L397" s="286"/>
      <c r="M397" s="287" t="s">
        <v>19</v>
      </c>
      <c r="N397" s="288" t="s">
        <v>48</v>
      </c>
      <c r="O397" s="86"/>
      <c r="P397" s="225">
        <f>O397*H397</f>
        <v>0</v>
      </c>
      <c r="Q397" s="225">
        <v>0.0065</v>
      </c>
      <c r="R397" s="225">
        <f>Q397*H397</f>
        <v>0.143</v>
      </c>
      <c r="S397" s="225">
        <v>0</v>
      </c>
      <c r="T397" s="22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7" t="s">
        <v>145</v>
      </c>
      <c r="AT397" s="227" t="s">
        <v>320</v>
      </c>
      <c r="AU397" s="227" t="s">
        <v>87</v>
      </c>
      <c r="AY397" s="19" t="s">
        <v>229</v>
      </c>
      <c r="BE397" s="228">
        <f>IF(N397="základní",J397,0)</f>
        <v>0</v>
      </c>
      <c r="BF397" s="228">
        <f>IF(N397="snížená",J397,0)</f>
        <v>0</v>
      </c>
      <c r="BG397" s="228">
        <f>IF(N397="zákl. přenesená",J397,0)</f>
        <v>0</v>
      </c>
      <c r="BH397" s="228">
        <f>IF(N397="sníž. přenesená",J397,0)</f>
        <v>0</v>
      </c>
      <c r="BI397" s="228">
        <f>IF(N397="nulová",J397,0)</f>
        <v>0</v>
      </c>
      <c r="BJ397" s="19" t="s">
        <v>84</v>
      </c>
      <c r="BK397" s="228">
        <f>ROUND(I397*H397,2)</f>
        <v>0</v>
      </c>
      <c r="BL397" s="19" t="s">
        <v>141</v>
      </c>
      <c r="BM397" s="227" t="s">
        <v>577</v>
      </c>
    </row>
    <row r="398" spans="1:51" s="14" customFormat="1" ht="12">
      <c r="A398" s="14"/>
      <c r="B398" s="245"/>
      <c r="C398" s="246"/>
      <c r="D398" s="236" t="s">
        <v>238</v>
      </c>
      <c r="E398" s="247" t="s">
        <v>19</v>
      </c>
      <c r="F398" s="248" t="s">
        <v>130</v>
      </c>
      <c r="G398" s="246"/>
      <c r="H398" s="249">
        <v>22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238</v>
      </c>
      <c r="AU398" s="255" t="s">
        <v>87</v>
      </c>
      <c r="AV398" s="14" t="s">
        <v>87</v>
      </c>
      <c r="AW398" s="14" t="s">
        <v>37</v>
      </c>
      <c r="AX398" s="14" t="s">
        <v>77</v>
      </c>
      <c r="AY398" s="255" t="s">
        <v>229</v>
      </c>
    </row>
    <row r="399" spans="1:51" s="15" customFormat="1" ht="12">
      <c r="A399" s="15"/>
      <c r="B399" s="256"/>
      <c r="C399" s="257"/>
      <c r="D399" s="236" t="s">
        <v>238</v>
      </c>
      <c r="E399" s="258" t="s">
        <v>19</v>
      </c>
      <c r="F399" s="259" t="s">
        <v>240</v>
      </c>
      <c r="G399" s="257"/>
      <c r="H399" s="260">
        <v>22</v>
      </c>
      <c r="I399" s="261"/>
      <c r="J399" s="257"/>
      <c r="K399" s="257"/>
      <c r="L399" s="262"/>
      <c r="M399" s="263"/>
      <c r="N399" s="264"/>
      <c r="O399" s="264"/>
      <c r="P399" s="264"/>
      <c r="Q399" s="264"/>
      <c r="R399" s="264"/>
      <c r="S399" s="264"/>
      <c r="T399" s="26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6" t="s">
        <v>238</v>
      </c>
      <c r="AU399" s="266" t="s">
        <v>87</v>
      </c>
      <c r="AV399" s="15" t="s">
        <v>141</v>
      </c>
      <c r="AW399" s="15" t="s">
        <v>37</v>
      </c>
      <c r="AX399" s="15" t="s">
        <v>84</v>
      </c>
      <c r="AY399" s="266" t="s">
        <v>229</v>
      </c>
    </row>
    <row r="400" spans="1:65" s="2" customFormat="1" ht="16.5" customHeight="1">
      <c r="A400" s="40"/>
      <c r="B400" s="41"/>
      <c r="C400" s="279" t="s">
        <v>578</v>
      </c>
      <c r="D400" s="279" t="s">
        <v>320</v>
      </c>
      <c r="E400" s="280" t="s">
        <v>579</v>
      </c>
      <c r="F400" s="281" t="s">
        <v>580</v>
      </c>
      <c r="G400" s="282" t="s">
        <v>132</v>
      </c>
      <c r="H400" s="283">
        <v>44</v>
      </c>
      <c r="I400" s="284"/>
      <c r="J400" s="285">
        <f>ROUND(I400*H400,2)</f>
        <v>0</v>
      </c>
      <c r="K400" s="281" t="s">
        <v>234</v>
      </c>
      <c r="L400" s="286"/>
      <c r="M400" s="287" t="s">
        <v>19</v>
      </c>
      <c r="N400" s="288" t="s">
        <v>48</v>
      </c>
      <c r="O400" s="86"/>
      <c r="P400" s="225">
        <f>O400*H400</f>
        <v>0</v>
      </c>
      <c r="Q400" s="225">
        <v>0.0004</v>
      </c>
      <c r="R400" s="225">
        <f>Q400*H400</f>
        <v>0.0176</v>
      </c>
      <c r="S400" s="225">
        <v>0</v>
      </c>
      <c r="T400" s="22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7" t="s">
        <v>145</v>
      </c>
      <c r="AT400" s="227" t="s">
        <v>320</v>
      </c>
      <c r="AU400" s="227" t="s">
        <v>87</v>
      </c>
      <c r="AY400" s="19" t="s">
        <v>229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9" t="s">
        <v>84</v>
      </c>
      <c r="BK400" s="228">
        <f>ROUND(I400*H400,2)</f>
        <v>0</v>
      </c>
      <c r="BL400" s="19" t="s">
        <v>141</v>
      </c>
      <c r="BM400" s="227" t="s">
        <v>581</v>
      </c>
    </row>
    <row r="401" spans="1:51" s="14" customFormat="1" ht="12">
      <c r="A401" s="14"/>
      <c r="B401" s="245"/>
      <c r="C401" s="246"/>
      <c r="D401" s="236" t="s">
        <v>238</v>
      </c>
      <c r="E401" s="247" t="s">
        <v>19</v>
      </c>
      <c r="F401" s="248" t="s">
        <v>582</v>
      </c>
      <c r="G401" s="246"/>
      <c r="H401" s="249">
        <v>44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238</v>
      </c>
      <c r="AU401" s="255" t="s">
        <v>87</v>
      </c>
      <c r="AV401" s="14" t="s">
        <v>87</v>
      </c>
      <c r="AW401" s="14" t="s">
        <v>37</v>
      </c>
      <c r="AX401" s="14" t="s">
        <v>77</v>
      </c>
      <c r="AY401" s="255" t="s">
        <v>229</v>
      </c>
    </row>
    <row r="402" spans="1:51" s="15" customFormat="1" ht="12">
      <c r="A402" s="15"/>
      <c r="B402" s="256"/>
      <c r="C402" s="257"/>
      <c r="D402" s="236" t="s">
        <v>238</v>
      </c>
      <c r="E402" s="258" t="s">
        <v>19</v>
      </c>
      <c r="F402" s="259" t="s">
        <v>240</v>
      </c>
      <c r="G402" s="257"/>
      <c r="H402" s="260">
        <v>44</v>
      </c>
      <c r="I402" s="261"/>
      <c r="J402" s="257"/>
      <c r="K402" s="257"/>
      <c r="L402" s="262"/>
      <c r="M402" s="263"/>
      <c r="N402" s="264"/>
      <c r="O402" s="264"/>
      <c r="P402" s="264"/>
      <c r="Q402" s="264"/>
      <c r="R402" s="264"/>
      <c r="S402" s="264"/>
      <c r="T402" s="26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6" t="s">
        <v>238</v>
      </c>
      <c r="AU402" s="266" t="s">
        <v>87</v>
      </c>
      <c r="AV402" s="15" t="s">
        <v>141</v>
      </c>
      <c r="AW402" s="15" t="s">
        <v>37</v>
      </c>
      <c r="AX402" s="15" t="s">
        <v>84</v>
      </c>
      <c r="AY402" s="266" t="s">
        <v>229</v>
      </c>
    </row>
    <row r="403" spans="1:65" s="2" customFormat="1" ht="16.5" customHeight="1">
      <c r="A403" s="40"/>
      <c r="B403" s="41"/>
      <c r="C403" s="279" t="s">
        <v>583</v>
      </c>
      <c r="D403" s="279" t="s">
        <v>320</v>
      </c>
      <c r="E403" s="280" t="s">
        <v>584</v>
      </c>
      <c r="F403" s="281" t="s">
        <v>585</v>
      </c>
      <c r="G403" s="282" t="s">
        <v>132</v>
      </c>
      <c r="H403" s="283">
        <v>22</v>
      </c>
      <c r="I403" s="284"/>
      <c r="J403" s="285">
        <f>ROUND(I403*H403,2)</f>
        <v>0</v>
      </c>
      <c r="K403" s="281" t="s">
        <v>234</v>
      </c>
      <c r="L403" s="286"/>
      <c r="M403" s="287" t="s">
        <v>19</v>
      </c>
      <c r="N403" s="288" t="s">
        <v>48</v>
      </c>
      <c r="O403" s="86"/>
      <c r="P403" s="225">
        <f>O403*H403</f>
        <v>0</v>
      </c>
      <c r="Q403" s="225">
        <v>0.00015</v>
      </c>
      <c r="R403" s="225">
        <f>Q403*H403</f>
        <v>0.0032999999999999995</v>
      </c>
      <c r="S403" s="225">
        <v>0</v>
      </c>
      <c r="T403" s="22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7" t="s">
        <v>145</v>
      </c>
      <c r="AT403" s="227" t="s">
        <v>320</v>
      </c>
      <c r="AU403" s="227" t="s">
        <v>87</v>
      </c>
      <c r="AY403" s="19" t="s">
        <v>229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9" t="s">
        <v>84</v>
      </c>
      <c r="BK403" s="228">
        <f>ROUND(I403*H403,2)</f>
        <v>0</v>
      </c>
      <c r="BL403" s="19" t="s">
        <v>141</v>
      </c>
      <c r="BM403" s="227" t="s">
        <v>586</v>
      </c>
    </row>
    <row r="404" spans="1:51" s="14" customFormat="1" ht="12">
      <c r="A404" s="14"/>
      <c r="B404" s="245"/>
      <c r="C404" s="246"/>
      <c r="D404" s="236" t="s">
        <v>238</v>
      </c>
      <c r="E404" s="247" t="s">
        <v>19</v>
      </c>
      <c r="F404" s="248" t="s">
        <v>130</v>
      </c>
      <c r="G404" s="246"/>
      <c r="H404" s="249">
        <v>22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5" t="s">
        <v>238</v>
      </c>
      <c r="AU404" s="255" t="s">
        <v>87</v>
      </c>
      <c r="AV404" s="14" t="s">
        <v>87</v>
      </c>
      <c r="AW404" s="14" t="s">
        <v>37</v>
      </c>
      <c r="AX404" s="14" t="s">
        <v>77</v>
      </c>
      <c r="AY404" s="255" t="s">
        <v>229</v>
      </c>
    </row>
    <row r="405" spans="1:51" s="15" customFormat="1" ht="12">
      <c r="A405" s="15"/>
      <c r="B405" s="256"/>
      <c r="C405" s="257"/>
      <c r="D405" s="236" t="s">
        <v>238</v>
      </c>
      <c r="E405" s="258" t="s">
        <v>19</v>
      </c>
      <c r="F405" s="259" t="s">
        <v>240</v>
      </c>
      <c r="G405" s="257"/>
      <c r="H405" s="260">
        <v>22</v>
      </c>
      <c r="I405" s="261"/>
      <c r="J405" s="257"/>
      <c r="K405" s="257"/>
      <c r="L405" s="262"/>
      <c r="M405" s="263"/>
      <c r="N405" s="264"/>
      <c r="O405" s="264"/>
      <c r="P405" s="264"/>
      <c r="Q405" s="264"/>
      <c r="R405" s="264"/>
      <c r="S405" s="264"/>
      <c r="T405" s="26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6" t="s">
        <v>238</v>
      </c>
      <c r="AU405" s="266" t="s">
        <v>87</v>
      </c>
      <c r="AV405" s="15" t="s">
        <v>141</v>
      </c>
      <c r="AW405" s="15" t="s">
        <v>37</v>
      </c>
      <c r="AX405" s="15" t="s">
        <v>84</v>
      </c>
      <c r="AY405" s="266" t="s">
        <v>229</v>
      </c>
    </row>
    <row r="406" spans="1:65" s="2" customFormat="1" ht="49.05" customHeight="1">
      <c r="A406" s="40"/>
      <c r="B406" s="41"/>
      <c r="C406" s="216" t="s">
        <v>587</v>
      </c>
      <c r="D406" s="216" t="s">
        <v>231</v>
      </c>
      <c r="E406" s="217" t="s">
        <v>588</v>
      </c>
      <c r="F406" s="218" t="s">
        <v>589</v>
      </c>
      <c r="G406" s="219" t="s">
        <v>127</v>
      </c>
      <c r="H406" s="220">
        <v>422.5</v>
      </c>
      <c r="I406" s="221"/>
      <c r="J406" s="222">
        <f>ROUND(I406*H406,2)</f>
        <v>0</v>
      </c>
      <c r="K406" s="218" t="s">
        <v>234</v>
      </c>
      <c r="L406" s="46"/>
      <c r="M406" s="223" t="s">
        <v>19</v>
      </c>
      <c r="N406" s="224" t="s">
        <v>48</v>
      </c>
      <c r="O406" s="86"/>
      <c r="P406" s="225">
        <f>O406*H406</f>
        <v>0</v>
      </c>
      <c r="Q406" s="225">
        <v>0.1295</v>
      </c>
      <c r="R406" s="225">
        <f>Q406*H406</f>
        <v>54.713750000000005</v>
      </c>
      <c r="S406" s="225">
        <v>0</v>
      </c>
      <c r="T406" s="22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7" t="s">
        <v>141</v>
      </c>
      <c r="AT406" s="227" t="s">
        <v>231</v>
      </c>
      <c r="AU406" s="227" t="s">
        <v>87</v>
      </c>
      <c r="AY406" s="19" t="s">
        <v>229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9" t="s">
        <v>84</v>
      </c>
      <c r="BK406" s="228">
        <f>ROUND(I406*H406,2)</f>
        <v>0</v>
      </c>
      <c r="BL406" s="19" t="s">
        <v>141</v>
      </c>
      <c r="BM406" s="227" t="s">
        <v>590</v>
      </c>
    </row>
    <row r="407" spans="1:47" s="2" customFormat="1" ht="12">
      <c r="A407" s="40"/>
      <c r="B407" s="41"/>
      <c r="C407" s="42"/>
      <c r="D407" s="229" t="s">
        <v>236</v>
      </c>
      <c r="E407" s="42"/>
      <c r="F407" s="230" t="s">
        <v>591</v>
      </c>
      <c r="G407" s="42"/>
      <c r="H407" s="42"/>
      <c r="I407" s="231"/>
      <c r="J407" s="42"/>
      <c r="K407" s="42"/>
      <c r="L407" s="46"/>
      <c r="M407" s="232"/>
      <c r="N407" s="23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236</v>
      </c>
      <c r="AU407" s="19" t="s">
        <v>87</v>
      </c>
    </row>
    <row r="408" spans="1:51" s="13" customFormat="1" ht="12">
      <c r="A408" s="13"/>
      <c r="B408" s="234"/>
      <c r="C408" s="235"/>
      <c r="D408" s="236" t="s">
        <v>238</v>
      </c>
      <c r="E408" s="237" t="s">
        <v>19</v>
      </c>
      <c r="F408" s="238" t="s">
        <v>414</v>
      </c>
      <c r="G408" s="235"/>
      <c r="H408" s="237" t="s">
        <v>19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238</v>
      </c>
      <c r="AU408" s="244" t="s">
        <v>87</v>
      </c>
      <c r="AV408" s="13" t="s">
        <v>84</v>
      </c>
      <c r="AW408" s="13" t="s">
        <v>37</v>
      </c>
      <c r="AX408" s="13" t="s">
        <v>77</v>
      </c>
      <c r="AY408" s="244" t="s">
        <v>229</v>
      </c>
    </row>
    <row r="409" spans="1:51" s="14" customFormat="1" ht="12">
      <c r="A409" s="14"/>
      <c r="B409" s="245"/>
      <c r="C409" s="246"/>
      <c r="D409" s="236" t="s">
        <v>238</v>
      </c>
      <c r="E409" s="247" t="s">
        <v>125</v>
      </c>
      <c r="F409" s="248" t="s">
        <v>592</v>
      </c>
      <c r="G409" s="246"/>
      <c r="H409" s="249">
        <v>422.5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5" t="s">
        <v>238</v>
      </c>
      <c r="AU409" s="255" t="s">
        <v>87</v>
      </c>
      <c r="AV409" s="14" t="s">
        <v>87</v>
      </c>
      <c r="AW409" s="14" t="s">
        <v>37</v>
      </c>
      <c r="AX409" s="14" t="s">
        <v>77</v>
      </c>
      <c r="AY409" s="255" t="s">
        <v>229</v>
      </c>
    </row>
    <row r="410" spans="1:51" s="15" customFormat="1" ht="12">
      <c r="A410" s="15"/>
      <c r="B410" s="256"/>
      <c r="C410" s="257"/>
      <c r="D410" s="236" t="s">
        <v>238</v>
      </c>
      <c r="E410" s="258" t="s">
        <v>19</v>
      </c>
      <c r="F410" s="259" t="s">
        <v>240</v>
      </c>
      <c r="G410" s="257"/>
      <c r="H410" s="260">
        <v>422.5</v>
      </c>
      <c r="I410" s="261"/>
      <c r="J410" s="257"/>
      <c r="K410" s="257"/>
      <c r="L410" s="262"/>
      <c r="M410" s="263"/>
      <c r="N410" s="264"/>
      <c r="O410" s="264"/>
      <c r="P410" s="264"/>
      <c r="Q410" s="264"/>
      <c r="R410" s="264"/>
      <c r="S410" s="264"/>
      <c r="T410" s="26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6" t="s">
        <v>238</v>
      </c>
      <c r="AU410" s="266" t="s">
        <v>87</v>
      </c>
      <c r="AV410" s="15" t="s">
        <v>141</v>
      </c>
      <c r="AW410" s="15" t="s">
        <v>37</v>
      </c>
      <c r="AX410" s="15" t="s">
        <v>84</v>
      </c>
      <c r="AY410" s="266" t="s">
        <v>229</v>
      </c>
    </row>
    <row r="411" spans="1:65" s="2" customFormat="1" ht="16.5" customHeight="1">
      <c r="A411" s="40"/>
      <c r="B411" s="41"/>
      <c r="C411" s="279" t="s">
        <v>593</v>
      </c>
      <c r="D411" s="279" t="s">
        <v>320</v>
      </c>
      <c r="E411" s="280" t="s">
        <v>594</v>
      </c>
      <c r="F411" s="281" t="s">
        <v>595</v>
      </c>
      <c r="G411" s="282" t="s">
        <v>127</v>
      </c>
      <c r="H411" s="283">
        <v>430.95</v>
      </c>
      <c r="I411" s="284"/>
      <c r="J411" s="285">
        <f>ROUND(I411*H411,2)</f>
        <v>0</v>
      </c>
      <c r="K411" s="281" t="s">
        <v>234</v>
      </c>
      <c r="L411" s="286"/>
      <c r="M411" s="287" t="s">
        <v>19</v>
      </c>
      <c r="N411" s="288" t="s">
        <v>48</v>
      </c>
      <c r="O411" s="86"/>
      <c r="P411" s="225">
        <f>O411*H411</f>
        <v>0</v>
      </c>
      <c r="Q411" s="225">
        <v>0.045</v>
      </c>
      <c r="R411" s="225">
        <f>Q411*H411</f>
        <v>19.39275</v>
      </c>
      <c r="S411" s="225">
        <v>0</v>
      </c>
      <c r="T411" s="22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7" t="s">
        <v>145</v>
      </c>
      <c r="AT411" s="227" t="s">
        <v>320</v>
      </c>
      <c r="AU411" s="227" t="s">
        <v>87</v>
      </c>
      <c r="AY411" s="19" t="s">
        <v>229</v>
      </c>
      <c r="BE411" s="228">
        <f>IF(N411="základní",J411,0)</f>
        <v>0</v>
      </c>
      <c r="BF411" s="228">
        <f>IF(N411="snížená",J411,0)</f>
        <v>0</v>
      </c>
      <c r="BG411" s="228">
        <f>IF(N411="zákl. přenesená",J411,0)</f>
        <v>0</v>
      </c>
      <c r="BH411" s="228">
        <f>IF(N411="sníž. přenesená",J411,0)</f>
        <v>0</v>
      </c>
      <c r="BI411" s="228">
        <f>IF(N411="nulová",J411,0)</f>
        <v>0</v>
      </c>
      <c r="BJ411" s="19" t="s">
        <v>84</v>
      </c>
      <c r="BK411" s="228">
        <f>ROUND(I411*H411,2)</f>
        <v>0</v>
      </c>
      <c r="BL411" s="19" t="s">
        <v>141</v>
      </c>
      <c r="BM411" s="227" t="s">
        <v>596</v>
      </c>
    </row>
    <row r="412" spans="1:51" s="14" customFormat="1" ht="12">
      <c r="A412" s="14"/>
      <c r="B412" s="245"/>
      <c r="C412" s="246"/>
      <c r="D412" s="236" t="s">
        <v>238</v>
      </c>
      <c r="E412" s="247" t="s">
        <v>19</v>
      </c>
      <c r="F412" s="248" t="s">
        <v>125</v>
      </c>
      <c r="G412" s="246"/>
      <c r="H412" s="249">
        <v>422.5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238</v>
      </c>
      <c r="AU412" s="255" t="s">
        <v>87</v>
      </c>
      <c r="AV412" s="14" t="s">
        <v>87</v>
      </c>
      <c r="AW412" s="14" t="s">
        <v>37</v>
      </c>
      <c r="AX412" s="14" t="s">
        <v>77</v>
      </c>
      <c r="AY412" s="255" t="s">
        <v>229</v>
      </c>
    </row>
    <row r="413" spans="1:51" s="15" customFormat="1" ht="12">
      <c r="A413" s="15"/>
      <c r="B413" s="256"/>
      <c r="C413" s="257"/>
      <c r="D413" s="236" t="s">
        <v>238</v>
      </c>
      <c r="E413" s="258" t="s">
        <v>19</v>
      </c>
      <c r="F413" s="259" t="s">
        <v>240</v>
      </c>
      <c r="G413" s="257"/>
      <c r="H413" s="260">
        <v>422.5</v>
      </c>
      <c r="I413" s="261"/>
      <c r="J413" s="257"/>
      <c r="K413" s="257"/>
      <c r="L413" s="262"/>
      <c r="M413" s="263"/>
      <c r="N413" s="264"/>
      <c r="O413" s="264"/>
      <c r="P413" s="264"/>
      <c r="Q413" s="264"/>
      <c r="R413" s="264"/>
      <c r="S413" s="264"/>
      <c r="T413" s="26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6" t="s">
        <v>238</v>
      </c>
      <c r="AU413" s="266" t="s">
        <v>87</v>
      </c>
      <c r="AV413" s="15" t="s">
        <v>141</v>
      </c>
      <c r="AW413" s="15" t="s">
        <v>37</v>
      </c>
      <c r="AX413" s="15" t="s">
        <v>84</v>
      </c>
      <c r="AY413" s="266" t="s">
        <v>229</v>
      </c>
    </row>
    <row r="414" spans="1:51" s="14" customFormat="1" ht="12">
      <c r="A414" s="14"/>
      <c r="B414" s="245"/>
      <c r="C414" s="246"/>
      <c r="D414" s="236" t="s">
        <v>238</v>
      </c>
      <c r="E414" s="246"/>
      <c r="F414" s="248" t="s">
        <v>597</v>
      </c>
      <c r="G414" s="246"/>
      <c r="H414" s="249">
        <v>430.95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238</v>
      </c>
      <c r="AU414" s="255" t="s">
        <v>87</v>
      </c>
      <c r="AV414" s="14" t="s">
        <v>87</v>
      </c>
      <c r="AW414" s="14" t="s">
        <v>4</v>
      </c>
      <c r="AX414" s="14" t="s">
        <v>84</v>
      </c>
      <c r="AY414" s="255" t="s">
        <v>229</v>
      </c>
    </row>
    <row r="415" spans="1:65" s="2" customFormat="1" ht="37.8" customHeight="1">
      <c r="A415" s="40"/>
      <c r="B415" s="41"/>
      <c r="C415" s="216" t="s">
        <v>430</v>
      </c>
      <c r="D415" s="216" t="s">
        <v>231</v>
      </c>
      <c r="E415" s="217" t="s">
        <v>598</v>
      </c>
      <c r="F415" s="218" t="s">
        <v>599</v>
      </c>
      <c r="G415" s="219" t="s">
        <v>127</v>
      </c>
      <c r="H415" s="220">
        <v>1.8</v>
      </c>
      <c r="I415" s="221"/>
      <c r="J415" s="222">
        <f>ROUND(I415*H415,2)</f>
        <v>0</v>
      </c>
      <c r="K415" s="218" t="s">
        <v>234</v>
      </c>
      <c r="L415" s="46"/>
      <c r="M415" s="223" t="s">
        <v>19</v>
      </c>
      <c r="N415" s="224" t="s">
        <v>48</v>
      </c>
      <c r="O415" s="86"/>
      <c r="P415" s="225">
        <f>O415*H415</f>
        <v>0</v>
      </c>
      <c r="Q415" s="225">
        <v>0.08619</v>
      </c>
      <c r="R415" s="225">
        <f>Q415*H415</f>
        <v>0.155142</v>
      </c>
      <c r="S415" s="225">
        <v>0</v>
      </c>
      <c r="T415" s="22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7" t="s">
        <v>141</v>
      </c>
      <c r="AT415" s="227" t="s">
        <v>231</v>
      </c>
      <c r="AU415" s="227" t="s">
        <v>87</v>
      </c>
      <c r="AY415" s="19" t="s">
        <v>229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9" t="s">
        <v>84</v>
      </c>
      <c r="BK415" s="228">
        <f>ROUND(I415*H415,2)</f>
        <v>0</v>
      </c>
      <c r="BL415" s="19" t="s">
        <v>141</v>
      </c>
      <c r="BM415" s="227" t="s">
        <v>600</v>
      </c>
    </row>
    <row r="416" spans="1:47" s="2" customFormat="1" ht="12">
      <c r="A416" s="40"/>
      <c r="B416" s="41"/>
      <c r="C416" s="42"/>
      <c r="D416" s="229" t="s">
        <v>236</v>
      </c>
      <c r="E416" s="42"/>
      <c r="F416" s="230" t="s">
        <v>601</v>
      </c>
      <c r="G416" s="42"/>
      <c r="H416" s="42"/>
      <c r="I416" s="231"/>
      <c r="J416" s="42"/>
      <c r="K416" s="42"/>
      <c r="L416" s="46"/>
      <c r="M416" s="232"/>
      <c r="N416" s="23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236</v>
      </c>
      <c r="AU416" s="19" t="s">
        <v>87</v>
      </c>
    </row>
    <row r="417" spans="1:51" s="13" customFormat="1" ht="12">
      <c r="A417" s="13"/>
      <c r="B417" s="234"/>
      <c r="C417" s="235"/>
      <c r="D417" s="236" t="s">
        <v>238</v>
      </c>
      <c r="E417" s="237" t="s">
        <v>19</v>
      </c>
      <c r="F417" s="238" t="s">
        <v>414</v>
      </c>
      <c r="G417" s="235"/>
      <c r="H417" s="237" t="s">
        <v>19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238</v>
      </c>
      <c r="AU417" s="244" t="s">
        <v>87</v>
      </c>
      <c r="AV417" s="13" t="s">
        <v>84</v>
      </c>
      <c r="AW417" s="13" t="s">
        <v>37</v>
      </c>
      <c r="AX417" s="13" t="s">
        <v>77</v>
      </c>
      <c r="AY417" s="244" t="s">
        <v>229</v>
      </c>
    </row>
    <row r="418" spans="1:51" s="14" customFormat="1" ht="12">
      <c r="A418" s="14"/>
      <c r="B418" s="245"/>
      <c r="C418" s="246"/>
      <c r="D418" s="236" t="s">
        <v>238</v>
      </c>
      <c r="E418" s="247" t="s">
        <v>19</v>
      </c>
      <c r="F418" s="248" t="s">
        <v>602</v>
      </c>
      <c r="G418" s="246"/>
      <c r="H418" s="249">
        <v>1.8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238</v>
      </c>
      <c r="AU418" s="255" t="s">
        <v>87</v>
      </c>
      <c r="AV418" s="14" t="s">
        <v>87</v>
      </c>
      <c r="AW418" s="14" t="s">
        <v>37</v>
      </c>
      <c r="AX418" s="14" t="s">
        <v>77</v>
      </c>
      <c r="AY418" s="255" t="s">
        <v>229</v>
      </c>
    </row>
    <row r="419" spans="1:51" s="15" customFormat="1" ht="12">
      <c r="A419" s="15"/>
      <c r="B419" s="256"/>
      <c r="C419" s="257"/>
      <c r="D419" s="236" t="s">
        <v>238</v>
      </c>
      <c r="E419" s="258" t="s">
        <v>19</v>
      </c>
      <c r="F419" s="259" t="s">
        <v>240</v>
      </c>
      <c r="G419" s="257"/>
      <c r="H419" s="260">
        <v>1.8</v>
      </c>
      <c r="I419" s="261"/>
      <c r="J419" s="257"/>
      <c r="K419" s="257"/>
      <c r="L419" s="262"/>
      <c r="M419" s="263"/>
      <c r="N419" s="264"/>
      <c r="O419" s="264"/>
      <c r="P419" s="264"/>
      <c r="Q419" s="264"/>
      <c r="R419" s="264"/>
      <c r="S419" s="264"/>
      <c r="T419" s="26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6" t="s">
        <v>238</v>
      </c>
      <c r="AU419" s="266" t="s">
        <v>87</v>
      </c>
      <c r="AV419" s="15" t="s">
        <v>141</v>
      </c>
      <c r="AW419" s="15" t="s">
        <v>37</v>
      </c>
      <c r="AX419" s="15" t="s">
        <v>84</v>
      </c>
      <c r="AY419" s="266" t="s">
        <v>229</v>
      </c>
    </row>
    <row r="420" spans="1:65" s="2" customFormat="1" ht="33" customHeight="1">
      <c r="A420" s="40"/>
      <c r="B420" s="41"/>
      <c r="C420" s="216" t="s">
        <v>603</v>
      </c>
      <c r="D420" s="216" t="s">
        <v>231</v>
      </c>
      <c r="E420" s="217" t="s">
        <v>604</v>
      </c>
      <c r="F420" s="218" t="s">
        <v>605</v>
      </c>
      <c r="G420" s="219" t="s">
        <v>127</v>
      </c>
      <c r="H420" s="220">
        <v>11.5</v>
      </c>
      <c r="I420" s="221"/>
      <c r="J420" s="222">
        <f>ROUND(I420*H420,2)</f>
        <v>0</v>
      </c>
      <c r="K420" s="218" t="s">
        <v>234</v>
      </c>
      <c r="L420" s="46"/>
      <c r="M420" s="223" t="s">
        <v>19</v>
      </c>
      <c r="N420" s="224" t="s">
        <v>48</v>
      </c>
      <c r="O420" s="86"/>
      <c r="P420" s="225">
        <f>O420*H420</f>
        <v>0</v>
      </c>
      <c r="Q420" s="225">
        <v>0.37703</v>
      </c>
      <c r="R420" s="225">
        <f>Q420*H420</f>
        <v>4.335845</v>
      </c>
      <c r="S420" s="225">
        <v>0</v>
      </c>
      <c r="T420" s="22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7" t="s">
        <v>141</v>
      </c>
      <c r="AT420" s="227" t="s">
        <v>231</v>
      </c>
      <c r="AU420" s="227" t="s">
        <v>87</v>
      </c>
      <c r="AY420" s="19" t="s">
        <v>229</v>
      </c>
      <c r="BE420" s="228">
        <f>IF(N420="základní",J420,0)</f>
        <v>0</v>
      </c>
      <c r="BF420" s="228">
        <f>IF(N420="snížená",J420,0)</f>
        <v>0</v>
      </c>
      <c r="BG420" s="228">
        <f>IF(N420="zákl. přenesená",J420,0)</f>
        <v>0</v>
      </c>
      <c r="BH420" s="228">
        <f>IF(N420="sníž. přenesená",J420,0)</f>
        <v>0</v>
      </c>
      <c r="BI420" s="228">
        <f>IF(N420="nulová",J420,0)</f>
        <v>0</v>
      </c>
      <c r="BJ420" s="19" t="s">
        <v>84</v>
      </c>
      <c r="BK420" s="228">
        <f>ROUND(I420*H420,2)</f>
        <v>0</v>
      </c>
      <c r="BL420" s="19" t="s">
        <v>141</v>
      </c>
      <c r="BM420" s="227" t="s">
        <v>606</v>
      </c>
    </row>
    <row r="421" spans="1:47" s="2" customFormat="1" ht="12">
      <c r="A421" s="40"/>
      <c r="B421" s="41"/>
      <c r="C421" s="42"/>
      <c r="D421" s="229" t="s">
        <v>236</v>
      </c>
      <c r="E421" s="42"/>
      <c r="F421" s="230" t="s">
        <v>607</v>
      </c>
      <c r="G421" s="42"/>
      <c r="H421" s="42"/>
      <c r="I421" s="231"/>
      <c r="J421" s="42"/>
      <c r="K421" s="42"/>
      <c r="L421" s="46"/>
      <c r="M421" s="232"/>
      <c r="N421" s="23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236</v>
      </c>
      <c r="AU421" s="19" t="s">
        <v>87</v>
      </c>
    </row>
    <row r="422" spans="1:51" s="13" customFormat="1" ht="12">
      <c r="A422" s="13"/>
      <c r="B422" s="234"/>
      <c r="C422" s="235"/>
      <c r="D422" s="236" t="s">
        <v>238</v>
      </c>
      <c r="E422" s="237" t="s">
        <v>19</v>
      </c>
      <c r="F422" s="238" t="s">
        <v>414</v>
      </c>
      <c r="G422" s="235"/>
      <c r="H422" s="237" t="s">
        <v>19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238</v>
      </c>
      <c r="AU422" s="244" t="s">
        <v>87</v>
      </c>
      <c r="AV422" s="13" t="s">
        <v>84</v>
      </c>
      <c r="AW422" s="13" t="s">
        <v>37</v>
      </c>
      <c r="AX422" s="13" t="s">
        <v>77</v>
      </c>
      <c r="AY422" s="244" t="s">
        <v>229</v>
      </c>
    </row>
    <row r="423" spans="1:51" s="14" customFormat="1" ht="12">
      <c r="A423" s="14"/>
      <c r="B423" s="245"/>
      <c r="C423" s="246"/>
      <c r="D423" s="236" t="s">
        <v>238</v>
      </c>
      <c r="E423" s="247" t="s">
        <v>19</v>
      </c>
      <c r="F423" s="248" t="s">
        <v>608</v>
      </c>
      <c r="G423" s="246"/>
      <c r="H423" s="249">
        <v>11.5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5" t="s">
        <v>238</v>
      </c>
      <c r="AU423" s="255" t="s">
        <v>87</v>
      </c>
      <c r="AV423" s="14" t="s">
        <v>87</v>
      </c>
      <c r="AW423" s="14" t="s">
        <v>37</v>
      </c>
      <c r="AX423" s="14" t="s">
        <v>77</v>
      </c>
      <c r="AY423" s="255" t="s">
        <v>229</v>
      </c>
    </row>
    <row r="424" spans="1:51" s="15" customFormat="1" ht="12">
      <c r="A424" s="15"/>
      <c r="B424" s="256"/>
      <c r="C424" s="257"/>
      <c r="D424" s="236" t="s">
        <v>238</v>
      </c>
      <c r="E424" s="258" t="s">
        <v>19</v>
      </c>
      <c r="F424" s="259" t="s">
        <v>240</v>
      </c>
      <c r="G424" s="257"/>
      <c r="H424" s="260">
        <v>11.5</v>
      </c>
      <c r="I424" s="261"/>
      <c r="J424" s="257"/>
      <c r="K424" s="257"/>
      <c r="L424" s="262"/>
      <c r="M424" s="263"/>
      <c r="N424" s="264"/>
      <c r="O424" s="264"/>
      <c r="P424" s="264"/>
      <c r="Q424" s="264"/>
      <c r="R424" s="264"/>
      <c r="S424" s="264"/>
      <c r="T424" s="26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6" t="s">
        <v>238</v>
      </c>
      <c r="AU424" s="266" t="s">
        <v>87</v>
      </c>
      <c r="AV424" s="15" t="s">
        <v>141</v>
      </c>
      <c r="AW424" s="15" t="s">
        <v>37</v>
      </c>
      <c r="AX424" s="15" t="s">
        <v>84</v>
      </c>
      <c r="AY424" s="266" t="s">
        <v>229</v>
      </c>
    </row>
    <row r="425" spans="1:65" s="2" customFormat="1" ht="24.15" customHeight="1">
      <c r="A425" s="40"/>
      <c r="B425" s="41"/>
      <c r="C425" s="216" t="s">
        <v>609</v>
      </c>
      <c r="D425" s="216" t="s">
        <v>231</v>
      </c>
      <c r="E425" s="217" t="s">
        <v>610</v>
      </c>
      <c r="F425" s="218" t="s">
        <v>611</v>
      </c>
      <c r="G425" s="219" t="s">
        <v>132</v>
      </c>
      <c r="H425" s="220">
        <v>2</v>
      </c>
      <c r="I425" s="221"/>
      <c r="J425" s="222">
        <f>ROUND(I425*H425,2)</f>
        <v>0</v>
      </c>
      <c r="K425" s="218" t="s">
        <v>234</v>
      </c>
      <c r="L425" s="46"/>
      <c r="M425" s="223" t="s">
        <v>19</v>
      </c>
      <c r="N425" s="224" t="s">
        <v>48</v>
      </c>
      <c r="O425" s="86"/>
      <c r="P425" s="225">
        <f>O425*H425</f>
        <v>0</v>
      </c>
      <c r="Q425" s="225">
        <v>0.19504</v>
      </c>
      <c r="R425" s="225">
        <f>Q425*H425</f>
        <v>0.39008</v>
      </c>
      <c r="S425" s="225">
        <v>0</v>
      </c>
      <c r="T425" s="22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7" t="s">
        <v>141</v>
      </c>
      <c r="AT425" s="227" t="s">
        <v>231</v>
      </c>
      <c r="AU425" s="227" t="s">
        <v>87</v>
      </c>
      <c r="AY425" s="19" t="s">
        <v>229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9" t="s">
        <v>84</v>
      </c>
      <c r="BK425" s="228">
        <f>ROUND(I425*H425,2)</f>
        <v>0</v>
      </c>
      <c r="BL425" s="19" t="s">
        <v>141</v>
      </c>
      <c r="BM425" s="227" t="s">
        <v>612</v>
      </c>
    </row>
    <row r="426" spans="1:47" s="2" customFormat="1" ht="12">
      <c r="A426" s="40"/>
      <c r="B426" s="41"/>
      <c r="C426" s="42"/>
      <c r="D426" s="229" t="s">
        <v>236</v>
      </c>
      <c r="E426" s="42"/>
      <c r="F426" s="230" t="s">
        <v>613</v>
      </c>
      <c r="G426" s="42"/>
      <c r="H426" s="42"/>
      <c r="I426" s="231"/>
      <c r="J426" s="42"/>
      <c r="K426" s="42"/>
      <c r="L426" s="46"/>
      <c r="M426" s="232"/>
      <c r="N426" s="23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236</v>
      </c>
      <c r="AU426" s="19" t="s">
        <v>87</v>
      </c>
    </row>
    <row r="427" spans="1:51" s="13" customFormat="1" ht="12">
      <c r="A427" s="13"/>
      <c r="B427" s="234"/>
      <c r="C427" s="235"/>
      <c r="D427" s="236" t="s">
        <v>238</v>
      </c>
      <c r="E427" s="237" t="s">
        <v>19</v>
      </c>
      <c r="F427" s="238" t="s">
        <v>335</v>
      </c>
      <c r="G427" s="235"/>
      <c r="H427" s="237" t="s">
        <v>19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4" t="s">
        <v>238</v>
      </c>
      <c r="AU427" s="244" t="s">
        <v>87</v>
      </c>
      <c r="AV427" s="13" t="s">
        <v>84</v>
      </c>
      <c r="AW427" s="13" t="s">
        <v>37</v>
      </c>
      <c r="AX427" s="13" t="s">
        <v>77</v>
      </c>
      <c r="AY427" s="244" t="s">
        <v>229</v>
      </c>
    </row>
    <row r="428" spans="1:51" s="14" customFormat="1" ht="12">
      <c r="A428" s="14"/>
      <c r="B428" s="245"/>
      <c r="C428" s="246"/>
      <c r="D428" s="236" t="s">
        <v>238</v>
      </c>
      <c r="E428" s="247" t="s">
        <v>19</v>
      </c>
      <c r="F428" s="248" t="s">
        <v>87</v>
      </c>
      <c r="G428" s="246"/>
      <c r="H428" s="249">
        <v>2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5" t="s">
        <v>238</v>
      </c>
      <c r="AU428" s="255" t="s">
        <v>87</v>
      </c>
      <c r="AV428" s="14" t="s">
        <v>87</v>
      </c>
      <c r="AW428" s="14" t="s">
        <v>37</v>
      </c>
      <c r="AX428" s="14" t="s">
        <v>77</v>
      </c>
      <c r="AY428" s="255" t="s">
        <v>229</v>
      </c>
    </row>
    <row r="429" spans="1:51" s="15" customFormat="1" ht="12">
      <c r="A429" s="15"/>
      <c r="B429" s="256"/>
      <c r="C429" s="257"/>
      <c r="D429" s="236" t="s">
        <v>238</v>
      </c>
      <c r="E429" s="258" t="s">
        <v>19</v>
      </c>
      <c r="F429" s="259" t="s">
        <v>240</v>
      </c>
      <c r="G429" s="257"/>
      <c r="H429" s="260">
        <v>2</v>
      </c>
      <c r="I429" s="261"/>
      <c r="J429" s="257"/>
      <c r="K429" s="257"/>
      <c r="L429" s="262"/>
      <c r="M429" s="263"/>
      <c r="N429" s="264"/>
      <c r="O429" s="264"/>
      <c r="P429" s="264"/>
      <c r="Q429" s="264"/>
      <c r="R429" s="264"/>
      <c r="S429" s="264"/>
      <c r="T429" s="26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66" t="s">
        <v>238</v>
      </c>
      <c r="AU429" s="266" t="s">
        <v>87</v>
      </c>
      <c r="AV429" s="15" t="s">
        <v>141</v>
      </c>
      <c r="AW429" s="15" t="s">
        <v>37</v>
      </c>
      <c r="AX429" s="15" t="s">
        <v>84</v>
      </c>
      <c r="AY429" s="266" t="s">
        <v>229</v>
      </c>
    </row>
    <row r="430" spans="1:65" s="2" customFormat="1" ht="16.5" customHeight="1">
      <c r="A430" s="40"/>
      <c r="B430" s="41"/>
      <c r="C430" s="216" t="s">
        <v>614</v>
      </c>
      <c r="D430" s="216" t="s">
        <v>231</v>
      </c>
      <c r="E430" s="217" t="s">
        <v>615</v>
      </c>
      <c r="F430" s="218" t="s">
        <v>616</v>
      </c>
      <c r="G430" s="219" t="s">
        <v>132</v>
      </c>
      <c r="H430" s="220">
        <v>4</v>
      </c>
      <c r="I430" s="221"/>
      <c r="J430" s="222">
        <f>ROUND(I430*H430,2)</f>
        <v>0</v>
      </c>
      <c r="K430" s="218" t="s">
        <v>234</v>
      </c>
      <c r="L430" s="46"/>
      <c r="M430" s="223" t="s">
        <v>19</v>
      </c>
      <c r="N430" s="224" t="s">
        <v>48</v>
      </c>
      <c r="O430" s="86"/>
      <c r="P430" s="225">
        <f>O430*H430</f>
        <v>0</v>
      </c>
      <c r="Q430" s="225">
        <v>0.07287</v>
      </c>
      <c r="R430" s="225">
        <f>Q430*H430</f>
        <v>0.29148</v>
      </c>
      <c r="S430" s="225">
        <v>0</v>
      </c>
      <c r="T430" s="22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7" t="s">
        <v>141</v>
      </c>
      <c r="AT430" s="227" t="s">
        <v>231</v>
      </c>
      <c r="AU430" s="227" t="s">
        <v>87</v>
      </c>
      <c r="AY430" s="19" t="s">
        <v>229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9" t="s">
        <v>84</v>
      </c>
      <c r="BK430" s="228">
        <f>ROUND(I430*H430,2)</f>
        <v>0</v>
      </c>
      <c r="BL430" s="19" t="s">
        <v>141</v>
      </c>
      <c r="BM430" s="227" t="s">
        <v>617</v>
      </c>
    </row>
    <row r="431" spans="1:47" s="2" customFormat="1" ht="12">
      <c r="A431" s="40"/>
      <c r="B431" s="41"/>
      <c r="C431" s="42"/>
      <c r="D431" s="229" t="s">
        <v>236</v>
      </c>
      <c r="E431" s="42"/>
      <c r="F431" s="230" t="s">
        <v>618</v>
      </c>
      <c r="G431" s="42"/>
      <c r="H431" s="42"/>
      <c r="I431" s="231"/>
      <c r="J431" s="42"/>
      <c r="K431" s="42"/>
      <c r="L431" s="46"/>
      <c r="M431" s="232"/>
      <c r="N431" s="23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236</v>
      </c>
      <c r="AU431" s="19" t="s">
        <v>87</v>
      </c>
    </row>
    <row r="432" spans="1:51" s="14" customFormat="1" ht="12">
      <c r="A432" s="14"/>
      <c r="B432" s="245"/>
      <c r="C432" s="246"/>
      <c r="D432" s="236" t="s">
        <v>238</v>
      </c>
      <c r="E432" s="247" t="s">
        <v>19</v>
      </c>
      <c r="F432" s="248" t="s">
        <v>139</v>
      </c>
      <c r="G432" s="246"/>
      <c r="H432" s="249">
        <v>4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5" t="s">
        <v>238</v>
      </c>
      <c r="AU432" s="255" t="s">
        <v>87</v>
      </c>
      <c r="AV432" s="14" t="s">
        <v>87</v>
      </c>
      <c r="AW432" s="14" t="s">
        <v>37</v>
      </c>
      <c r="AX432" s="14" t="s">
        <v>77</v>
      </c>
      <c r="AY432" s="255" t="s">
        <v>229</v>
      </c>
    </row>
    <row r="433" spans="1:51" s="15" customFormat="1" ht="12">
      <c r="A433" s="15"/>
      <c r="B433" s="256"/>
      <c r="C433" s="257"/>
      <c r="D433" s="236" t="s">
        <v>238</v>
      </c>
      <c r="E433" s="258" t="s">
        <v>19</v>
      </c>
      <c r="F433" s="259" t="s">
        <v>240</v>
      </c>
      <c r="G433" s="257"/>
      <c r="H433" s="260">
        <v>4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6" t="s">
        <v>238</v>
      </c>
      <c r="AU433" s="266" t="s">
        <v>87</v>
      </c>
      <c r="AV433" s="15" t="s">
        <v>141</v>
      </c>
      <c r="AW433" s="15" t="s">
        <v>37</v>
      </c>
      <c r="AX433" s="15" t="s">
        <v>84</v>
      </c>
      <c r="AY433" s="266" t="s">
        <v>229</v>
      </c>
    </row>
    <row r="434" spans="1:63" s="12" customFormat="1" ht="20.85" customHeight="1">
      <c r="A434" s="12"/>
      <c r="B434" s="200"/>
      <c r="C434" s="201"/>
      <c r="D434" s="202" t="s">
        <v>76</v>
      </c>
      <c r="E434" s="214" t="s">
        <v>506</v>
      </c>
      <c r="F434" s="214" t="s">
        <v>619</v>
      </c>
      <c r="G434" s="201"/>
      <c r="H434" s="201"/>
      <c r="I434" s="204"/>
      <c r="J434" s="215">
        <f>BK434</f>
        <v>0</v>
      </c>
      <c r="K434" s="201"/>
      <c r="L434" s="206"/>
      <c r="M434" s="207"/>
      <c r="N434" s="208"/>
      <c r="O434" s="208"/>
      <c r="P434" s="209">
        <f>SUM(P435:P501)</f>
        <v>0</v>
      </c>
      <c r="Q434" s="208"/>
      <c r="R434" s="209">
        <f>SUM(R435:R501)</f>
        <v>0</v>
      </c>
      <c r="S434" s="208"/>
      <c r="T434" s="210">
        <f>SUM(T435:T501)</f>
        <v>563.270125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11" t="s">
        <v>84</v>
      </c>
      <c r="AT434" s="212" t="s">
        <v>76</v>
      </c>
      <c r="AU434" s="212" t="s">
        <v>87</v>
      </c>
      <c r="AY434" s="211" t="s">
        <v>229</v>
      </c>
      <c r="BK434" s="213">
        <f>SUM(BK435:BK501)</f>
        <v>0</v>
      </c>
    </row>
    <row r="435" spans="1:65" s="2" customFormat="1" ht="62.7" customHeight="1">
      <c r="A435" s="40"/>
      <c r="B435" s="41"/>
      <c r="C435" s="216" t="s">
        <v>620</v>
      </c>
      <c r="D435" s="216" t="s">
        <v>231</v>
      </c>
      <c r="E435" s="217" t="s">
        <v>621</v>
      </c>
      <c r="F435" s="218" t="s">
        <v>622</v>
      </c>
      <c r="G435" s="219" t="s">
        <v>111</v>
      </c>
      <c r="H435" s="220">
        <v>866.8</v>
      </c>
      <c r="I435" s="221"/>
      <c r="J435" s="222">
        <f>ROUND(I435*H435,2)</f>
        <v>0</v>
      </c>
      <c r="K435" s="218" t="s">
        <v>234</v>
      </c>
      <c r="L435" s="46"/>
      <c r="M435" s="223" t="s">
        <v>19</v>
      </c>
      <c r="N435" s="224" t="s">
        <v>48</v>
      </c>
      <c r="O435" s="86"/>
      <c r="P435" s="225">
        <f>O435*H435</f>
        <v>0</v>
      </c>
      <c r="Q435" s="225">
        <v>0</v>
      </c>
      <c r="R435" s="225">
        <f>Q435*H435</f>
        <v>0</v>
      </c>
      <c r="S435" s="225">
        <v>0.26</v>
      </c>
      <c r="T435" s="226">
        <f>S435*H435</f>
        <v>225.368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7" t="s">
        <v>141</v>
      </c>
      <c r="AT435" s="227" t="s">
        <v>231</v>
      </c>
      <c r="AU435" s="227" t="s">
        <v>248</v>
      </c>
      <c r="AY435" s="19" t="s">
        <v>229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9" t="s">
        <v>84</v>
      </c>
      <c r="BK435" s="228">
        <f>ROUND(I435*H435,2)</f>
        <v>0</v>
      </c>
      <c r="BL435" s="19" t="s">
        <v>141</v>
      </c>
      <c r="BM435" s="227" t="s">
        <v>623</v>
      </c>
    </row>
    <row r="436" spans="1:47" s="2" customFormat="1" ht="12">
      <c r="A436" s="40"/>
      <c r="B436" s="41"/>
      <c r="C436" s="42"/>
      <c r="D436" s="229" t="s">
        <v>236</v>
      </c>
      <c r="E436" s="42"/>
      <c r="F436" s="230" t="s">
        <v>624</v>
      </c>
      <c r="G436" s="42"/>
      <c r="H436" s="42"/>
      <c r="I436" s="231"/>
      <c r="J436" s="42"/>
      <c r="K436" s="42"/>
      <c r="L436" s="46"/>
      <c r="M436" s="232"/>
      <c r="N436" s="23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236</v>
      </c>
      <c r="AU436" s="19" t="s">
        <v>248</v>
      </c>
    </row>
    <row r="437" spans="1:51" s="13" customFormat="1" ht="12">
      <c r="A437" s="13"/>
      <c r="B437" s="234"/>
      <c r="C437" s="235"/>
      <c r="D437" s="236" t="s">
        <v>238</v>
      </c>
      <c r="E437" s="237" t="s">
        <v>19</v>
      </c>
      <c r="F437" s="238" t="s">
        <v>239</v>
      </c>
      <c r="G437" s="235"/>
      <c r="H437" s="237" t="s">
        <v>19</v>
      </c>
      <c r="I437" s="239"/>
      <c r="J437" s="235"/>
      <c r="K437" s="235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238</v>
      </c>
      <c r="AU437" s="244" t="s">
        <v>248</v>
      </c>
      <c r="AV437" s="13" t="s">
        <v>84</v>
      </c>
      <c r="AW437" s="13" t="s">
        <v>37</v>
      </c>
      <c r="AX437" s="13" t="s">
        <v>77</v>
      </c>
      <c r="AY437" s="244" t="s">
        <v>229</v>
      </c>
    </row>
    <row r="438" spans="1:51" s="14" customFormat="1" ht="12">
      <c r="A438" s="14"/>
      <c r="B438" s="245"/>
      <c r="C438" s="246"/>
      <c r="D438" s="236" t="s">
        <v>238</v>
      </c>
      <c r="E438" s="247" t="s">
        <v>169</v>
      </c>
      <c r="F438" s="248" t="s">
        <v>171</v>
      </c>
      <c r="G438" s="246"/>
      <c r="H438" s="249">
        <v>866.8</v>
      </c>
      <c r="I438" s="250"/>
      <c r="J438" s="246"/>
      <c r="K438" s="246"/>
      <c r="L438" s="251"/>
      <c r="M438" s="252"/>
      <c r="N438" s="253"/>
      <c r="O438" s="253"/>
      <c r="P438" s="253"/>
      <c r="Q438" s="253"/>
      <c r="R438" s="253"/>
      <c r="S438" s="253"/>
      <c r="T438" s="25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5" t="s">
        <v>238</v>
      </c>
      <c r="AU438" s="255" t="s">
        <v>248</v>
      </c>
      <c r="AV438" s="14" t="s">
        <v>87</v>
      </c>
      <c r="AW438" s="14" t="s">
        <v>37</v>
      </c>
      <c r="AX438" s="14" t="s">
        <v>77</v>
      </c>
      <c r="AY438" s="255" t="s">
        <v>229</v>
      </c>
    </row>
    <row r="439" spans="1:51" s="15" customFormat="1" ht="12">
      <c r="A439" s="15"/>
      <c r="B439" s="256"/>
      <c r="C439" s="257"/>
      <c r="D439" s="236" t="s">
        <v>238</v>
      </c>
      <c r="E439" s="258" t="s">
        <v>19</v>
      </c>
      <c r="F439" s="259" t="s">
        <v>240</v>
      </c>
      <c r="G439" s="257"/>
      <c r="H439" s="260">
        <v>866.8</v>
      </c>
      <c r="I439" s="261"/>
      <c r="J439" s="257"/>
      <c r="K439" s="257"/>
      <c r="L439" s="262"/>
      <c r="M439" s="263"/>
      <c r="N439" s="264"/>
      <c r="O439" s="264"/>
      <c r="P439" s="264"/>
      <c r="Q439" s="264"/>
      <c r="R439" s="264"/>
      <c r="S439" s="264"/>
      <c r="T439" s="26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6" t="s">
        <v>238</v>
      </c>
      <c r="AU439" s="266" t="s">
        <v>248</v>
      </c>
      <c r="AV439" s="15" t="s">
        <v>141</v>
      </c>
      <c r="AW439" s="15" t="s">
        <v>37</v>
      </c>
      <c r="AX439" s="15" t="s">
        <v>84</v>
      </c>
      <c r="AY439" s="266" t="s">
        <v>229</v>
      </c>
    </row>
    <row r="440" spans="1:65" s="2" customFormat="1" ht="55.5" customHeight="1">
      <c r="A440" s="40"/>
      <c r="B440" s="41"/>
      <c r="C440" s="216" t="s">
        <v>625</v>
      </c>
      <c r="D440" s="216" t="s">
        <v>231</v>
      </c>
      <c r="E440" s="217" t="s">
        <v>626</v>
      </c>
      <c r="F440" s="218" t="s">
        <v>627</v>
      </c>
      <c r="G440" s="219" t="s">
        <v>111</v>
      </c>
      <c r="H440" s="220">
        <v>31.2</v>
      </c>
      <c r="I440" s="221"/>
      <c r="J440" s="222">
        <f>ROUND(I440*H440,2)</f>
        <v>0</v>
      </c>
      <c r="K440" s="218" t="s">
        <v>234</v>
      </c>
      <c r="L440" s="46"/>
      <c r="M440" s="223" t="s">
        <v>19</v>
      </c>
      <c r="N440" s="224" t="s">
        <v>48</v>
      </c>
      <c r="O440" s="86"/>
      <c r="P440" s="225">
        <f>O440*H440</f>
        <v>0</v>
      </c>
      <c r="Q440" s="225">
        <v>0</v>
      </c>
      <c r="R440" s="225">
        <f>Q440*H440</f>
        <v>0</v>
      </c>
      <c r="S440" s="225">
        <v>0.625</v>
      </c>
      <c r="T440" s="226">
        <f>S440*H440</f>
        <v>19.5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7" t="s">
        <v>141</v>
      </c>
      <c r="AT440" s="227" t="s">
        <v>231</v>
      </c>
      <c r="AU440" s="227" t="s">
        <v>248</v>
      </c>
      <c r="AY440" s="19" t="s">
        <v>229</v>
      </c>
      <c r="BE440" s="228">
        <f>IF(N440="základní",J440,0)</f>
        <v>0</v>
      </c>
      <c r="BF440" s="228">
        <f>IF(N440="snížená",J440,0)</f>
        <v>0</v>
      </c>
      <c r="BG440" s="228">
        <f>IF(N440="zákl. přenesená",J440,0)</f>
        <v>0</v>
      </c>
      <c r="BH440" s="228">
        <f>IF(N440="sníž. přenesená",J440,0)</f>
        <v>0</v>
      </c>
      <c r="BI440" s="228">
        <f>IF(N440="nulová",J440,0)</f>
        <v>0</v>
      </c>
      <c r="BJ440" s="19" t="s">
        <v>84</v>
      </c>
      <c r="BK440" s="228">
        <f>ROUND(I440*H440,2)</f>
        <v>0</v>
      </c>
      <c r="BL440" s="19" t="s">
        <v>141</v>
      </c>
      <c r="BM440" s="227" t="s">
        <v>628</v>
      </c>
    </row>
    <row r="441" spans="1:47" s="2" customFormat="1" ht="12">
      <c r="A441" s="40"/>
      <c r="B441" s="41"/>
      <c r="C441" s="42"/>
      <c r="D441" s="229" t="s">
        <v>236</v>
      </c>
      <c r="E441" s="42"/>
      <c r="F441" s="230" t="s">
        <v>629</v>
      </c>
      <c r="G441" s="42"/>
      <c r="H441" s="42"/>
      <c r="I441" s="231"/>
      <c r="J441" s="42"/>
      <c r="K441" s="42"/>
      <c r="L441" s="46"/>
      <c r="M441" s="232"/>
      <c r="N441" s="23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236</v>
      </c>
      <c r="AU441" s="19" t="s">
        <v>248</v>
      </c>
    </row>
    <row r="442" spans="1:51" s="13" customFormat="1" ht="12">
      <c r="A442" s="13"/>
      <c r="B442" s="234"/>
      <c r="C442" s="235"/>
      <c r="D442" s="236" t="s">
        <v>238</v>
      </c>
      <c r="E442" s="237" t="s">
        <v>19</v>
      </c>
      <c r="F442" s="238" t="s">
        <v>239</v>
      </c>
      <c r="G442" s="235"/>
      <c r="H442" s="237" t="s">
        <v>19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238</v>
      </c>
      <c r="AU442" s="244" t="s">
        <v>248</v>
      </c>
      <c r="AV442" s="13" t="s">
        <v>84</v>
      </c>
      <c r="AW442" s="13" t="s">
        <v>37</v>
      </c>
      <c r="AX442" s="13" t="s">
        <v>77</v>
      </c>
      <c r="AY442" s="244" t="s">
        <v>229</v>
      </c>
    </row>
    <row r="443" spans="1:51" s="14" customFormat="1" ht="12">
      <c r="A443" s="14"/>
      <c r="B443" s="245"/>
      <c r="C443" s="246"/>
      <c r="D443" s="236" t="s">
        <v>238</v>
      </c>
      <c r="E443" s="247" t="s">
        <v>172</v>
      </c>
      <c r="F443" s="248" t="s">
        <v>630</v>
      </c>
      <c r="G443" s="246"/>
      <c r="H443" s="249">
        <v>31.2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5" t="s">
        <v>238</v>
      </c>
      <c r="AU443" s="255" t="s">
        <v>248</v>
      </c>
      <c r="AV443" s="14" t="s">
        <v>87</v>
      </c>
      <c r="AW443" s="14" t="s">
        <v>37</v>
      </c>
      <c r="AX443" s="14" t="s">
        <v>77</v>
      </c>
      <c r="AY443" s="255" t="s">
        <v>229</v>
      </c>
    </row>
    <row r="444" spans="1:51" s="15" customFormat="1" ht="12">
      <c r="A444" s="15"/>
      <c r="B444" s="256"/>
      <c r="C444" s="257"/>
      <c r="D444" s="236" t="s">
        <v>238</v>
      </c>
      <c r="E444" s="258" t="s">
        <v>19</v>
      </c>
      <c r="F444" s="259" t="s">
        <v>240</v>
      </c>
      <c r="G444" s="257"/>
      <c r="H444" s="260">
        <v>31.2</v>
      </c>
      <c r="I444" s="261"/>
      <c r="J444" s="257"/>
      <c r="K444" s="257"/>
      <c r="L444" s="262"/>
      <c r="M444" s="263"/>
      <c r="N444" s="264"/>
      <c r="O444" s="264"/>
      <c r="P444" s="264"/>
      <c r="Q444" s="264"/>
      <c r="R444" s="264"/>
      <c r="S444" s="264"/>
      <c r="T444" s="26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6" t="s">
        <v>238</v>
      </c>
      <c r="AU444" s="266" t="s">
        <v>248</v>
      </c>
      <c r="AV444" s="15" t="s">
        <v>141</v>
      </c>
      <c r="AW444" s="15" t="s">
        <v>37</v>
      </c>
      <c r="AX444" s="15" t="s">
        <v>84</v>
      </c>
      <c r="AY444" s="266" t="s">
        <v>229</v>
      </c>
    </row>
    <row r="445" spans="1:65" s="2" customFormat="1" ht="66.75" customHeight="1">
      <c r="A445" s="40"/>
      <c r="B445" s="41"/>
      <c r="C445" s="216" t="s">
        <v>631</v>
      </c>
      <c r="D445" s="216" t="s">
        <v>231</v>
      </c>
      <c r="E445" s="217" t="s">
        <v>632</v>
      </c>
      <c r="F445" s="218" t="s">
        <v>633</v>
      </c>
      <c r="G445" s="219" t="s">
        <v>111</v>
      </c>
      <c r="H445" s="220">
        <v>898</v>
      </c>
      <c r="I445" s="221"/>
      <c r="J445" s="222">
        <f>ROUND(I445*H445,2)</f>
        <v>0</v>
      </c>
      <c r="K445" s="218" t="s">
        <v>234</v>
      </c>
      <c r="L445" s="46"/>
      <c r="M445" s="223" t="s">
        <v>19</v>
      </c>
      <c r="N445" s="224" t="s">
        <v>48</v>
      </c>
      <c r="O445" s="86"/>
      <c r="P445" s="225">
        <f>O445*H445</f>
        <v>0</v>
      </c>
      <c r="Q445" s="225">
        <v>0</v>
      </c>
      <c r="R445" s="225">
        <f>Q445*H445</f>
        <v>0</v>
      </c>
      <c r="S445" s="225">
        <v>0.29</v>
      </c>
      <c r="T445" s="226">
        <f>S445*H445</f>
        <v>260.41999999999996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7" t="s">
        <v>141</v>
      </c>
      <c r="AT445" s="227" t="s">
        <v>231</v>
      </c>
      <c r="AU445" s="227" t="s">
        <v>248</v>
      </c>
      <c r="AY445" s="19" t="s">
        <v>229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9" t="s">
        <v>84</v>
      </c>
      <c r="BK445" s="228">
        <f>ROUND(I445*H445,2)</f>
        <v>0</v>
      </c>
      <c r="BL445" s="19" t="s">
        <v>141</v>
      </c>
      <c r="BM445" s="227" t="s">
        <v>634</v>
      </c>
    </row>
    <row r="446" spans="1:47" s="2" customFormat="1" ht="12">
      <c r="A446" s="40"/>
      <c r="B446" s="41"/>
      <c r="C446" s="42"/>
      <c r="D446" s="229" t="s">
        <v>236</v>
      </c>
      <c r="E446" s="42"/>
      <c r="F446" s="230" t="s">
        <v>635</v>
      </c>
      <c r="G446" s="42"/>
      <c r="H446" s="42"/>
      <c r="I446" s="231"/>
      <c r="J446" s="42"/>
      <c r="K446" s="42"/>
      <c r="L446" s="46"/>
      <c r="M446" s="232"/>
      <c r="N446" s="23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236</v>
      </c>
      <c r="AU446" s="19" t="s">
        <v>248</v>
      </c>
    </row>
    <row r="447" spans="1:51" s="14" customFormat="1" ht="12">
      <c r="A447" s="14"/>
      <c r="B447" s="245"/>
      <c r="C447" s="246"/>
      <c r="D447" s="236" t="s">
        <v>238</v>
      </c>
      <c r="E447" s="247" t="s">
        <v>19</v>
      </c>
      <c r="F447" s="248" t="s">
        <v>636</v>
      </c>
      <c r="G447" s="246"/>
      <c r="H447" s="249">
        <v>898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5" t="s">
        <v>238</v>
      </c>
      <c r="AU447" s="255" t="s">
        <v>248</v>
      </c>
      <c r="AV447" s="14" t="s">
        <v>87</v>
      </c>
      <c r="AW447" s="14" t="s">
        <v>37</v>
      </c>
      <c r="AX447" s="14" t="s">
        <v>77</v>
      </c>
      <c r="AY447" s="255" t="s">
        <v>229</v>
      </c>
    </row>
    <row r="448" spans="1:51" s="15" customFormat="1" ht="12">
      <c r="A448" s="15"/>
      <c r="B448" s="256"/>
      <c r="C448" s="257"/>
      <c r="D448" s="236" t="s">
        <v>238</v>
      </c>
      <c r="E448" s="258" t="s">
        <v>19</v>
      </c>
      <c r="F448" s="259" t="s">
        <v>240</v>
      </c>
      <c r="G448" s="257"/>
      <c r="H448" s="260">
        <v>898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6" t="s">
        <v>238</v>
      </c>
      <c r="AU448" s="266" t="s">
        <v>248</v>
      </c>
      <c r="AV448" s="15" t="s">
        <v>141</v>
      </c>
      <c r="AW448" s="15" t="s">
        <v>37</v>
      </c>
      <c r="AX448" s="15" t="s">
        <v>84</v>
      </c>
      <c r="AY448" s="266" t="s">
        <v>229</v>
      </c>
    </row>
    <row r="449" spans="1:65" s="2" customFormat="1" ht="49.05" customHeight="1">
      <c r="A449" s="40"/>
      <c r="B449" s="41"/>
      <c r="C449" s="216" t="s">
        <v>637</v>
      </c>
      <c r="D449" s="216" t="s">
        <v>231</v>
      </c>
      <c r="E449" s="217" t="s">
        <v>638</v>
      </c>
      <c r="F449" s="218" t="s">
        <v>639</v>
      </c>
      <c r="G449" s="219" t="s">
        <v>127</v>
      </c>
      <c r="H449" s="220">
        <v>215.5</v>
      </c>
      <c r="I449" s="221"/>
      <c r="J449" s="222">
        <f>ROUND(I449*H449,2)</f>
        <v>0</v>
      </c>
      <c r="K449" s="218" t="s">
        <v>234</v>
      </c>
      <c r="L449" s="46"/>
      <c r="M449" s="223" t="s">
        <v>19</v>
      </c>
      <c r="N449" s="224" t="s">
        <v>48</v>
      </c>
      <c r="O449" s="86"/>
      <c r="P449" s="225">
        <f>O449*H449</f>
        <v>0</v>
      </c>
      <c r="Q449" s="225">
        <v>0</v>
      </c>
      <c r="R449" s="225">
        <f>Q449*H449</f>
        <v>0</v>
      </c>
      <c r="S449" s="225">
        <v>0.205</v>
      </c>
      <c r="T449" s="226">
        <f>S449*H449</f>
        <v>44.177499999999995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7" t="s">
        <v>141</v>
      </c>
      <c r="AT449" s="227" t="s">
        <v>231</v>
      </c>
      <c r="AU449" s="227" t="s">
        <v>248</v>
      </c>
      <c r="AY449" s="19" t="s">
        <v>229</v>
      </c>
      <c r="BE449" s="228">
        <f>IF(N449="základní",J449,0)</f>
        <v>0</v>
      </c>
      <c r="BF449" s="228">
        <f>IF(N449="snížená",J449,0)</f>
        <v>0</v>
      </c>
      <c r="BG449" s="228">
        <f>IF(N449="zákl. přenesená",J449,0)</f>
        <v>0</v>
      </c>
      <c r="BH449" s="228">
        <f>IF(N449="sníž. přenesená",J449,0)</f>
        <v>0</v>
      </c>
      <c r="BI449" s="228">
        <f>IF(N449="nulová",J449,0)</f>
        <v>0</v>
      </c>
      <c r="BJ449" s="19" t="s">
        <v>84</v>
      </c>
      <c r="BK449" s="228">
        <f>ROUND(I449*H449,2)</f>
        <v>0</v>
      </c>
      <c r="BL449" s="19" t="s">
        <v>141</v>
      </c>
      <c r="BM449" s="227" t="s">
        <v>640</v>
      </c>
    </row>
    <row r="450" spans="1:47" s="2" customFormat="1" ht="12">
      <c r="A450" s="40"/>
      <c r="B450" s="41"/>
      <c r="C450" s="42"/>
      <c r="D450" s="229" t="s">
        <v>236</v>
      </c>
      <c r="E450" s="42"/>
      <c r="F450" s="230" t="s">
        <v>641</v>
      </c>
      <c r="G450" s="42"/>
      <c r="H450" s="42"/>
      <c r="I450" s="231"/>
      <c r="J450" s="42"/>
      <c r="K450" s="42"/>
      <c r="L450" s="46"/>
      <c r="M450" s="232"/>
      <c r="N450" s="23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236</v>
      </c>
      <c r="AU450" s="19" t="s">
        <v>248</v>
      </c>
    </row>
    <row r="451" spans="1:51" s="13" customFormat="1" ht="12">
      <c r="A451" s="13"/>
      <c r="B451" s="234"/>
      <c r="C451" s="235"/>
      <c r="D451" s="236" t="s">
        <v>238</v>
      </c>
      <c r="E451" s="237" t="s">
        <v>19</v>
      </c>
      <c r="F451" s="238" t="s">
        <v>414</v>
      </c>
      <c r="G451" s="235"/>
      <c r="H451" s="237" t="s">
        <v>19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238</v>
      </c>
      <c r="AU451" s="244" t="s">
        <v>248</v>
      </c>
      <c r="AV451" s="13" t="s">
        <v>84</v>
      </c>
      <c r="AW451" s="13" t="s">
        <v>37</v>
      </c>
      <c r="AX451" s="13" t="s">
        <v>77</v>
      </c>
      <c r="AY451" s="244" t="s">
        <v>229</v>
      </c>
    </row>
    <row r="452" spans="1:51" s="14" customFormat="1" ht="12">
      <c r="A452" s="14"/>
      <c r="B452" s="245"/>
      <c r="C452" s="246"/>
      <c r="D452" s="236" t="s">
        <v>238</v>
      </c>
      <c r="E452" s="247" t="s">
        <v>19</v>
      </c>
      <c r="F452" s="248" t="s">
        <v>642</v>
      </c>
      <c r="G452" s="246"/>
      <c r="H452" s="249">
        <v>215.5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5" t="s">
        <v>238</v>
      </c>
      <c r="AU452" s="255" t="s">
        <v>248</v>
      </c>
      <c r="AV452" s="14" t="s">
        <v>87</v>
      </c>
      <c r="AW452" s="14" t="s">
        <v>37</v>
      </c>
      <c r="AX452" s="14" t="s">
        <v>77</v>
      </c>
      <c r="AY452" s="255" t="s">
        <v>229</v>
      </c>
    </row>
    <row r="453" spans="1:51" s="15" customFormat="1" ht="12">
      <c r="A453" s="15"/>
      <c r="B453" s="256"/>
      <c r="C453" s="257"/>
      <c r="D453" s="236" t="s">
        <v>238</v>
      </c>
      <c r="E453" s="258" t="s">
        <v>19</v>
      </c>
      <c r="F453" s="259" t="s">
        <v>240</v>
      </c>
      <c r="G453" s="257"/>
      <c r="H453" s="260">
        <v>215.5</v>
      </c>
      <c r="I453" s="261"/>
      <c r="J453" s="257"/>
      <c r="K453" s="257"/>
      <c r="L453" s="262"/>
      <c r="M453" s="263"/>
      <c r="N453" s="264"/>
      <c r="O453" s="264"/>
      <c r="P453" s="264"/>
      <c r="Q453" s="264"/>
      <c r="R453" s="264"/>
      <c r="S453" s="264"/>
      <c r="T453" s="26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6" t="s">
        <v>238</v>
      </c>
      <c r="AU453" s="266" t="s">
        <v>248</v>
      </c>
      <c r="AV453" s="15" t="s">
        <v>141</v>
      </c>
      <c r="AW453" s="15" t="s">
        <v>37</v>
      </c>
      <c r="AX453" s="15" t="s">
        <v>84</v>
      </c>
      <c r="AY453" s="266" t="s">
        <v>229</v>
      </c>
    </row>
    <row r="454" spans="1:65" s="2" customFormat="1" ht="16.5" customHeight="1">
      <c r="A454" s="40"/>
      <c r="B454" s="41"/>
      <c r="C454" s="216" t="s">
        <v>643</v>
      </c>
      <c r="D454" s="216" t="s">
        <v>231</v>
      </c>
      <c r="E454" s="217" t="s">
        <v>644</v>
      </c>
      <c r="F454" s="218" t="s">
        <v>645</v>
      </c>
      <c r="G454" s="219" t="s">
        <v>144</v>
      </c>
      <c r="H454" s="220">
        <v>3.08</v>
      </c>
      <c r="I454" s="221"/>
      <c r="J454" s="222">
        <f>ROUND(I454*H454,2)</f>
        <v>0</v>
      </c>
      <c r="K454" s="218" t="s">
        <v>234</v>
      </c>
      <c r="L454" s="46"/>
      <c r="M454" s="223" t="s">
        <v>19</v>
      </c>
      <c r="N454" s="224" t="s">
        <v>48</v>
      </c>
      <c r="O454" s="86"/>
      <c r="P454" s="225">
        <f>O454*H454</f>
        <v>0</v>
      </c>
      <c r="Q454" s="225">
        <v>0</v>
      </c>
      <c r="R454" s="225">
        <f>Q454*H454</f>
        <v>0</v>
      </c>
      <c r="S454" s="225">
        <v>2</v>
      </c>
      <c r="T454" s="226">
        <f>S454*H454</f>
        <v>6.16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7" t="s">
        <v>141</v>
      </c>
      <c r="AT454" s="227" t="s">
        <v>231</v>
      </c>
      <c r="AU454" s="227" t="s">
        <v>248</v>
      </c>
      <c r="AY454" s="19" t="s">
        <v>229</v>
      </c>
      <c r="BE454" s="228">
        <f>IF(N454="základní",J454,0)</f>
        <v>0</v>
      </c>
      <c r="BF454" s="228">
        <f>IF(N454="snížená",J454,0)</f>
        <v>0</v>
      </c>
      <c r="BG454" s="228">
        <f>IF(N454="zákl. přenesená",J454,0)</f>
        <v>0</v>
      </c>
      <c r="BH454" s="228">
        <f>IF(N454="sníž. přenesená",J454,0)</f>
        <v>0</v>
      </c>
      <c r="BI454" s="228">
        <f>IF(N454="nulová",J454,0)</f>
        <v>0</v>
      </c>
      <c r="BJ454" s="19" t="s">
        <v>84</v>
      </c>
      <c r="BK454" s="228">
        <f>ROUND(I454*H454,2)</f>
        <v>0</v>
      </c>
      <c r="BL454" s="19" t="s">
        <v>141</v>
      </c>
      <c r="BM454" s="227" t="s">
        <v>646</v>
      </c>
    </row>
    <row r="455" spans="1:47" s="2" customFormat="1" ht="12">
      <c r="A455" s="40"/>
      <c r="B455" s="41"/>
      <c r="C455" s="42"/>
      <c r="D455" s="229" t="s">
        <v>236</v>
      </c>
      <c r="E455" s="42"/>
      <c r="F455" s="230" t="s">
        <v>647</v>
      </c>
      <c r="G455" s="42"/>
      <c r="H455" s="42"/>
      <c r="I455" s="231"/>
      <c r="J455" s="42"/>
      <c r="K455" s="42"/>
      <c r="L455" s="46"/>
      <c r="M455" s="232"/>
      <c r="N455" s="23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236</v>
      </c>
      <c r="AU455" s="19" t="s">
        <v>248</v>
      </c>
    </row>
    <row r="456" spans="1:51" s="13" customFormat="1" ht="12">
      <c r="A456" s="13"/>
      <c r="B456" s="234"/>
      <c r="C456" s="235"/>
      <c r="D456" s="236" t="s">
        <v>238</v>
      </c>
      <c r="E456" s="237" t="s">
        <v>19</v>
      </c>
      <c r="F456" s="238" t="s">
        <v>648</v>
      </c>
      <c r="G456" s="235"/>
      <c r="H456" s="237" t="s">
        <v>19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238</v>
      </c>
      <c r="AU456" s="244" t="s">
        <v>248</v>
      </c>
      <c r="AV456" s="13" t="s">
        <v>84</v>
      </c>
      <c r="AW456" s="13" t="s">
        <v>37</v>
      </c>
      <c r="AX456" s="13" t="s">
        <v>77</v>
      </c>
      <c r="AY456" s="244" t="s">
        <v>229</v>
      </c>
    </row>
    <row r="457" spans="1:51" s="14" customFormat="1" ht="12">
      <c r="A457" s="14"/>
      <c r="B457" s="245"/>
      <c r="C457" s="246"/>
      <c r="D457" s="236" t="s">
        <v>238</v>
      </c>
      <c r="E457" s="247" t="s">
        <v>19</v>
      </c>
      <c r="F457" s="248" t="s">
        <v>649</v>
      </c>
      <c r="G457" s="246"/>
      <c r="H457" s="249">
        <v>3.08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238</v>
      </c>
      <c r="AU457" s="255" t="s">
        <v>248</v>
      </c>
      <c r="AV457" s="14" t="s">
        <v>87</v>
      </c>
      <c r="AW457" s="14" t="s">
        <v>37</v>
      </c>
      <c r="AX457" s="14" t="s">
        <v>77</v>
      </c>
      <c r="AY457" s="255" t="s">
        <v>229</v>
      </c>
    </row>
    <row r="458" spans="1:51" s="15" customFormat="1" ht="12">
      <c r="A458" s="15"/>
      <c r="B458" s="256"/>
      <c r="C458" s="257"/>
      <c r="D458" s="236" t="s">
        <v>238</v>
      </c>
      <c r="E458" s="258" t="s">
        <v>19</v>
      </c>
      <c r="F458" s="259" t="s">
        <v>240</v>
      </c>
      <c r="G458" s="257"/>
      <c r="H458" s="260">
        <v>3.08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6" t="s">
        <v>238</v>
      </c>
      <c r="AU458" s="266" t="s">
        <v>248</v>
      </c>
      <c r="AV458" s="15" t="s">
        <v>141</v>
      </c>
      <c r="AW458" s="15" t="s">
        <v>37</v>
      </c>
      <c r="AX458" s="15" t="s">
        <v>84</v>
      </c>
      <c r="AY458" s="266" t="s">
        <v>229</v>
      </c>
    </row>
    <row r="459" spans="1:65" s="2" customFormat="1" ht="24.15" customHeight="1">
      <c r="A459" s="40"/>
      <c r="B459" s="41"/>
      <c r="C459" s="216" t="s">
        <v>650</v>
      </c>
      <c r="D459" s="216" t="s">
        <v>231</v>
      </c>
      <c r="E459" s="217" t="s">
        <v>651</v>
      </c>
      <c r="F459" s="218" t="s">
        <v>652</v>
      </c>
      <c r="G459" s="219" t="s">
        <v>144</v>
      </c>
      <c r="H459" s="220">
        <v>1.76</v>
      </c>
      <c r="I459" s="221"/>
      <c r="J459" s="222">
        <f>ROUND(I459*H459,2)</f>
        <v>0</v>
      </c>
      <c r="K459" s="218" t="s">
        <v>234</v>
      </c>
      <c r="L459" s="46"/>
      <c r="M459" s="223" t="s">
        <v>19</v>
      </c>
      <c r="N459" s="224" t="s">
        <v>48</v>
      </c>
      <c r="O459" s="86"/>
      <c r="P459" s="225">
        <f>O459*H459</f>
        <v>0</v>
      </c>
      <c r="Q459" s="225">
        <v>0</v>
      </c>
      <c r="R459" s="225">
        <f>Q459*H459</f>
        <v>0</v>
      </c>
      <c r="S459" s="225">
        <v>2.2</v>
      </c>
      <c r="T459" s="226">
        <f>S459*H459</f>
        <v>3.8720000000000003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7" t="s">
        <v>141</v>
      </c>
      <c r="AT459" s="227" t="s">
        <v>231</v>
      </c>
      <c r="AU459" s="227" t="s">
        <v>248</v>
      </c>
      <c r="AY459" s="19" t="s">
        <v>229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19" t="s">
        <v>84</v>
      </c>
      <c r="BK459" s="228">
        <f>ROUND(I459*H459,2)</f>
        <v>0</v>
      </c>
      <c r="BL459" s="19" t="s">
        <v>141</v>
      </c>
      <c r="BM459" s="227" t="s">
        <v>653</v>
      </c>
    </row>
    <row r="460" spans="1:47" s="2" customFormat="1" ht="12">
      <c r="A460" s="40"/>
      <c r="B460" s="41"/>
      <c r="C460" s="42"/>
      <c r="D460" s="229" t="s">
        <v>236</v>
      </c>
      <c r="E460" s="42"/>
      <c r="F460" s="230" t="s">
        <v>654</v>
      </c>
      <c r="G460" s="42"/>
      <c r="H460" s="42"/>
      <c r="I460" s="231"/>
      <c r="J460" s="42"/>
      <c r="K460" s="42"/>
      <c r="L460" s="46"/>
      <c r="M460" s="232"/>
      <c r="N460" s="23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236</v>
      </c>
      <c r="AU460" s="19" t="s">
        <v>248</v>
      </c>
    </row>
    <row r="461" spans="1:51" s="13" customFormat="1" ht="12">
      <c r="A461" s="13"/>
      <c r="B461" s="234"/>
      <c r="C461" s="235"/>
      <c r="D461" s="236" t="s">
        <v>238</v>
      </c>
      <c r="E461" s="237" t="s">
        <v>19</v>
      </c>
      <c r="F461" s="238" t="s">
        <v>648</v>
      </c>
      <c r="G461" s="235"/>
      <c r="H461" s="237" t="s">
        <v>19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4" t="s">
        <v>238</v>
      </c>
      <c r="AU461" s="244" t="s">
        <v>248</v>
      </c>
      <c r="AV461" s="13" t="s">
        <v>84</v>
      </c>
      <c r="AW461" s="13" t="s">
        <v>37</v>
      </c>
      <c r="AX461" s="13" t="s">
        <v>77</v>
      </c>
      <c r="AY461" s="244" t="s">
        <v>229</v>
      </c>
    </row>
    <row r="462" spans="1:51" s="14" customFormat="1" ht="12">
      <c r="A462" s="14"/>
      <c r="B462" s="245"/>
      <c r="C462" s="246"/>
      <c r="D462" s="236" t="s">
        <v>238</v>
      </c>
      <c r="E462" s="247" t="s">
        <v>19</v>
      </c>
      <c r="F462" s="248" t="s">
        <v>655</v>
      </c>
      <c r="G462" s="246"/>
      <c r="H462" s="249">
        <v>1.76</v>
      </c>
      <c r="I462" s="250"/>
      <c r="J462" s="246"/>
      <c r="K462" s="246"/>
      <c r="L462" s="251"/>
      <c r="M462" s="252"/>
      <c r="N462" s="253"/>
      <c r="O462" s="253"/>
      <c r="P462" s="253"/>
      <c r="Q462" s="253"/>
      <c r="R462" s="253"/>
      <c r="S462" s="253"/>
      <c r="T462" s="25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5" t="s">
        <v>238</v>
      </c>
      <c r="AU462" s="255" t="s">
        <v>248</v>
      </c>
      <c r="AV462" s="14" t="s">
        <v>87</v>
      </c>
      <c r="AW462" s="14" t="s">
        <v>37</v>
      </c>
      <c r="AX462" s="14" t="s">
        <v>77</v>
      </c>
      <c r="AY462" s="255" t="s">
        <v>229</v>
      </c>
    </row>
    <row r="463" spans="1:51" s="15" customFormat="1" ht="12">
      <c r="A463" s="15"/>
      <c r="B463" s="256"/>
      <c r="C463" s="257"/>
      <c r="D463" s="236" t="s">
        <v>238</v>
      </c>
      <c r="E463" s="258" t="s">
        <v>19</v>
      </c>
      <c r="F463" s="259" t="s">
        <v>240</v>
      </c>
      <c r="G463" s="257"/>
      <c r="H463" s="260">
        <v>1.76</v>
      </c>
      <c r="I463" s="261"/>
      <c r="J463" s="257"/>
      <c r="K463" s="257"/>
      <c r="L463" s="262"/>
      <c r="M463" s="263"/>
      <c r="N463" s="264"/>
      <c r="O463" s="264"/>
      <c r="P463" s="264"/>
      <c r="Q463" s="264"/>
      <c r="R463" s="264"/>
      <c r="S463" s="264"/>
      <c r="T463" s="26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6" t="s">
        <v>238</v>
      </c>
      <c r="AU463" s="266" t="s">
        <v>248</v>
      </c>
      <c r="AV463" s="15" t="s">
        <v>141</v>
      </c>
      <c r="AW463" s="15" t="s">
        <v>37</v>
      </c>
      <c r="AX463" s="15" t="s">
        <v>84</v>
      </c>
      <c r="AY463" s="266" t="s">
        <v>229</v>
      </c>
    </row>
    <row r="464" spans="1:65" s="2" customFormat="1" ht="16.5" customHeight="1">
      <c r="A464" s="40"/>
      <c r="B464" s="41"/>
      <c r="C464" s="216" t="s">
        <v>656</v>
      </c>
      <c r="D464" s="216" t="s">
        <v>231</v>
      </c>
      <c r="E464" s="217" t="s">
        <v>657</v>
      </c>
      <c r="F464" s="218" t="s">
        <v>658</v>
      </c>
      <c r="G464" s="219" t="s">
        <v>132</v>
      </c>
      <c r="H464" s="220">
        <v>4</v>
      </c>
      <c r="I464" s="221"/>
      <c r="J464" s="222">
        <f>ROUND(I464*H464,2)</f>
        <v>0</v>
      </c>
      <c r="K464" s="218" t="s">
        <v>234</v>
      </c>
      <c r="L464" s="46"/>
      <c r="M464" s="223" t="s">
        <v>19</v>
      </c>
      <c r="N464" s="224" t="s">
        <v>48</v>
      </c>
      <c r="O464" s="86"/>
      <c r="P464" s="225">
        <f>O464*H464</f>
        <v>0</v>
      </c>
      <c r="Q464" s="225">
        <v>0</v>
      </c>
      <c r="R464" s="225">
        <f>Q464*H464</f>
        <v>0</v>
      </c>
      <c r="S464" s="225">
        <v>0.087</v>
      </c>
      <c r="T464" s="226">
        <f>S464*H464</f>
        <v>0.348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7" t="s">
        <v>141</v>
      </c>
      <c r="AT464" s="227" t="s">
        <v>231</v>
      </c>
      <c r="AU464" s="227" t="s">
        <v>248</v>
      </c>
      <c r="AY464" s="19" t="s">
        <v>229</v>
      </c>
      <c r="BE464" s="228">
        <f>IF(N464="základní",J464,0)</f>
        <v>0</v>
      </c>
      <c r="BF464" s="228">
        <f>IF(N464="snížená",J464,0)</f>
        <v>0</v>
      </c>
      <c r="BG464" s="228">
        <f>IF(N464="zákl. přenesená",J464,0)</f>
        <v>0</v>
      </c>
      <c r="BH464" s="228">
        <f>IF(N464="sníž. přenesená",J464,0)</f>
        <v>0</v>
      </c>
      <c r="BI464" s="228">
        <f>IF(N464="nulová",J464,0)</f>
        <v>0</v>
      </c>
      <c r="BJ464" s="19" t="s">
        <v>84</v>
      </c>
      <c r="BK464" s="228">
        <f>ROUND(I464*H464,2)</f>
        <v>0</v>
      </c>
      <c r="BL464" s="19" t="s">
        <v>141</v>
      </c>
      <c r="BM464" s="227" t="s">
        <v>659</v>
      </c>
    </row>
    <row r="465" spans="1:47" s="2" customFormat="1" ht="12">
      <c r="A465" s="40"/>
      <c r="B465" s="41"/>
      <c r="C465" s="42"/>
      <c r="D465" s="229" t="s">
        <v>236</v>
      </c>
      <c r="E465" s="42"/>
      <c r="F465" s="230" t="s">
        <v>660</v>
      </c>
      <c r="G465" s="42"/>
      <c r="H465" s="42"/>
      <c r="I465" s="231"/>
      <c r="J465" s="42"/>
      <c r="K465" s="42"/>
      <c r="L465" s="46"/>
      <c r="M465" s="232"/>
      <c r="N465" s="23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236</v>
      </c>
      <c r="AU465" s="19" t="s">
        <v>248</v>
      </c>
    </row>
    <row r="466" spans="1:51" s="13" customFormat="1" ht="12">
      <c r="A466" s="13"/>
      <c r="B466" s="234"/>
      <c r="C466" s="235"/>
      <c r="D466" s="236" t="s">
        <v>238</v>
      </c>
      <c r="E466" s="237" t="s">
        <v>19</v>
      </c>
      <c r="F466" s="238" t="s">
        <v>335</v>
      </c>
      <c r="G466" s="235"/>
      <c r="H466" s="237" t="s">
        <v>19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238</v>
      </c>
      <c r="AU466" s="244" t="s">
        <v>248</v>
      </c>
      <c r="AV466" s="13" t="s">
        <v>84</v>
      </c>
      <c r="AW466" s="13" t="s">
        <v>37</v>
      </c>
      <c r="AX466" s="13" t="s">
        <v>77</v>
      </c>
      <c r="AY466" s="244" t="s">
        <v>229</v>
      </c>
    </row>
    <row r="467" spans="1:51" s="14" customFormat="1" ht="12">
      <c r="A467" s="14"/>
      <c r="B467" s="245"/>
      <c r="C467" s="246"/>
      <c r="D467" s="236" t="s">
        <v>238</v>
      </c>
      <c r="E467" s="247" t="s">
        <v>139</v>
      </c>
      <c r="F467" s="248" t="s">
        <v>661</v>
      </c>
      <c r="G467" s="246"/>
      <c r="H467" s="249">
        <v>4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5" t="s">
        <v>238</v>
      </c>
      <c r="AU467" s="255" t="s">
        <v>248</v>
      </c>
      <c r="AV467" s="14" t="s">
        <v>87</v>
      </c>
      <c r="AW467" s="14" t="s">
        <v>37</v>
      </c>
      <c r="AX467" s="14" t="s">
        <v>77</v>
      </c>
      <c r="AY467" s="255" t="s">
        <v>229</v>
      </c>
    </row>
    <row r="468" spans="1:51" s="15" customFormat="1" ht="12">
      <c r="A468" s="15"/>
      <c r="B468" s="256"/>
      <c r="C468" s="257"/>
      <c r="D468" s="236" t="s">
        <v>238</v>
      </c>
      <c r="E468" s="258" t="s">
        <v>19</v>
      </c>
      <c r="F468" s="259" t="s">
        <v>240</v>
      </c>
      <c r="G468" s="257"/>
      <c r="H468" s="260">
        <v>4</v>
      </c>
      <c r="I468" s="261"/>
      <c r="J468" s="257"/>
      <c r="K468" s="257"/>
      <c r="L468" s="262"/>
      <c r="M468" s="263"/>
      <c r="N468" s="264"/>
      <c r="O468" s="264"/>
      <c r="P468" s="264"/>
      <c r="Q468" s="264"/>
      <c r="R468" s="264"/>
      <c r="S468" s="264"/>
      <c r="T468" s="26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6" t="s">
        <v>238</v>
      </c>
      <c r="AU468" s="266" t="s">
        <v>248</v>
      </c>
      <c r="AV468" s="15" t="s">
        <v>141</v>
      </c>
      <c r="AW468" s="15" t="s">
        <v>37</v>
      </c>
      <c r="AX468" s="15" t="s">
        <v>84</v>
      </c>
      <c r="AY468" s="266" t="s">
        <v>229</v>
      </c>
    </row>
    <row r="469" spans="1:65" s="2" customFormat="1" ht="55.5" customHeight="1">
      <c r="A469" s="40"/>
      <c r="B469" s="41"/>
      <c r="C469" s="216" t="s">
        <v>662</v>
      </c>
      <c r="D469" s="216" t="s">
        <v>231</v>
      </c>
      <c r="E469" s="217" t="s">
        <v>663</v>
      </c>
      <c r="F469" s="218" t="s">
        <v>664</v>
      </c>
      <c r="G469" s="219" t="s">
        <v>132</v>
      </c>
      <c r="H469" s="220">
        <v>15</v>
      </c>
      <c r="I469" s="221"/>
      <c r="J469" s="222">
        <f>ROUND(I469*H469,2)</f>
        <v>0</v>
      </c>
      <c r="K469" s="218" t="s">
        <v>234</v>
      </c>
      <c r="L469" s="46"/>
      <c r="M469" s="223" t="s">
        <v>19</v>
      </c>
      <c r="N469" s="224" t="s">
        <v>48</v>
      </c>
      <c r="O469" s="86"/>
      <c r="P469" s="225">
        <f>O469*H469</f>
        <v>0</v>
      </c>
      <c r="Q469" s="225">
        <v>0</v>
      </c>
      <c r="R469" s="225">
        <f>Q469*H469</f>
        <v>0</v>
      </c>
      <c r="S469" s="225">
        <v>0.082</v>
      </c>
      <c r="T469" s="226">
        <f>S469*H469</f>
        <v>1.23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7" t="s">
        <v>141</v>
      </c>
      <c r="AT469" s="227" t="s">
        <v>231</v>
      </c>
      <c r="AU469" s="227" t="s">
        <v>248</v>
      </c>
      <c r="AY469" s="19" t="s">
        <v>229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9" t="s">
        <v>84</v>
      </c>
      <c r="BK469" s="228">
        <f>ROUND(I469*H469,2)</f>
        <v>0</v>
      </c>
      <c r="BL469" s="19" t="s">
        <v>141</v>
      </c>
      <c r="BM469" s="227" t="s">
        <v>665</v>
      </c>
    </row>
    <row r="470" spans="1:47" s="2" customFormat="1" ht="12">
      <c r="A470" s="40"/>
      <c r="B470" s="41"/>
      <c r="C470" s="42"/>
      <c r="D470" s="229" t="s">
        <v>236</v>
      </c>
      <c r="E470" s="42"/>
      <c r="F470" s="230" t="s">
        <v>666</v>
      </c>
      <c r="G470" s="42"/>
      <c r="H470" s="42"/>
      <c r="I470" s="231"/>
      <c r="J470" s="42"/>
      <c r="K470" s="42"/>
      <c r="L470" s="46"/>
      <c r="M470" s="232"/>
      <c r="N470" s="23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236</v>
      </c>
      <c r="AU470" s="19" t="s">
        <v>248</v>
      </c>
    </row>
    <row r="471" spans="1:47" s="2" customFormat="1" ht="12">
      <c r="A471" s="40"/>
      <c r="B471" s="41"/>
      <c r="C471" s="42"/>
      <c r="D471" s="236" t="s">
        <v>245</v>
      </c>
      <c r="E471" s="42"/>
      <c r="F471" s="267" t="s">
        <v>667</v>
      </c>
      <c r="G471" s="42"/>
      <c r="H471" s="42"/>
      <c r="I471" s="231"/>
      <c r="J471" s="42"/>
      <c r="K471" s="42"/>
      <c r="L471" s="46"/>
      <c r="M471" s="232"/>
      <c r="N471" s="23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245</v>
      </c>
      <c r="AU471" s="19" t="s">
        <v>248</v>
      </c>
    </row>
    <row r="472" spans="1:51" s="13" customFormat="1" ht="12">
      <c r="A472" s="13"/>
      <c r="B472" s="234"/>
      <c r="C472" s="235"/>
      <c r="D472" s="236" t="s">
        <v>238</v>
      </c>
      <c r="E472" s="237" t="s">
        <v>19</v>
      </c>
      <c r="F472" s="238" t="s">
        <v>335</v>
      </c>
      <c r="G472" s="235"/>
      <c r="H472" s="237" t="s">
        <v>19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4" t="s">
        <v>238</v>
      </c>
      <c r="AU472" s="244" t="s">
        <v>248</v>
      </c>
      <c r="AV472" s="13" t="s">
        <v>84</v>
      </c>
      <c r="AW472" s="13" t="s">
        <v>37</v>
      </c>
      <c r="AX472" s="13" t="s">
        <v>77</v>
      </c>
      <c r="AY472" s="244" t="s">
        <v>229</v>
      </c>
    </row>
    <row r="473" spans="1:51" s="14" customFormat="1" ht="12">
      <c r="A473" s="14"/>
      <c r="B473" s="245"/>
      <c r="C473" s="246"/>
      <c r="D473" s="236" t="s">
        <v>238</v>
      </c>
      <c r="E473" s="247" t="s">
        <v>19</v>
      </c>
      <c r="F473" s="248" t="s">
        <v>8</v>
      </c>
      <c r="G473" s="246"/>
      <c r="H473" s="249">
        <v>15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238</v>
      </c>
      <c r="AU473" s="255" t="s">
        <v>248</v>
      </c>
      <c r="AV473" s="14" t="s">
        <v>87</v>
      </c>
      <c r="AW473" s="14" t="s">
        <v>37</v>
      </c>
      <c r="AX473" s="14" t="s">
        <v>77</v>
      </c>
      <c r="AY473" s="255" t="s">
        <v>229</v>
      </c>
    </row>
    <row r="474" spans="1:51" s="15" customFormat="1" ht="12">
      <c r="A474" s="15"/>
      <c r="B474" s="256"/>
      <c r="C474" s="257"/>
      <c r="D474" s="236" t="s">
        <v>238</v>
      </c>
      <c r="E474" s="258" t="s">
        <v>19</v>
      </c>
      <c r="F474" s="259" t="s">
        <v>240</v>
      </c>
      <c r="G474" s="257"/>
      <c r="H474" s="260">
        <v>15</v>
      </c>
      <c r="I474" s="261"/>
      <c r="J474" s="257"/>
      <c r="K474" s="257"/>
      <c r="L474" s="262"/>
      <c r="M474" s="263"/>
      <c r="N474" s="264"/>
      <c r="O474" s="264"/>
      <c r="P474" s="264"/>
      <c r="Q474" s="264"/>
      <c r="R474" s="264"/>
      <c r="S474" s="264"/>
      <c r="T474" s="26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6" t="s">
        <v>238</v>
      </c>
      <c r="AU474" s="266" t="s">
        <v>248</v>
      </c>
      <c r="AV474" s="15" t="s">
        <v>141</v>
      </c>
      <c r="AW474" s="15" t="s">
        <v>37</v>
      </c>
      <c r="AX474" s="15" t="s">
        <v>84</v>
      </c>
      <c r="AY474" s="266" t="s">
        <v>229</v>
      </c>
    </row>
    <row r="475" spans="1:65" s="2" customFormat="1" ht="55.5" customHeight="1">
      <c r="A475" s="40"/>
      <c r="B475" s="41"/>
      <c r="C475" s="216" t="s">
        <v>668</v>
      </c>
      <c r="D475" s="216" t="s">
        <v>231</v>
      </c>
      <c r="E475" s="217" t="s">
        <v>669</v>
      </c>
      <c r="F475" s="218" t="s">
        <v>670</v>
      </c>
      <c r="G475" s="219" t="s">
        <v>132</v>
      </c>
      <c r="H475" s="220">
        <v>1</v>
      </c>
      <c r="I475" s="221"/>
      <c r="J475" s="222">
        <f>ROUND(I475*H475,2)</f>
        <v>0</v>
      </c>
      <c r="K475" s="218" t="s">
        <v>234</v>
      </c>
      <c r="L475" s="46"/>
      <c r="M475" s="223" t="s">
        <v>19</v>
      </c>
      <c r="N475" s="224" t="s">
        <v>48</v>
      </c>
      <c r="O475" s="86"/>
      <c r="P475" s="225">
        <f>O475*H475</f>
        <v>0</v>
      </c>
      <c r="Q475" s="225">
        <v>0</v>
      </c>
      <c r="R475" s="225">
        <f>Q475*H475</f>
        <v>0</v>
      </c>
      <c r="S475" s="225">
        <v>0.004</v>
      </c>
      <c r="T475" s="226">
        <f>S475*H475</f>
        <v>0.004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7" t="s">
        <v>141</v>
      </c>
      <c r="AT475" s="227" t="s">
        <v>231</v>
      </c>
      <c r="AU475" s="227" t="s">
        <v>248</v>
      </c>
      <c r="AY475" s="19" t="s">
        <v>229</v>
      </c>
      <c r="BE475" s="228">
        <f>IF(N475="základní",J475,0)</f>
        <v>0</v>
      </c>
      <c r="BF475" s="228">
        <f>IF(N475="snížená",J475,0)</f>
        <v>0</v>
      </c>
      <c r="BG475" s="228">
        <f>IF(N475="zákl. přenesená",J475,0)</f>
        <v>0</v>
      </c>
      <c r="BH475" s="228">
        <f>IF(N475="sníž. přenesená",J475,0)</f>
        <v>0</v>
      </c>
      <c r="BI475" s="228">
        <f>IF(N475="nulová",J475,0)</f>
        <v>0</v>
      </c>
      <c r="BJ475" s="19" t="s">
        <v>84</v>
      </c>
      <c r="BK475" s="228">
        <f>ROUND(I475*H475,2)</f>
        <v>0</v>
      </c>
      <c r="BL475" s="19" t="s">
        <v>141</v>
      </c>
      <c r="BM475" s="227" t="s">
        <v>671</v>
      </c>
    </row>
    <row r="476" spans="1:47" s="2" customFormat="1" ht="12">
      <c r="A476" s="40"/>
      <c r="B476" s="41"/>
      <c r="C476" s="42"/>
      <c r="D476" s="229" t="s">
        <v>236</v>
      </c>
      <c r="E476" s="42"/>
      <c r="F476" s="230" t="s">
        <v>672</v>
      </c>
      <c r="G476" s="42"/>
      <c r="H476" s="42"/>
      <c r="I476" s="231"/>
      <c r="J476" s="42"/>
      <c r="K476" s="42"/>
      <c r="L476" s="46"/>
      <c r="M476" s="232"/>
      <c r="N476" s="23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236</v>
      </c>
      <c r="AU476" s="19" t="s">
        <v>248</v>
      </c>
    </row>
    <row r="477" spans="1:47" s="2" customFormat="1" ht="12">
      <c r="A477" s="40"/>
      <c r="B477" s="41"/>
      <c r="C477" s="42"/>
      <c r="D477" s="236" t="s">
        <v>245</v>
      </c>
      <c r="E477" s="42"/>
      <c r="F477" s="267" t="s">
        <v>667</v>
      </c>
      <c r="G477" s="42"/>
      <c r="H477" s="42"/>
      <c r="I477" s="231"/>
      <c r="J477" s="42"/>
      <c r="K477" s="42"/>
      <c r="L477" s="46"/>
      <c r="M477" s="232"/>
      <c r="N477" s="23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245</v>
      </c>
      <c r="AU477" s="19" t="s">
        <v>248</v>
      </c>
    </row>
    <row r="478" spans="1:51" s="13" customFormat="1" ht="12">
      <c r="A478" s="13"/>
      <c r="B478" s="234"/>
      <c r="C478" s="235"/>
      <c r="D478" s="236" t="s">
        <v>238</v>
      </c>
      <c r="E478" s="237" t="s">
        <v>19</v>
      </c>
      <c r="F478" s="238" t="s">
        <v>335</v>
      </c>
      <c r="G478" s="235"/>
      <c r="H478" s="237" t="s">
        <v>19</v>
      </c>
      <c r="I478" s="239"/>
      <c r="J478" s="235"/>
      <c r="K478" s="235"/>
      <c r="L478" s="240"/>
      <c r="M478" s="241"/>
      <c r="N478" s="242"/>
      <c r="O478" s="242"/>
      <c r="P478" s="242"/>
      <c r="Q478" s="242"/>
      <c r="R478" s="242"/>
      <c r="S478" s="242"/>
      <c r="T478" s="24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4" t="s">
        <v>238</v>
      </c>
      <c r="AU478" s="244" t="s">
        <v>248</v>
      </c>
      <c r="AV478" s="13" t="s">
        <v>84</v>
      </c>
      <c r="AW478" s="13" t="s">
        <v>37</v>
      </c>
      <c r="AX478" s="13" t="s">
        <v>77</v>
      </c>
      <c r="AY478" s="244" t="s">
        <v>229</v>
      </c>
    </row>
    <row r="479" spans="1:51" s="14" customFormat="1" ht="12">
      <c r="A479" s="14"/>
      <c r="B479" s="245"/>
      <c r="C479" s="246"/>
      <c r="D479" s="236" t="s">
        <v>238</v>
      </c>
      <c r="E479" s="247" t="s">
        <v>19</v>
      </c>
      <c r="F479" s="248" t="s">
        <v>84</v>
      </c>
      <c r="G479" s="246"/>
      <c r="H479" s="249">
        <v>1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5" t="s">
        <v>238</v>
      </c>
      <c r="AU479" s="255" t="s">
        <v>248</v>
      </c>
      <c r="AV479" s="14" t="s">
        <v>87</v>
      </c>
      <c r="AW479" s="14" t="s">
        <v>37</v>
      </c>
      <c r="AX479" s="14" t="s">
        <v>77</v>
      </c>
      <c r="AY479" s="255" t="s">
        <v>229</v>
      </c>
    </row>
    <row r="480" spans="1:51" s="15" customFormat="1" ht="12">
      <c r="A480" s="15"/>
      <c r="B480" s="256"/>
      <c r="C480" s="257"/>
      <c r="D480" s="236" t="s">
        <v>238</v>
      </c>
      <c r="E480" s="258" t="s">
        <v>19</v>
      </c>
      <c r="F480" s="259" t="s">
        <v>240</v>
      </c>
      <c r="G480" s="257"/>
      <c r="H480" s="260">
        <v>1</v>
      </c>
      <c r="I480" s="261"/>
      <c r="J480" s="257"/>
      <c r="K480" s="257"/>
      <c r="L480" s="262"/>
      <c r="M480" s="263"/>
      <c r="N480" s="264"/>
      <c r="O480" s="264"/>
      <c r="P480" s="264"/>
      <c r="Q480" s="264"/>
      <c r="R480" s="264"/>
      <c r="S480" s="264"/>
      <c r="T480" s="26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6" t="s">
        <v>238</v>
      </c>
      <c r="AU480" s="266" t="s">
        <v>248</v>
      </c>
      <c r="AV480" s="15" t="s">
        <v>141</v>
      </c>
      <c r="AW480" s="15" t="s">
        <v>37</v>
      </c>
      <c r="AX480" s="15" t="s">
        <v>84</v>
      </c>
      <c r="AY480" s="266" t="s">
        <v>229</v>
      </c>
    </row>
    <row r="481" spans="1:65" s="2" customFormat="1" ht="33" customHeight="1">
      <c r="A481" s="40"/>
      <c r="B481" s="41"/>
      <c r="C481" s="216" t="s">
        <v>673</v>
      </c>
      <c r="D481" s="216" t="s">
        <v>231</v>
      </c>
      <c r="E481" s="217" t="s">
        <v>674</v>
      </c>
      <c r="F481" s="218" t="s">
        <v>675</v>
      </c>
      <c r="G481" s="219" t="s">
        <v>132</v>
      </c>
      <c r="H481" s="220">
        <v>10</v>
      </c>
      <c r="I481" s="221"/>
      <c r="J481" s="222">
        <f>ROUND(I481*H481,2)</f>
        <v>0</v>
      </c>
      <c r="K481" s="218" t="s">
        <v>234</v>
      </c>
      <c r="L481" s="46"/>
      <c r="M481" s="223" t="s">
        <v>19</v>
      </c>
      <c r="N481" s="224" t="s">
        <v>48</v>
      </c>
      <c r="O481" s="86"/>
      <c r="P481" s="225">
        <f>O481*H481</f>
        <v>0</v>
      </c>
      <c r="Q481" s="225">
        <v>0</v>
      </c>
      <c r="R481" s="225">
        <f>Q481*H481</f>
        <v>0</v>
      </c>
      <c r="S481" s="225">
        <v>0.165</v>
      </c>
      <c r="T481" s="226">
        <f>S481*H481</f>
        <v>1.6500000000000001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7" t="s">
        <v>141</v>
      </c>
      <c r="AT481" s="227" t="s">
        <v>231</v>
      </c>
      <c r="AU481" s="227" t="s">
        <v>248</v>
      </c>
      <c r="AY481" s="19" t="s">
        <v>229</v>
      </c>
      <c r="BE481" s="228">
        <f>IF(N481="základní",J481,0)</f>
        <v>0</v>
      </c>
      <c r="BF481" s="228">
        <f>IF(N481="snížená",J481,0)</f>
        <v>0</v>
      </c>
      <c r="BG481" s="228">
        <f>IF(N481="zákl. přenesená",J481,0)</f>
        <v>0</v>
      </c>
      <c r="BH481" s="228">
        <f>IF(N481="sníž. přenesená",J481,0)</f>
        <v>0</v>
      </c>
      <c r="BI481" s="228">
        <f>IF(N481="nulová",J481,0)</f>
        <v>0</v>
      </c>
      <c r="BJ481" s="19" t="s">
        <v>84</v>
      </c>
      <c r="BK481" s="228">
        <f>ROUND(I481*H481,2)</f>
        <v>0</v>
      </c>
      <c r="BL481" s="19" t="s">
        <v>141</v>
      </c>
      <c r="BM481" s="227" t="s">
        <v>676</v>
      </c>
    </row>
    <row r="482" spans="1:47" s="2" customFormat="1" ht="12">
      <c r="A482" s="40"/>
      <c r="B482" s="41"/>
      <c r="C482" s="42"/>
      <c r="D482" s="229" t="s">
        <v>236</v>
      </c>
      <c r="E482" s="42"/>
      <c r="F482" s="230" t="s">
        <v>677</v>
      </c>
      <c r="G482" s="42"/>
      <c r="H482" s="42"/>
      <c r="I482" s="231"/>
      <c r="J482" s="42"/>
      <c r="K482" s="42"/>
      <c r="L482" s="46"/>
      <c r="M482" s="232"/>
      <c r="N482" s="23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236</v>
      </c>
      <c r="AU482" s="19" t="s">
        <v>248</v>
      </c>
    </row>
    <row r="483" spans="1:51" s="13" customFormat="1" ht="12">
      <c r="A483" s="13"/>
      <c r="B483" s="234"/>
      <c r="C483" s="235"/>
      <c r="D483" s="236" t="s">
        <v>238</v>
      </c>
      <c r="E483" s="237" t="s">
        <v>19</v>
      </c>
      <c r="F483" s="238" t="s">
        <v>335</v>
      </c>
      <c r="G483" s="235"/>
      <c r="H483" s="237" t="s">
        <v>19</v>
      </c>
      <c r="I483" s="239"/>
      <c r="J483" s="235"/>
      <c r="K483" s="235"/>
      <c r="L483" s="240"/>
      <c r="M483" s="241"/>
      <c r="N483" s="242"/>
      <c r="O483" s="242"/>
      <c r="P483" s="242"/>
      <c r="Q483" s="242"/>
      <c r="R483" s="242"/>
      <c r="S483" s="242"/>
      <c r="T483" s="24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4" t="s">
        <v>238</v>
      </c>
      <c r="AU483" s="244" t="s">
        <v>248</v>
      </c>
      <c r="AV483" s="13" t="s">
        <v>84</v>
      </c>
      <c r="AW483" s="13" t="s">
        <v>37</v>
      </c>
      <c r="AX483" s="13" t="s">
        <v>77</v>
      </c>
      <c r="AY483" s="244" t="s">
        <v>229</v>
      </c>
    </row>
    <row r="484" spans="1:51" s="14" customFormat="1" ht="12">
      <c r="A484" s="14"/>
      <c r="B484" s="245"/>
      <c r="C484" s="246"/>
      <c r="D484" s="236" t="s">
        <v>238</v>
      </c>
      <c r="E484" s="247" t="s">
        <v>19</v>
      </c>
      <c r="F484" s="248" t="s">
        <v>157</v>
      </c>
      <c r="G484" s="246"/>
      <c r="H484" s="249">
        <v>10</v>
      </c>
      <c r="I484" s="250"/>
      <c r="J484" s="246"/>
      <c r="K484" s="246"/>
      <c r="L484" s="251"/>
      <c r="M484" s="252"/>
      <c r="N484" s="253"/>
      <c r="O484" s="253"/>
      <c r="P484" s="253"/>
      <c r="Q484" s="253"/>
      <c r="R484" s="253"/>
      <c r="S484" s="253"/>
      <c r="T484" s="25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5" t="s">
        <v>238</v>
      </c>
      <c r="AU484" s="255" t="s">
        <v>248</v>
      </c>
      <c r="AV484" s="14" t="s">
        <v>87</v>
      </c>
      <c r="AW484" s="14" t="s">
        <v>37</v>
      </c>
      <c r="AX484" s="14" t="s">
        <v>77</v>
      </c>
      <c r="AY484" s="255" t="s">
        <v>229</v>
      </c>
    </row>
    <row r="485" spans="1:51" s="15" customFormat="1" ht="12">
      <c r="A485" s="15"/>
      <c r="B485" s="256"/>
      <c r="C485" s="257"/>
      <c r="D485" s="236" t="s">
        <v>238</v>
      </c>
      <c r="E485" s="258" t="s">
        <v>19</v>
      </c>
      <c r="F485" s="259" t="s">
        <v>240</v>
      </c>
      <c r="G485" s="257"/>
      <c r="H485" s="260">
        <v>10</v>
      </c>
      <c r="I485" s="261"/>
      <c r="J485" s="257"/>
      <c r="K485" s="257"/>
      <c r="L485" s="262"/>
      <c r="M485" s="263"/>
      <c r="N485" s="264"/>
      <c r="O485" s="264"/>
      <c r="P485" s="264"/>
      <c r="Q485" s="264"/>
      <c r="R485" s="264"/>
      <c r="S485" s="264"/>
      <c r="T485" s="26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6" t="s">
        <v>238</v>
      </c>
      <c r="AU485" s="266" t="s">
        <v>248</v>
      </c>
      <c r="AV485" s="15" t="s">
        <v>141</v>
      </c>
      <c r="AW485" s="15" t="s">
        <v>37</v>
      </c>
      <c r="AX485" s="15" t="s">
        <v>84</v>
      </c>
      <c r="AY485" s="266" t="s">
        <v>229</v>
      </c>
    </row>
    <row r="486" spans="1:65" s="2" customFormat="1" ht="24.15" customHeight="1">
      <c r="A486" s="40"/>
      <c r="B486" s="41"/>
      <c r="C486" s="216" t="s">
        <v>678</v>
      </c>
      <c r="D486" s="216" t="s">
        <v>231</v>
      </c>
      <c r="E486" s="217" t="s">
        <v>679</v>
      </c>
      <c r="F486" s="218" t="s">
        <v>680</v>
      </c>
      <c r="G486" s="219" t="s">
        <v>127</v>
      </c>
      <c r="H486" s="220">
        <v>22.5</v>
      </c>
      <c r="I486" s="221"/>
      <c r="J486" s="222">
        <f>ROUND(I486*H486,2)</f>
        <v>0</v>
      </c>
      <c r="K486" s="218" t="s">
        <v>234</v>
      </c>
      <c r="L486" s="46"/>
      <c r="M486" s="223" t="s">
        <v>19</v>
      </c>
      <c r="N486" s="224" t="s">
        <v>48</v>
      </c>
      <c r="O486" s="86"/>
      <c r="P486" s="225">
        <f>O486*H486</f>
        <v>0</v>
      </c>
      <c r="Q486" s="225">
        <v>0</v>
      </c>
      <c r="R486" s="225">
        <f>Q486*H486</f>
        <v>0</v>
      </c>
      <c r="S486" s="225">
        <v>0.00925</v>
      </c>
      <c r="T486" s="226">
        <f>S486*H486</f>
        <v>0.20812499999999998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7" t="s">
        <v>141</v>
      </c>
      <c r="AT486" s="227" t="s">
        <v>231</v>
      </c>
      <c r="AU486" s="227" t="s">
        <v>248</v>
      </c>
      <c r="AY486" s="19" t="s">
        <v>229</v>
      </c>
      <c r="BE486" s="228">
        <f>IF(N486="základní",J486,0)</f>
        <v>0</v>
      </c>
      <c r="BF486" s="228">
        <f>IF(N486="snížená",J486,0)</f>
        <v>0</v>
      </c>
      <c r="BG486" s="228">
        <f>IF(N486="zákl. přenesená",J486,0)</f>
        <v>0</v>
      </c>
      <c r="BH486" s="228">
        <f>IF(N486="sníž. přenesená",J486,0)</f>
        <v>0</v>
      </c>
      <c r="BI486" s="228">
        <f>IF(N486="nulová",J486,0)</f>
        <v>0</v>
      </c>
      <c r="BJ486" s="19" t="s">
        <v>84</v>
      </c>
      <c r="BK486" s="228">
        <f>ROUND(I486*H486,2)</f>
        <v>0</v>
      </c>
      <c r="BL486" s="19" t="s">
        <v>141</v>
      </c>
      <c r="BM486" s="227" t="s">
        <v>681</v>
      </c>
    </row>
    <row r="487" spans="1:47" s="2" customFormat="1" ht="12">
      <c r="A487" s="40"/>
      <c r="B487" s="41"/>
      <c r="C487" s="42"/>
      <c r="D487" s="229" t="s">
        <v>236</v>
      </c>
      <c r="E487" s="42"/>
      <c r="F487" s="230" t="s">
        <v>682</v>
      </c>
      <c r="G487" s="42"/>
      <c r="H487" s="42"/>
      <c r="I487" s="231"/>
      <c r="J487" s="42"/>
      <c r="K487" s="42"/>
      <c r="L487" s="46"/>
      <c r="M487" s="232"/>
      <c r="N487" s="23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236</v>
      </c>
      <c r="AU487" s="19" t="s">
        <v>248</v>
      </c>
    </row>
    <row r="488" spans="1:47" s="2" customFormat="1" ht="12">
      <c r="A488" s="40"/>
      <c r="B488" s="41"/>
      <c r="C488" s="42"/>
      <c r="D488" s="236" t="s">
        <v>245</v>
      </c>
      <c r="E488" s="42"/>
      <c r="F488" s="267" t="s">
        <v>683</v>
      </c>
      <c r="G488" s="42"/>
      <c r="H488" s="42"/>
      <c r="I488" s="231"/>
      <c r="J488" s="42"/>
      <c r="K488" s="42"/>
      <c r="L488" s="46"/>
      <c r="M488" s="232"/>
      <c r="N488" s="23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245</v>
      </c>
      <c r="AU488" s="19" t="s">
        <v>248</v>
      </c>
    </row>
    <row r="489" spans="1:51" s="13" customFormat="1" ht="12">
      <c r="A489" s="13"/>
      <c r="B489" s="234"/>
      <c r="C489" s="235"/>
      <c r="D489" s="236" t="s">
        <v>238</v>
      </c>
      <c r="E489" s="237" t="s">
        <v>19</v>
      </c>
      <c r="F489" s="238" t="s">
        <v>414</v>
      </c>
      <c r="G489" s="235"/>
      <c r="H489" s="237" t="s">
        <v>19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4" t="s">
        <v>238</v>
      </c>
      <c r="AU489" s="244" t="s">
        <v>248</v>
      </c>
      <c r="AV489" s="13" t="s">
        <v>84</v>
      </c>
      <c r="AW489" s="13" t="s">
        <v>37</v>
      </c>
      <c r="AX489" s="13" t="s">
        <v>77</v>
      </c>
      <c r="AY489" s="244" t="s">
        <v>229</v>
      </c>
    </row>
    <row r="490" spans="1:51" s="14" customFormat="1" ht="12">
      <c r="A490" s="14"/>
      <c r="B490" s="245"/>
      <c r="C490" s="246"/>
      <c r="D490" s="236" t="s">
        <v>238</v>
      </c>
      <c r="E490" s="247" t="s">
        <v>19</v>
      </c>
      <c r="F490" s="248" t="s">
        <v>684</v>
      </c>
      <c r="G490" s="246"/>
      <c r="H490" s="249">
        <v>22.5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5" t="s">
        <v>238</v>
      </c>
      <c r="AU490" s="255" t="s">
        <v>248</v>
      </c>
      <c r="AV490" s="14" t="s">
        <v>87</v>
      </c>
      <c r="AW490" s="14" t="s">
        <v>37</v>
      </c>
      <c r="AX490" s="14" t="s">
        <v>77</v>
      </c>
      <c r="AY490" s="255" t="s">
        <v>229</v>
      </c>
    </row>
    <row r="491" spans="1:51" s="15" customFormat="1" ht="12">
      <c r="A491" s="15"/>
      <c r="B491" s="256"/>
      <c r="C491" s="257"/>
      <c r="D491" s="236" t="s">
        <v>238</v>
      </c>
      <c r="E491" s="258" t="s">
        <v>19</v>
      </c>
      <c r="F491" s="259" t="s">
        <v>240</v>
      </c>
      <c r="G491" s="257"/>
      <c r="H491" s="260">
        <v>22.5</v>
      </c>
      <c r="I491" s="261"/>
      <c r="J491" s="257"/>
      <c r="K491" s="257"/>
      <c r="L491" s="262"/>
      <c r="M491" s="263"/>
      <c r="N491" s="264"/>
      <c r="O491" s="264"/>
      <c r="P491" s="264"/>
      <c r="Q491" s="264"/>
      <c r="R491" s="264"/>
      <c r="S491" s="264"/>
      <c r="T491" s="26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6" t="s">
        <v>238</v>
      </c>
      <c r="AU491" s="266" t="s">
        <v>248</v>
      </c>
      <c r="AV491" s="15" t="s">
        <v>141</v>
      </c>
      <c r="AW491" s="15" t="s">
        <v>37</v>
      </c>
      <c r="AX491" s="15" t="s">
        <v>84</v>
      </c>
      <c r="AY491" s="266" t="s">
        <v>229</v>
      </c>
    </row>
    <row r="492" spans="1:65" s="2" customFormat="1" ht="78" customHeight="1">
      <c r="A492" s="40"/>
      <c r="B492" s="41"/>
      <c r="C492" s="216" t="s">
        <v>685</v>
      </c>
      <c r="D492" s="216" t="s">
        <v>231</v>
      </c>
      <c r="E492" s="217" t="s">
        <v>686</v>
      </c>
      <c r="F492" s="218" t="s">
        <v>687</v>
      </c>
      <c r="G492" s="219" t="s">
        <v>127</v>
      </c>
      <c r="H492" s="220">
        <v>9.5</v>
      </c>
      <c r="I492" s="221"/>
      <c r="J492" s="222">
        <f>ROUND(I492*H492,2)</f>
        <v>0</v>
      </c>
      <c r="K492" s="218" t="s">
        <v>234</v>
      </c>
      <c r="L492" s="46"/>
      <c r="M492" s="223" t="s">
        <v>19</v>
      </c>
      <c r="N492" s="224" t="s">
        <v>48</v>
      </c>
      <c r="O492" s="86"/>
      <c r="P492" s="225">
        <f>O492*H492</f>
        <v>0</v>
      </c>
      <c r="Q492" s="225">
        <v>0</v>
      </c>
      <c r="R492" s="225">
        <f>Q492*H492</f>
        <v>0</v>
      </c>
      <c r="S492" s="225">
        <v>0.035</v>
      </c>
      <c r="T492" s="226">
        <f>S492*H492</f>
        <v>0.3325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7" t="s">
        <v>141</v>
      </c>
      <c r="AT492" s="227" t="s">
        <v>231</v>
      </c>
      <c r="AU492" s="227" t="s">
        <v>248</v>
      </c>
      <c r="AY492" s="19" t="s">
        <v>229</v>
      </c>
      <c r="BE492" s="228">
        <f>IF(N492="základní",J492,0)</f>
        <v>0</v>
      </c>
      <c r="BF492" s="228">
        <f>IF(N492="snížená",J492,0)</f>
        <v>0</v>
      </c>
      <c r="BG492" s="228">
        <f>IF(N492="zákl. přenesená",J492,0)</f>
        <v>0</v>
      </c>
      <c r="BH492" s="228">
        <f>IF(N492="sníž. přenesená",J492,0)</f>
        <v>0</v>
      </c>
      <c r="BI492" s="228">
        <f>IF(N492="nulová",J492,0)</f>
        <v>0</v>
      </c>
      <c r="BJ492" s="19" t="s">
        <v>84</v>
      </c>
      <c r="BK492" s="228">
        <f>ROUND(I492*H492,2)</f>
        <v>0</v>
      </c>
      <c r="BL492" s="19" t="s">
        <v>141</v>
      </c>
      <c r="BM492" s="227" t="s">
        <v>688</v>
      </c>
    </row>
    <row r="493" spans="1:47" s="2" customFormat="1" ht="12">
      <c r="A493" s="40"/>
      <c r="B493" s="41"/>
      <c r="C493" s="42"/>
      <c r="D493" s="229" t="s">
        <v>236</v>
      </c>
      <c r="E493" s="42"/>
      <c r="F493" s="230" t="s">
        <v>689</v>
      </c>
      <c r="G493" s="42"/>
      <c r="H493" s="42"/>
      <c r="I493" s="231"/>
      <c r="J493" s="42"/>
      <c r="K493" s="42"/>
      <c r="L493" s="46"/>
      <c r="M493" s="232"/>
      <c r="N493" s="233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236</v>
      </c>
      <c r="AU493" s="19" t="s">
        <v>248</v>
      </c>
    </row>
    <row r="494" spans="1:51" s="13" customFormat="1" ht="12">
      <c r="A494" s="13"/>
      <c r="B494" s="234"/>
      <c r="C494" s="235"/>
      <c r="D494" s="236" t="s">
        <v>238</v>
      </c>
      <c r="E494" s="237" t="s">
        <v>19</v>
      </c>
      <c r="F494" s="238" t="s">
        <v>414</v>
      </c>
      <c r="G494" s="235"/>
      <c r="H494" s="237" t="s">
        <v>19</v>
      </c>
      <c r="I494" s="239"/>
      <c r="J494" s="235"/>
      <c r="K494" s="235"/>
      <c r="L494" s="240"/>
      <c r="M494" s="241"/>
      <c r="N494" s="242"/>
      <c r="O494" s="242"/>
      <c r="P494" s="242"/>
      <c r="Q494" s="242"/>
      <c r="R494" s="242"/>
      <c r="S494" s="242"/>
      <c r="T494" s="24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4" t="s">
        <v>238</v>
      </c>
      <c r="AU494" s="244" t="s">
        <v>248</v>
      </c>
      <c r="AV494" s="13" t="s">
        <v>84</v>
      </c>
      <c r="AW494" s="13" t="s">
        <v>37</v>
      </c>
      <c r="AX494" s="13" t="s">
        <v>77</v>
      </c>
      <c r="AY494" s="244" t="s">
        <v>229</v>
      </c>
    </row>
    <row r="495" spans="1:51" s="14" customFormat="1" ht="12">
      <c r="A495" s="14"/>
      <c r="B495" s="245"/>
      <c r="C495" s="246"/>
      <c r="D495" s="236" t="s">
        <v>238</v>
      </c>
      <c r="E495" s="247" t="s">
        <v>19</v>
      </c>
      <c r="F495" s="248" t="s">
        <v>690</v>
      </c>
      <c r="G495" s="246"/>
      <c r="H495" s="249">
        <v>9.5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5" t="s">
        <v>238</v>
      </c>
      <c r="AU495" s="255" t="s">
        <v>248</v>
      </c>
      <c r="AV495" s="14" t="s">
        <v>87</v>
      </c>
      <c r="AW495" s="14" t="s">
        <v>37</v>
      </c>
      <c r="AX495" s="14" t="s">
        <v>77</v>
      </c>
      <c r="AY495" s="255" t="s">
        <v>229</v>
      </c>
    </row>
    <row r="496" spans="1:51" s="15" customFormat="1" ht="12">
      <c r="A496" s="15"/>
      <c r="B496" s="256"/>
      <c r="C496" s="257"/>
      <c r="D496" s="236" t="s">
        <v>238</v>
      </c>
      <c r="E496" s="258" t="s">
        <v>19</v>
      </c>
      <c r="F496" s="259" t="s">
        <v>240</v>
      </c>
      <c r="G496" s="257"/>
      <c r="H496" s="260">
        <v>9.5</v>
      </c>
      <c r="I496" s="261"/>
      <c r="J496" s="257"/>
      <c r="K496" s="257"/>
      <c r="L496" s="262"/>
      <c r="M496" s="263"/>
      <c r="N496" s="264"/>
      <c r="O496" s="264"/>
      <c r="P496" s="264"/>
      <c r="Q496" s="264"/>
      <c r="R496" s="264"/>
      <c r="S496" s="264"/>
      <c r="T496" s="26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6" t="s">
        <v>238</v>
      </c>
      <c r="AU496" s="266" t="s">
        <v>248</v>
      </c>
      <c r="AV496" s="15" t="s">
        <v>141</v>
      </c>
      <c r="AW496" s="15" t="s">
        <v>37</v>
      </c>
      <c r="AX496" s="15" t="s">
        <v>84</v>
      </c>
      <c r="AY496" s="266" t="s">
        <v>229</v>
      </c>
    </row>
    <row r="497" spans="1:65" s="2" customFormat="1" ht="33" customHeight="1">
      <c r="A497" s="40"/>
      <c r="B497" s="41"/>
      <c r="C497" s="216" t="s">
        <v>691</v>
      </c>
      <c r="D497" s="216" t="s">
        <v>231</v>
      </c>
      <c r="E497" s="217" t="s">
        <v>692</v>
      </c>
      <c r="F497" s="218" t="s">
        <v>693</v>
      </c>
      <c r="G497" s="219" t="s">
        <v>144</v>
      </c>
      <c r="H497" s="220">
        <v>3.872</v>
      </c>
      <c r="I497" s="221"/>
      <c r="J497" s="222">
        <f>ROUND(I497*H497,2)</f>
        <v>0</v>
      </c>
      <c r="K497" s="218" t="s">
        <v>234</v>
      </c>
      <c r="L497" s="46"/>
      <c r="M497" s="223" t="s">
        <v>19</v>
      </c>
      <c r="N497" s="224" t="s">
        <v>48</v>
      </c>
      <c r="O497" s="86"/>
      <c r="P497" s="225">
        <f>O497*H497</f>
        <v>0</v>
      </c>
      <c r="Q497" s="225">
        <v>0</v>
      </c>
      <c r="R497" s="225">
        <f>Q497*H497</f>
        <v>0</v>
      </c>
      <c r="S497" s="225">
        <v>0</v>
      </c>
      <c r="T497" s="22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7" t="s">
        <v>141</v>
      </c>
      <c r="AT497" s="227" t="s">
        <v>231</v>
      </c>
      <c r="AU497" s="227" t="s">
        <v>248</v>
      </c>
      <c r="AY497" s="19" t="s">
        <v>229</v>
      </c>
      <c r="BE497" s="228">
        <f>IF(N497="základní",J497,0)</f>
        <v>0</v>
      </c>
      <c r="BF497" s="228">
        <f>IF(N497="snížená",J497,0)</f>
        <v>0</v>
      </c>
      <c r="BG497" s="228">
        <f>IF(N497="zákl. přenesená",J497,0)</f>
        <v>0</v>
      </c>
      <c r="BH497" s="228">
        <f>IF(N497="sníž. přenesená",J497,0)</f>
        <v>0</v>
      </c>
      <c r="BI497" s="228">
        <f>IF(N497="nulová",J497,0)</f>
        <v>0</v>
      </c>
      <c r="BJ497" s="19" t="s">
        <v>84</v>
      </c>
      <c r="BK497" s="228">
        <f>ROUND(I497*H497,2)</f>
        <v>0</v>
      </c>
      <c r="BL497" s="19" t="s">
        <v>141</v>
      </c>
      <c r="BM497" s="227" t="s">
        <v>694</v>
      </c>
    </row>
    <row r="498" spans="1:47" s="2" customFormat="1" ht="12">
      <c r="A498" s="40"/>
      <c r="B498" s="41"/>
      <c r="C498" s="42"/>
      <c r="D498" s="229" t="s">
        <v>236</v>
      </c>
      <c r="E498" s="42"/>
      <c r="F498" s="230" t="s">
        <v>695</v>
      </c>
      <c r="G498" s="42"/>
      <c r="H498" s="42"/>
      <c r="I498" s="231"/>
      <c r="J498" s="42"/>
      <c r="K498" s="42"/>
      <c r="L498" s="46"/>
      <c r="M498" s="232"/>
      <c r="N498" s="23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236</v>
      </c>
      <c r="AU498" s="19" t="s">
        <v>248</v>
      </c>
    </row>
    <row r="499" spans="1:51" s="13" customFormat="1" ht="12">
      <c r="A499" s="13"/>
      <c r="B499" s="234"/>
      <c r="C499" s="235"/>
      <c r="D499" s="236" t="s">
        <v>238</v>
      </c>
      <c r="E499" s="237" t="s">
        <v>19</v>
      </c>
      <c r="F499" s="238" t="s">
        <v>648</v>
      </c>
      <c r="G499" s="235"/>
      <c r="H499" s="237" t="s">
        <v>19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4" t="s">
        <v>238</v>
      </c>
      <c r="AU499" s="244" t="s">
        <v>248</v>
      </c>
      <c r="AV499" s="13" t="s">
        <v>84</v>
      </c>
      <c r="AW499" s="13" t="s">
        <v>37</v>
      </c>
      <c r="AX499" s="13" t="s">
        <v>77</v>
      </c>
      <c r="AY499" s="244" t="s">
        <v>229</v>
      </c>
    </row>
    <row r="500" spans="1:51" s="14" customFormat="1" ht="12">
      <c r="A500" s="14"/>
      <c r="B500" s="245"/>
      <c r="C500" s="246"/>
      <c r="D500" s="236" t="s">
        <v>238</v>
      </c>
      <c r="E500" s="247" t="s">
        <v>19</v>
      </c>
      <c r="F500" s="248" t="s">
        <v>696</v>
      </c>
      <c r="G500" s="246"/>
      <c r="H500" s="249">
        <v>3.872</v>
      </c>
      <c r="I500" s="250"/>
      <c r="J500" s="246"/>
      <c r="K500" s="246"/>
      <c r="L500" s="251"/>
      <c r="M500" s="252"/>
      <c r="N500" s="253"/>
      <c r="O500" s="253"/>
      <c r="P500" s="253"/>
      <c r="Q500" s="253"/>
      <c r="R500" s="253"/>
      <c r="S500" s="253"/>
      <c r="T500" s="25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5" t="s">
        <v>238</v>
      </c>
      <c r="AU500" s="255" t="s">
        <v>248</v>
      </c>
      <c r="AV500" s="14" t="s">
        <v>87</v>
      </c>
      <c r="AW500" s="14" t="s">
        <v>37</v>
      </c>
      <c r="AX500" s="14" t="s">
        <v>77</v>
      </c>
      <c r="AY500" s="255" t="s">
        <v>229</v>
      </c>
    </row>
    <row r="501" spans="1:51" s="15" customFormat="1" ht="12">
      <c r="A501" s="15"/>
      <c r="B501" s="256"/>
      <c r="C501" s="257"/>
      <c r="D501" s="236" t="s">
        <v>238</v>
      </c>
      <c r="E501" s="258" t="s">
        <v>19</v>
      </c>
      <c r="F501" s="259" t="s">
        <v>240</v>
      </c>
      <c r="G501" s="257"/>
      <c r="H501" s="260">
        <v>3.872</v>
      </c>
      <c r="I501" s="261"/>
      <c r="J501" s="257"/>
      <c r="K501" s="257"/>
      <c r="L501" s="262"/>
      <c r="M501" s="263"/>
      <c r="N501" s="264"/>
      <c r="O501" s="264"/>
      <c r="P501" s="264"/>
      <c r="Q501" s="264"/>
      <c r="R501" s="264"/>
      <c r="S501" s="264"/>
      <c r="T501" s="26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6" t="s">
        <v>238</v>
      </c>
      <c r="AU501" s="266" t="s">
        <v>248</v>
      </c>
      <c r="AV501" s="15" t="s">
        <v>141</v>
      </c>
      <c r="AW501" s="15" t="s">
        <v>37</v>
      </c>
      <c r="AX501" s="15" t="s">
        <v>84</v>
      </c>
      <c r="AY501" s="266" t="s">
        <v>229</v>
      </c>
    </row>
    <row r="502" spans="1:63" s="12" customFormat="1" ht="22.8" customHeight="1">
      <c r="A502" s="12"/>
      <c r="B502" s="200"/>
      <c r="C502" s="201"/>
      <c r="D502" s="202" t="s">
        <v>76</v>
      </c>
      <c r="E502" s="214" t="s">
        <v>697</v>
      </c>
      <c r="F502" s="214" t="s">
        <v>698</v>
      </c>
      <c r="G502" s="201"/>
      <c r="H502" s="201"/>
      <c r="I502" s="204"/>
      <c r="J502" s="215">
        <f>BK502</f>
        <v>0</v>
      </c>
      <c r="K502" s="201"/>
      <c r="L502" s="206"/>
      <c r="M502" s="207"/>
      <c r="N502" s="208"/>
      <c r="O502" s="208"/>
      <c r="P502" s="209">
        <f>SUM(P503:P512)</f>
        <v>0</v>
      </c>
      <c r="Q502" s="208"/>
      <c r="R502" s="209">
        <f>SUM(R503:R512)</f>
        <v>0</v>
      </c>
      <c r="S502" s="208"/>
      <c r="T502" s="210">
        <f>SUM(T503:T512)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11" t="s">
        <v>84</v>
      </c>
      <c r="AT502" s="212" t="s">
        <v>76</v>
      </c>
      <c r="AU502" s="212" t="s">
        <v>84</v>
      </c>
      <c r="AY502" s="211" t="s">
        <v>229</v>
      </c>
      <c r="BK502" s="213">
        <f>SUM(BK503:BK512)</f>
        <v>0</v>
      </c>
    </row>
    <row r="503" spans="1:65" s="2" customFormat="1" ht="37.8" customHeight="1">
      <c r="A503" s="40"/>
      <c r="B503" s="41"/>
      <c r="C503" s="216" t="s">
        <v>699</v>
      </c>
      <c r="D503" s="216" t="s">
        <v>231</v>
      </c>
      <c r="E503" s="217" t="s">
        <v>700</v>
      </c>
      <c r="F503" s="218" t="s">
        <v>701</v>
      </c>
      <c r="G503" s="219" t="s">
        <v>292</v>
      </c>
      <c r="H503" s="220">
        <v>563.27</v>
      </c>
      <c r="I503" s="221"/>
      <c r="J503" s="222">
        <f>ROUND(I503*H503,2)</f>
        <v>0</v>
      </c>
      <c r="K503" s="218" t="s">
        <v>234</v>
      </c>
      <c r="L503" s="46"/>
      <c r="M503" s="223" t="s">
        <v>19</v>
      </c>
      <c r="N503" s="224" t="s">
        <v>48</v>
      </c>
      <c r="O503" s="86"/>
      <c r="P503" s="225">
        <f>O503*H503</f>
        <v>0</v>
      </c>
      <c r="Q503" s="225">
        <v>0</v>
      </c>
      <c r="R503" s="225">
        <f>Q503*H503</f>
        <v>0</v>
      </c>
      <c r="S503" s="225">
        <v>0</v>
      </c>
      <c r="T503" s="22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7" t="s">
        <v>141</v>
      </c>
      <c r="AT503" s="227" t="s">
        <v>231</v>
      </c>
      <c r="AU503" s="227" t="s">
        <v>87</v>
      </c>
      <c r="AY503" s="19" t="s">
        <v>229</v>
      </c>
      <c r="BE503" s="228">
        <f>IF(N503="základní",J503,0)</f>
        <v>0</v>
      </c>
      <c r="BF503" s="228">
        <f>IF(N503="snížená",J503,0)</f>
        <v>0</v>
      </c>
      <c r="BG503" s="228">
        <f>IF(N503="zákl. přenesená",J503,0)</f>
        <v>0</v>
      </c>
      <c r="BH503" s="228">
        <f>IF(N503="sníž. přenesená",J503,0)</f>
        <v>0</v>
      </c>
      <c r="BI503" s="228">
        <f>IF(N503="nulová",J503,0)</f>
        <v>0</v>
      </c>
      <c r="BJ503" s="19" t="s">
        <v>84</v>
      </c>
      <c r="BK503" s="228">
        <f>ROUND(I503*H503,2)</f>
        <v>0</v>
      </c>
      <c r="BL503" s="19" t="s">
        <v>141</v>
      </c>
      <c r="BM503" s="227" t="s">
        <v>702</v>
      </c>
    </row>
    <row r="504" spans="1:47" s="2" customFormat="1" ht="12">
      <c r="A504" s="40"/>
      <c r="B504" s="41"/>
      <c r="C504" s="42"/>
      <c r="D504" s="229" t="s">
        <v>236</v>
      </c>
      <c r="E504" s="42"/>
      <c r="F504" s="230" t="s">
        <v>703</v>
      </c>
      <c r="G504" s="42"/>
      <c r="H504" s="42"/>
      <c r="I504" s="231"/>
      <c r="J504" s="42"/>
      <c r="K504" s="42"/>
      <c r="L504" s="46"/>
      <c r="M504" s="232"/>
      <c r="N504" s="233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236</v>
      </c>
      <c r="AU504" s="19" t="s">
        <v>87</v>
      </c>
    </row>
    <row r="505" spans="1:47" s="2" customFormat="1" ht="12">
      <c r="A505" s="40"/>
      <c r="B505" s="41"/>
      <c r="C505" s="42"/>
      <c r="D505" s="236" t="s">
        <v>245</v>
      </c>
      <c r="E505" s="42"/>
      <c r="F505" s="267" t="s">
        <v>246</v>
      </c>
      <c r="G505" s="42"/>
      <c r="H505" s="42"/>
      <c r="I505" s="231"/>
      <c r="J505" s="42"/>
      <c r="K505" s="42"/>
      <c r="L505" s="46"/>
      <c r="M505" s="232"/>
      <c r="N505" s="23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245</v>
      </c>
      <c r="AU505" s="19" t="s">
        <v>87</v>
      </c>
    </row>
    <row r="506" spans="1:65" s="2" customFormat="1" ht="37.8" customHeight="1">
      <c r="A506" s="40"/>
      <c r="B506" s="41"/>
      <c r="C506" s="216" t="s">
        <v>704</v>
      </c>
      <c r="D506" s="216" t="s">
        <v>231</v>
      </c>
      <c r="E506" s="217" t="s">
        <v>705</v>
      </c>
      <c r="F506" s="218" t="s">
        <v>706</v>
      </c>
      <c r="G506" s="219" t="s">
        <v>292</v>
      </c>
      <c r="H506" s="220">
        <v>5632.7</v>
      </c>
      <c r="I506" s="221"/>
      <c r="J506" s="222">
        <f>ROUND(I506*H506,2)</f>
        <v>0</v>
      </c>
      <c r="K506" s="218" t="s">
        <v>234</v>
      </c>
      <c r="L506" s="46"/>
      <c r="M506" s="223" t="s">
        <v>19</v>
      </c>
      <c r="N506" s="224" t="s">
        <v>48</v>
      </c>
      <c r="O506" s="86"/>
      <c r="P506" s="225">
        <f>O506*H506</f>
        <v>0</v>
      </c>
      <c r="Q506" s="225">
        <v>0</v>
      </c>
      <c r="R506" s="225">
        <f>Q506*H506</f>
        <v>0</v>
      </c>
      <c r="S506" s="225">
        <v>0</v>
      </c>
      <c r="T506" s="22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27" t="s">
        <v>141</v>
      </c>
      <c r="AT506" s="227" t="s">
        <v>231</v>
      </c>
      <c r="AU506" s="227" t="s">
        <v>87</v>
      </c>
      <c r="AY506" s="19" t="s">
        <v>229</v>
      </c>
      <c r="BE506" s="228">
        <f>IF(N506="základní",J506,0)</f>
        <v>0</v>
      </c>
      <c r="BF506" s="228">
        <f>IF(N506="snížená",J506,0)</f>
        <v>0</v>
      </c>
      <c r="BG506" s="228">
        <f>IF(N506="zákl. přenesená",J506,0)</f>
        <v>0</v>
      </c>
      <c r="BH506" s="228">
        <f>IF(N506="sníž. přenesená",J506,0)</f>
        <v>0</v>
      </c>
      <c r="BI506" s="228">
        <f>IF(N506="nulová",J506,0)</f>
        <v>0</v>
      </c>
      <c r="BJ506" s="19" t="s">
        <v>84</v>
      </c>
      <c r="BK506" s="228">
        <f>ROUND(I506*H506,2)</f>
        <v>0</v>
      </c>
      <c r="BL506" s="19" t="s">
        <v>141</v>
      </c>
      <c r="BM506" s="227" t="s">
        <v>707</v>
      </c>
    </row>
    <row r="507" spans="1:47" s="2" customFormat="1" ht="12">
      <c r="A507" s="40"/>
      <c r="B507" s="41"/>
      <c r="C507" s="42"/>
      <c r="D507" s="229" t="s">
        <v>236</v>
      </c>
      <c r="E507" s="42"/>
      <c r="F507" s="230" t="s">
        <v>708</v>
      </c>
      <c r="G507" s="42"/>
      <c r="H507" s="42"/>
      <c r="I507" s="231"/>
      <c r="J507" s="42"/>
      <c r="K507" s="42"/>
      <c r="L507" s="46"/>
      <c r="M507" s="232"/>
      <c r="N507" s="23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236</v>
      </c>
      <c r="AU507" s="19" t="s">
        <v>87</v>
      </c>
    </row>
    <row r="508" spans="1:51" s="14" customFormat="1" ht="12">
      <c r="A508" s="14"/>
      <c r="B508" s="245"/>
      <c r="C508" s="246"/>
      <c r="D508" s="236" t="s">
        <v>238</v>
      </c>
      <c r="E508" s="246"/>
      <c r="F508" s="248" t="s">
        <v>709</v>
      </c>
      <c r="G508" s="246"/>
      <c r="H508" s="249">
        <v>5632.7</v>
      </c>
      <c r="I508" s="250"/>
      <c r="J508" s="246"/>
      <c r="K508" s="246"/>
      <c r="L508" s="251"/>
      <c r="M508" s="252"/>
      <c r="N508" s="253"/>
      <c r="O508" s="253"/>
      <c r="P508" s="253"/>
      <c r="Q508" s="253"/>
      <c r="R508" s="253"/>
      <c r="S508" s="253"/>
      <c r="T508" s="25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5" t="s">
        <v>238</v>
      </c>
      <c r="AU508" s="255" t="s">
        <v>87</v>
      </c>
      <c r="AV508" s="14" t="s">
        <v>87</v>
      </c>
      <c r="AW508" s="14" t="s">
        <v>4</v>
      </c>
      <c r="AX508" s="14" t="s">
        <v>84</v>
      </c>
      <c r="AY508" s="255" t="s">
        <v>229</v>
      </c>
    </row>
    <row r="509" spans="1:65" s="2" customFormat="1" ht="44.25" customHeight="1">
      <c r="A509" s="40"/>
      <c r="B509" s="41"/>
      <c r="C509" s="216" t="s">
        <v>710</v>
      </c>
      <c r="D509" s="216" t="s">
        <v>231</v>
      </c>
      <c r="E509" s="217" t="s">
        <v>711</v>
      </c>
      <c r="F509" s="218" t="s">
        <v>712</v>
      </c>
      <c r="G509" s="219" t="s">
        <v>292</v>
      </c>
      <c r="H509" s="220">
        <v>302.851</v>
      </c>
      <c r="I509" s="221"/>
      <c r="J509" s="222">
        <f>ROUND(I509*H509,2)</f>
        <v>0</v>
      </c>
      <c r="K509" s="218" t="s">
        <v>234</v>
      </c>
      <c r="L509" s="46"/>
      <c r="M509" s="223" t="s">
        <v>19</v>
      </c>
      <c r="N509" s="224" t="s">
        <v>48</v>
      </c>
      <c r="O509" s="86"/>
      <c r="P509" s="225">
        <f>O509*H509</f>
        <v>0</v>
      </c>
      <c r="Q509" s="225">
        <v>0</v>
      </c>
      <c r="R509" s="225">
        <f>Q509*H509</f>
        <v>0</v>
      </c>
      <c r="S509" s="225">
        <v>0</v>
      </c>
      <c r="T509" s="22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27" t="s">
        <v>141</v>
      </c>
      <c r="AT509" s="227" t="s">
        <v>231</v>
      </c>
      <c r="AU509" s="227" t="s">
        <v>87</v>
      </c>
      <c r="AY509" s="19" t="s">
        <v>229</v>
      </c>
      <c r="BE509" s="228">
        <f>IF(N509="základní",J509,0)</f>
        <v>0</v>
      </c>
      <c r="BF509" s="228">
        <f>IF(N509="snížená",J509,0)</f>
        <v>0</v>
      </c>
      <c r="BG509" s="228">
        <f>IF(N509="zákl. přenesená",J509,0)</f>
        <v>0</v>
      </c>
      <c r="BH509" s="228">
        <f>IF(N509="sníž. přenesená",J509,0)</f>
        <v>0</v>
      </c>
      <c r="BI509" s="228">
        <f>IF(N509="nulová",J509,0)</f>
        <v>0</v>
      </c>
      <c r="BJ509" s="19" t="s">
        <v>84</v>
      </c>
      <c r="BK509" s="228">
        <f>ROUND(I509*H509,2)</f>
        <v>0</v>
      </c>
      <c r="BL509" s="19" t="s">
        <v>141</v>
      </c>
      <c r="BM509" s="227" t="s">
        <v>713</v>
      </c>
    </row>
    <row r="510" spans="1:47" s="2" customFormat="1" ht="12">
      <c r="A510" s="40"/>
      <c r="B510" s="41"/>
      <c r="C510" s="42"/>
      <c r="D510" s="229" t="s">
        <v>236</v>
      </c>
      <c r="E510" s="42"/>
      <c r="F510" s="230" t="s">
        <v>714</v>
      </c>
      <c r="G510" s="42"/>
      <c r="H510" s="42"/>
      <c r="I510" s="231"/>
      <c r="J510" s="42"/>
      <c r="K510" s="42"/>
      <c r="L510" s="46"/>
      <c r="M510" s="232"/>
      <c r="N510" s="23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236</v>
      </c>
      <c r="AU510" s="19" t="s">
        <v>87</v>
      </c>
    </row>
    <row r="511" spans="1:65" s="2" customFormat="1" ht="44.25" customHeight="1">
      <c r="A511" s="40"/>
      <c r="B511" s="41"/>
      <c r="C511" s="216" t="s">
        <v>715</v>
      </c>
      <c r="D511" s="216" t="s">
        <v>231</v>
      </c>
      <c r="E511" s="217" t="s">
        <v>716</v>
      </c>
      <c r="F511" s="218" t="s">
        <v>291</v>
      </c>
      <c r="G511" s="219" t="s">
        <v>292</v>
      </c>
      <c r="H511" s="220">
        <v>260.42</v>
      </c>
      <c r="I511" s="221"/>
      <c r="J511" s="222">
        <f>ROUND(I511*H511,2)</f>
        <v>0</v>
      </c>
      <c r="K511" s="218" t="s">
        <v>234</v>
      </c>
      <c r="L511" s="46"/>
      <c r="M511" s="223" t="s">
        <v>19</v>
      </c>
      <c r="N511" s="224" t="s">
        <v>48</v>
      </c>
      <c r="O511" s="86"/>
      <c r="P511" s="225">
        <f>O511*H511</f>
        <v>0</v>
      </c>
      <c r="Q511" s="225">
        <v>0</v>
      </c>
      <c r="R511" s="225">
        <f>Q511*H511</f>
        <v>0</v>
      </c>
      <c r="S511" s="225">
        <v>0</v>
      </c>
      <c r="T511" s="22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7" t="s">
        <v>141</v>
      </c>
      <c r="AT511" s="227" t="s">
        <v>231</v>
      </c>
      <c r="AU511" s="227" t="s">
        <v>87</v>
      </c>
      <c r="AY511" s="19" t="s">
        <v>229</v>
      </c>
      <c r="BE511" s="228">
        <f>IF(N511="základní",J511,0)</f>
        <v>0</v>
      </c>
      <c r="BF511" s="228">
        <f>IF(N511="snížená",J511,0)</f>
        <v>0</v>
      </c>
      <c r="BG511" s="228">
        <f>IF(N511="zákl. přenesená",J511,0)</f>
        <v>0</v>
      </c>
      <c r="BH511" s="228">
        <f>IF(N511="sníž. přenesená",J511,0)</f>
        <v>0</v>
      </c>
      <c r="BI511" s="228">
        <f>IF(N511="nulová",J511,0)</f>
        <v>0</v>
      </c>
      <c r="BJ511" s="19" t="s">
        <v>84</v>
      </c>
      <c r="BK511" s="228">
        <f>ROUND(I511*H511,2)</f>
        <v>0</v>
      </c>
      <c r="BL511" s="19" t="s">
        <v>141</v>
      </c>
      <c r="BM511" s="227" t="s">
        <v>717</v>
      </c>
    </row>
    <row r="512" spans="1:47" s="2" customFormat="1" ht="12">
      <c r="A512" s="40"/>
      <c r="B512" s="41"/>
      <c r="C512" s="42"/>
      <c r="D512" s="229" t="s">
        <v>236</v>
      </c>
      <c r="E512" s="42"/>
      <c r="F512" s="230" t="s">
        <v>718</v>
      </c>
      <c r="G512" s="42"/>
      <c r="H512" s="42"/>
      <c r="I512" s="231"/>
      <c r="J512" s="42"/>
      <c r="K512" s="42"/>
      <c r="L512" s="46"/>
      <c r="M512" s="232"/>
      <c r="N512" s="23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236</v>
      </c>
      <c r="AU512" s="19" t="s">
        <v>87</v>
      </c>
    </row>
    <row r="513" spans="1:63" s="12" customFormat="1" ht="22.8" customHeight="1">
      <c r="A513" s="12"/>
      <c r="B513" s="200"/>
      <c r="C513" s="201"/>
      <c r="D513" s="202" t="s">
        <v>76</v>
      </c>
      <c r="E513" s="214" t="s">
        <v>719</v>
      </c>
      <c r="F513" s="214" t="s">
        <v>720</v>
      </c>
      <c r="G513" s="201"/>
      <c r="H513" s="201"/>
      <c r="I513" s="204"/>
      <c r="J513" s="215">
        <f>BK513</f>
        <v>0</v>
      </c>
      <c r="K513" s="201"/>
      <c r="L513" s="206"/>
      <c r="M513" s="207"/>
      <c r="N513" s="208"/>
      <c r="O513" s="208"/>
      <c r="P513" s="209">
        <f>SUM(P514:P515)</f>
        <v>0</v>
      </c>
      <c r="Q513" s="208"/>
      <c r="R513" s="209">
        <f>SUM(R514:R515)</f>
        <v>0</v>
      </c>
      <c r="S513" s="208"/>
      <c r="T513" s="210">
        <f>SUM(T514:T515)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1" t="s">
        <v>84</v>
      </c>
      <c r="AT513" s="212" t="s">
        <v>76</v>
      </c>
      <c r="AU513" s="212" t="s">
        <v>84</v>
      </c>
      <c r="AY513" s="211" t="s">
        <v>229</v>
      </c>
      <c r="BK513" s="213">
        <f>SUM(BK514:BK515)</f>
        <v>0</v>
      </c>
    </row>
    <row r="514" spans="1:65" s="2" customFormat="1" ht="44.25" customHeight="1">
      <c r="A514" s="40"/>
      <c r="B514" s="41"/>
      <c r="C514" s="216" t="s">
        <v>721</v>
      </c>
      <c r="D514" s="216" t="s">
        <v>231</v>
      </c>
      <c r="E514" s="217" t="s">
        <v>722</v>
      </c>
      <c r="F514" s="218" t="s">
        <v>723</v>
      </c>
      <c r="G514" s="219" t="s">
        <v>292</v>
      </c>
      <c r="H514" s="220">
        <v>504.961</v>
      </c>
      <c r="I514" s="221"/>
      <c r="J514" s="222">
        <f>ROUND(I514*H514,2)</f>
        <v>0</v>
      </c>
      <c r="K514" s="218" t="s">
        <v>234</v>
      </c>
      <c r="L514" s="46"/>
      <c r="M514" s="223" t="s">
        <v>19</v>
      </c>
      <c r="N514" s="224" t="s">
        <v>48</v>
      </c>
      <c r="O514" s="86"/>
      <c r="P514" s="225">
        <f>O514*H514</f>
        <v>0</v>
      </c>
      <c r="Q514" s="225">
        <v>0</v>
      </c>
      <c r="R514" s="225">
        <f>Q514*H514</f>
        <v>0</v>
      </c>
      <c r="S514" s="225">
        <v>0</v>
      </c>
      <c r="T514" s="22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7" t="s">
        <v>141</v>
      </c>
      <c r="AT514" s="227" t="s">
        <v>231</v>
      </c>
      <c r="AU514" s="227" t="s">
        <v>87</v>
      </c>
      <c r="AY514" s="19" t="s">
        <v>229</v>
      </c>
      <c r="BE514" s="228">
        <f>IF(N514="základní",J514,0)</f>
        <v>0</v>
      </c>
      <c r="BF514" s="228">
        <f>IF(N514="snížená",J514,0)</f>
        <v>0</v>
      </c>
      <c r="BG514" s="228">
        <f>IF(N514="zákl. přenesená",J514,0)</f>
        <v>0</v>
      </c>
      <c r="BH514" s="228">
        <f>IF(N514="sníž. přenesená",J514,0)</f>
        <v>0</v>
      </c>
      <c r="BI514" s="228">
        <f>IF(N514="nulová",J514,0)</f>
        <v>0</v>
      </c>
      <c r="BJ514" s="19" t="s">
        <v>84</v>
      </c>
      <c r="BK514" s="228">
        <f>ROUND(I514*H514,2)</f>
        <v>0</v>
      </c>
      <c r="BL514" s="19" t="s">
        <v>141</v>
      </c>
      <c r="BM514" s="227" t="s">
        <v>724</v>
      </c>
    </row>
    <row r="515" spans="1:47" s="2" customFormat="1" ht="12">
      <c r="A515" s="40"/>
      <c r="B515" s="41"/>
      <c r="C515" s="42"/>
      <c r="D515" s="229" t="s">
        <v>236</v>
      </c>
      <c r="E515" s="42"/>
      <c r="F515" s="230" t="s">
        <v>725</v>
      </c>
      <c r="G515" s="42"/>
      <c r="H515" s="42"/>
      <c r="I515" s="231"/>
      <c r="J515" s="42"/>
      <c r="K515" s="42"/>
      <c r="L515" s="46"/>
      <c r="M515" s="232"/>
      <c r="N515" s="23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236</v>
      </c>
      <c r="AU515" s="19" t="s">
        <v>87</v>
      </c>
    </row>
    <row r="516" spans="1:63" s="12" customFormat="1" ht="25.9" customHeight="1">
      <c r="A516" s="12"/>
      <c r="B516" s="200"/>
      <c r="C516" s="201"/>
      <c r="D516" s="202" t="s">
        <v>76</v>
      </c>
      <c r="E516" s="203" t="s">
        <v>726</v>
      </c>
      <c r="F516" s="203" t="s">
        <v>727</v>
      </c>
      <c r="G516" s="201"/>
      <c r="H516" s="201"/>
      <c r="I516" s="204"/>
      <c r="J516" s="205">
        <f>BK516</f>
        <v>0</v>
      </c>
      <c r="K516" s="201"/>
      <c r="L516" s="206"/>
      <c r="M516" s="207"/>
      <c r="N516" s="208"/>
      <c r="O516" s="208"/>
      <c r="P516" s="209">
        <f>P517</f>
        <v>0</v>
      </c>
      <c r="Q516" s="208"/>
      <c r="R516" s="209">
        <f>R517</f>
        <v>0.04008</v>
      </c>
      <c r="S516" s="208"/>
      <c r="T516" s="210">
        <f>T517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11" t="s">
        <v>87</v>
      </c>
      <c r="AT516" s="212" t="s">
        <v>76</v>
      </c>
      <c r="AU516" s="212" t="s">
        <v>77</v>
      </c>
      <c r="AY516" s="211" t="s">
        <v>229</v>
      </c>
      <c r="BK516" s="213">
        <f>BK517</f>
        <v>0</v>
      </c>
    </row>
    <row r="517" spans="1:63" s="12" customFormat="1" ht="22.8" customHeight="1">
      <c r="A517" s="12"/>
      <c r="B517" s="200"/>
      <c r="C517" s="201"/>
      <c r="D517" s="202" t="s">
        <v>76</v>
      </c>
      <c r="E517" s="214" t="s">
        <v>728</v>
      </c>
      <c r="F517" s="214" t="s">
        <v>729</v>
      </c>
      <c r="G517" s="201"/>
      <c r="H517" s="201"/>
      <c r="I517" s="204"/>
      <c r="J517" s="215">
        <f>BK517</f>
        <v>0</v>
      </c>
      <c r="K517" s="201"/>
      <c r="L517" s="206"/>
      <c r="M517" s="207"/>
      <c r="N517" s="208"/>
      <c r="O517" s="208"/>
      <c r="P517" s="209">
        <f>SUM(P518:P529)</f>
        <v>0</v>
      </c>
      <c r="Q517" s="208"/>
      <c r="R517" s="209">
        <f>SUM(R518:R529)</f>
        <v>0.04008</v>
      </c>
      <c r="S517" s="208"/>
      <c r="T517" s="210">
        <f>SUM(T518:T529)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11" t="s">
        <v>87</v>
      </c>
      <c r="AT517" s="212" t="s">
        <v>76</v>
      </c>
      <c r="AU517" s="212" t="s">
        <v>84</v>
      </c>
      <c r="AY517" s="211" t="s">
        <v>229</v>
      </c>
      <c r="BK517" s="213">
        <f>SUM(BK518:BK529)</f>
        <v>0</v>
      </c>
    </row>
    <row r="518" spans="1:65" s="2" customFormat="1" ht="44.25" customHeight="1">
      <c r="A518" s="40"/>
      <c r="B518" s="41"/>
      <c r="C518" s="216" t="s">
        <v>730</v>
      </c>
      <c r="D518" s="216" t="s">
        <v>231</v>
      </c>
      <c r="E518" s="217" t="s">
        <v>731</v>
      </c>
      <c r="F518" s="218" t="s">
        <v>732</v>
      </c>
      <c r="G518" s="219" t="s">
        <v>132</v>
      </c>
      <c r="H518" s="220">
        <v>2</v>
      </c>
      <c r="I518" s="221"/>
      <c r="J518" s="222">
        <f>ROUND(I518*H518,2)</f>
        <v>0</v>
      </c>
      <c r="K518" s="218" t="s">
        <v>234</v>
      </c>
      <c r="L518" s="46"/>
      <c r="M518" s="223" t="s">
        <v>19</v>
      </c>
      <c r="N518" s="224" t="s">
        <v>48</v>
      </c>
      <c r="O518" s="86"/>
      <c r="P518" s="225">
        <f>O518*H518</f>
        <v>0</v>
      </c>
      <c r="Q518" s="225">
        <v>4E-05</v>
      </c>
      <c r="R518" s="225">
        <f>Q518*H518</f>
        <v>8E-05</v>
      </c>
      <c r="S518" s="225">
        <v>0</v>
      </c>
      <c r="T518" s="226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27" t="s">
        <v>306</v>
      </c>
      <c r="AT518" s="227" t="s">
        <v>231</v>
      </c>
      <c r="AU518" s="227" t="s">
        <v>87</v>
      </c>
      <c r="AY518" s="19" t="s">
        <v>229</v>
      </c>
      <c r="BE518" s="228">
        <f>IF(N518="základní",J518,0)</f>
        <v>0</v>
      </c>
      <c r="BF518" s="228">
        <f>IF(N518="snížená",J518,0)</f>
        <v>0</v>
      </c>
      <c r="BG518" s="228">
        <f>IF(N518="zákl. přenesená",J518,0)</f>
        <v>0</v>
      </c>
      <c r="BH518" s="228">
        <f>IF(N518="sníž. přenesená",J518,0)</f>
        <v>0</v>
      </c>
      <c r="BI518" s="228">
        <f>IF(N518="nulová",J518,0)</f>
        <v>0</v>
      </c>
      <c r="BJ518" s="19" t="s">
        <v>84</v>
      </c>
      <c r="BK518" s="228">
        <f>ROUND(I518*H518,2)</f>
        <v>0</v>
      </c>
      <c r="BL518" s="19" t="s">
        <v>306</v>
      </c>
      <c r="BM518" s="227" t="s">
        <v>733</v>
      </c>
    </row>
    <row r="519" spans="1:47" s="2" customFormat="1" ht="12">
      <c r="A519" s="40"/>
      <c r="B519" s="41"/>
      <c r="C519" s="42"/>
      <c r="D519" s="229" t="s">
        <v>236</v>
      </c>
      <c r="E519" s="42"/>
      <c r="F519" s="230" t="s">
        <v>734</v>
      </c>
      <c r="G519" s="42"/>
      <c r="H519" s="42"/>
      <c r="I519" s="231"/>
      <c r="J519" s="42"/>
      <c r="K519" s="42"/>
      <c r="L519" s="46"/>
      <c r="M519" s="232"/>
      <c r="N519" s="233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236</v>
      </c>
      <c r="AU519" s="19" t="s">
        <v>87</v>
      </c>
    </row>
    <row r="520" spans="1:47" s="2" customFormat="1" ht="12">
      <c r="A520" s="40"/>
      <c r="B520" s="41"/>
      <c r="C520" s="42"/>
      <c r="D520" s="236" t="s">
        <v>245</v>
      </c>
      <c r="E520" s="42"/>
      <c r="F520" s="267" t="s">
        <v>735</v>
      </c>
      <c r="G520" s="42"/>
      <c r="H520" s="42"/>
      <c r="I520" s="231"/>
      <c r="J520" s="42"/>
      <c r="K520" s="42"/>
      <c r="L520" s="46"/>
      <c r="M520" s="232"/>
      <c r="N520" s="233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245</v>
      </c>
      <c r="AU520" s="19" t="s">
        <v>87</v>
      </c>
    </row>
    <row r="521" spans="1:51" s="13" customFormat="1" ht="12">
      <c r="A521" s="13"/>
      <c r="B521" s="234"/>
      <c r="C521" s="235"/>
      <c r="D521" s="236" t="s">
        <v>238</v>
      </c>
      <c r="E521" s="237" t="s">
        <v>19</v>
      </c>
      <c r="F521" s="238" t="s">
        <v>335</v>
      </c>
      <c r="G521" s="235"/>
      <c r="H521" s="237" t="s">
        <v>19</v>
      </c>
      <c r="I521" s="239"/>
      <c r="J521" s="235"/>
      <c r="K521" s="235"/>
      <c r="L521" s="240"/>
      <c r="M521" s="241"/>
      <c r="N521" s="242"/>
      <c r="O521" s="242"/>
      <c r="P521" s="242"/>
      <c r="Q521" s="242"/>
      <c r="R521" s="242"/>
      <c r="S521" s="242"/>
      <c r="T521" s="24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4" t="s">
        <v>238</v>
      </c>
      <c r="AU521" s="244" t="s">
        <v>87</v>
      </c>
      <c r="AV521" s="13" t="s">
        <v>84</v>
      </c>
      <c r="AW521" s="13" t="s">
        <v>37</v>
      </c>
      <c r="AX521" s="13" t="s">
        <v>77</v>
      </c>
      <c r="AY521" s="244" t="s">
        <v>229</v>
      </c>
    </row>
    <row r="522" spans="1:51" s="14" customFormat="1" ht="12">
      <c r="A522" s="14"/>
      <c r="B522" s="245"/>
      <c r="C522" s="246"/>
      <c r="D522" s="236" t="s">
        <v>238</v>
      </c>
      <c r="E522" s="247" t="s">
        <v>153</v>
      </c>
      <c r="F522" s="248" t="s">
        <v>87</v>
      </c>
      <c r="G522" s="246"/>
      <c r="H522" s="249">
        <v>2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5" t="s">
        <v>238</v>
      </c>
      <c r="AU522" s="255" t="s">
        <v>87</v>
      </c>
      <c r="AV522" s="14" t="s">
        <v>87</v>
      </c>
      <c r="AW522" s="14" t="s">
        <v>37</v>
      </c>
      <c r="AX522" s="14" t="s">
        <v>77</v>
      </c>
      <c r="AY522" s="255" t="s">
        <v>229</v>
      </c>
    </row>
    <row r="523" spans="1:51" s="15" customFormat="1" ht="12">
      <c r="A523" s="15"/>
      <c r="B523" s="256"/>
      <c r="C523" s="257"/>
      <c r="D523" s="236" t="s">
        <v>238</v>
      </c>
      <c r="E523" s="258" t="s">
        <v>19</v>
      </c>
      <c r="F523" s="259" t="s">
        <v>240</v>
      </c>
      <c r="G523" s="257"/>
      <c r="H523" s="260">
        <v>2</v>
      </c>
      <c r="I523" s="261"/>
      <c r="J523" s="257"/>
      <c r="K523" s="257"/>
      <c r="L523" s="262"/>
      <c r="M523" s="263"/>
      <c r="N523" s="264"/>
      <c r="O523" s="264"/>
      <c r="P523" s="264"/>
      <c r="Q523" s="264"/>
      <c r="R523" s="264"/>
      <c r="S523" s="264"/>
      <c r="T523" s="26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6" t="s">
        <v>238</v>
      </c>
      <c r="AU523" s="266" t="s">
        <v>87</v>
      </c>
      <c r="AV523" s="15" t="s">
        <v>141</v>
      </c>
      <c r="AW523" s="15" t="s">
        <v>37</v>
      </c>
      <c r="AX523" s="15" t="s">
        <v>84</v>
      </c>
      <c r="AY523" s="266" t="s">
        <v>229</v>
      </c>
    </row>
    <row r="524" spans="1:65" s="2" customFormat="1" ht="37.8" customHeight="1">
      <c r="A524" s="40"/>
      <c r="B524" s="41"/>
      <c r="C524" s="279" t="s">
        <v>736</v>
      </c>
      <c r="D524" s="279" t="s">
        <v>320</v>
      </c>
      <c r="E524" s="280" t="s">
        <v>737</v>
      </c>
      <c r="F524" s="281" t="s">
        <v>738</v>
      </c>
      <c r="G524" s="282" t="s">
        <v>132</v>
      </c>
      <c r="H524" s="283">
        <v>2</v>
      </c>
      <c r="I524" s="284"/>
      <c r="J524" s="285">
        <f>ROUND(I524*H524,2)</f>
        <v>0</v>
      </c>
      <c r="K524" s="281" t="s">
        <v>234</v>
      </c>
      <c r="L524" s="286"/>
      <c r="M524" s="287" t="s">
        <v>19</v>
      </c>
      <c r="N524" s="288" t="s">
        <v>48</v>
      </c>
      <c r="O524" s="86"/>
      <c r="P524" s="225">
        <f>O524*H524</f>
        <v>0</v>
      </c>
      <c r="Q524" s="225">
        <v>0.02</v>
      </c>
      <c r="R524" s="225">
        <f>Q524*H524</f>
        <v>0.04</v>
      </c>
      <c r="S524" s="225">
        <v>0</v>
      </c>
      <c r="T524" s="22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7" t="s">
        <v>380</v>
      </c>
      <c r="AT524" s="227" t="s">
        <v>320</v>
      </c>
      <c r="AU524" s="227" t="s">
        <v>87</v>
      </c>
      <c r="AY524" s="19" t="s">
        <v>229</v>
      </c>
      <c r="BE524" s="228">
        <f>IF(N524="základní",J524,0)</f>
        <v>0</v>
      </c>
      <c r="BF524" s="228">
        <f>IF(N524="snížená",J524,0)</f>
        <v>0</v>
      </c>
      <c r="BG524" s="228">
        <f>IF(N524="zákl. přenesená",J524,0)</f>
        <v>0</v>
      </c>
      <c r="BH524" s="228">
        <f>IF(N524="sníž. přenesená",J524,0)</f>
        <v>0</v>
      </c>
      <c r="BI524" s="228">
        <f>IF(N524="nulová",J524,0)</f>
        <v>0</v>
      </c>
      <c r="BJ524" s="19" t="s">
        <v>84</v>
      </c>
      <c r="BK524" s="228">
        <f>ROUND(I524*H524,2)</f>
        <v>0</v>
      </c>
      <c r="BL524" s="19" t="s">
        <v>306</v>
      </c>
      <c r="BM524" s="227" t="s">
        <v>739</v>
      </c>
    </row>
    <row r="525" spans="1:47" s="2" customFormat="1" ht="12">
      <c r="A525" s="40"/>
      <c r="B525" s="41"/>
      <c r="C525" s="42"/>
      <c r="D525" s="236" t="s">
        <v>245</v>
      </c>
      <c r="E525" s="42"/>
      <c r="F525" s="267" t="s">
        <v>740</v>
      </c>
      <c r="G525" s="42"/>
      <c r="H525" s="42"/>
      <c r="I525" s="231"/>
      <c r="J525" s="42"/>
      <c r="K525" s="42"/>
      <c r="L525" s="46"/>
      <c r="M525" s="232"/>
      <c r="N525" s="23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245</v>
      </c>
      <c r="AU525" s="19" t="s">
        <v>87</v>
      </c>
    </row>
    <row r="526" spans="1:51" s="14" customFormat="1" ht="12">
      <c r="A526" s="14"/>
      <c r="B526" s="245"/>
      <c r="C526" s="246"/>
      <c r="D526" s="236" t="s">
        <v>238</v>
      </c>
      <c r="E526" s="247" t="s">
        <v>19</v>
      </c>
      <c r="F526" s="248" t="s">
        <v>153</v>
      </c>
      <c r="G526" s="246"/>
      <c r="H526" s="249">
        <v>2</v>
      </c>
      <c r="I526" s="250"/>
      <c r="J526" s="246"/>
      <c r="K526" s="246"/>
      <c r="L526" s="251"/>
      <c r="M526" s="252"/>
      <c r="N526" s="253"/>
      <c r="O526" s="253"/>
      <c r="P526" s="253"/>
      <c r="Q526" s="253"/>
      <c r="R526" s="253"/>
      <c r="S526" s="253"/>
      <c r="T526" s="25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5" t="s">
        <v>238</v>
      </c>
      <c r="AU526" s="255" t="s">
        <v>87</v>
      </c>
      <c r="AV526" s="14" t="s">
        <v>87</v>
      </c>
      <c r="AW526" s="14" t="s">
        <v>37</v>
      </c>
      <c r="AX526" s="14" t="s">
        <v>77</v>
      </c>
      <c r="AY526" s="255" t="s">
        <v>229</v>
      </c>
    </row>
    <row r="527" spans="1:51" s="15" customFormat="1" ht="12">
      <c r="A527" s="15"/>
      <c r="B527" s="256"/>
      <c r="C527" s="257"/>
      <c r="D527" s="236" t="s">
        <v>238</v>
      </c>
      <c r="E527" s="258" t="s">
        <v>19</v>
      </c>
      <c r="F527" s="259" t="s">
        <v>240</v>
      </c>
      <c r="G527" s="257"/>
      <c r="H527" s="260">
        <v>2</v>
      </c>
      <c r="I527" s="261"/>
      <c r="J527" s="257"/>
      <c r="K527" s="257"/>
      <c r="L527" s="262"/>
      <c r="M527" s="263"/>
      <c r="N527" s="264"/>
      <c r="O527" s="264"/>
      <c r="P527" s="264"/>
      <c r="Q527" s="264"/>
      <c r="R527" s="264"/>
      <c r="S527" s="264"/>
      <c r="T527" s="26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6" t="s">
        <v>238</v>
      </c>
      <c r="AU527" s="266" t="s">
        <v>87</v>
      </c>
      <c r="AV527" s="15" t="s">
        <v>141</v>
      </c>
      <c r="AW527" s="15" t="s">
        <v>37</v>
      </c>
      <c r="AX527" s="15" t="s">
        <v>84</v>
      </c>
      <c r="AY527" s="266" t="s">
        <v>229</v>
      </c>
    </row>
    <row r="528" spans="1:65" s="2" customFormat="1" ht="44.25" customHeight="1">
      <c r="A528" s="40"/>
      <c r="B528" s="41"/>
      <c r="C528" s="216" t="s">
        <v>741</v>
      </c>
      <c r="D528" s="216" t="s">
        <v>231</v>
      </c>
      <c r="E528" s="217" t="s">
        <v>742</v>
      </c>
      <c r="F528" s="218" t="s">
        <v>743</v>
      </c>
      <c r="G528" s="219" t="s">
        <v>292</v>
      </c>
      <c r="H528" s="220">
        <v>0.04</v>
      </c>
      <c r="I528" s="221"/>
      <c r="J528" s="222">
        <f>ROUND(I528*H528,2)</f>
        <v>0</v>
      </c>
      <c r="K528" s="218" t="s">
        <v>234</v>
      </c>
      <c r="L528" s="46"/>
      <c r="M528" s="223" t="s">
        <v>19</v>
      </c>
      <c r="N528" s="224" t="s">
        <v>48</v>
      </c>
      <c r="O528" s="86"/>
      <c r="P528" s="225">
        <f>O528*H528</f>
        <v>0</v>
      </c>
      <c r="Q528" s="225">
        <v>0</v>
      </c>
      <c r="R528" s="225">
        <f>Q528*H528</f>
        <v>0</v>
      </c>
      <c r="S528" s="225">
        <v>0</v>
      </c>
      <c r="T528" s="226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7" t="s">
        <v>306</v>
      </c>
      <c r="AT528" s="227" t="s">
        <v>231</v>
      </c>
      <c r="AU528" s="227" t="s">
        <v>87</v>
      </c>
      <c r="AY528" s="19" t="s">
        <v>229</v>
      </c>
      <c r="BE528" s="228">
        <f>IF(N528="základní",J528,0)</f>
        <v>0</v>
      </c>
      <c r="BF528" s="228">
        <f>IF(N528="snížená",J528,0)</f>
        <v>0</v>
      </c>
      <c r="BG528" s="228">
        <f>IF(N528="zákl. přenesená",J528,0)</f>
        <v>0</v>
      </c>
      <c r="BH528" s="228">
        <f>IF(N528="sníž. přenesená",J528,0)</f>
        <v>0</v>
      </c>
      <c r="BI528" s="228">
        <f>IF(N528="nulová",J528,0)</f>
        <v>0</v>
      </c>
      <c r="BJ528" s="19" t="s">
        <v>84</v>
      </c>
      <c r="BK528" s="228">
        <f>ROUND(I528*H528,2)</f>
        <v>0</v>
      </c>
      <c r="BL528" s="19" t="s">
        <v>306</v>
      </c>
      <c r="BM528" s="227" t="s">
        <v>744</v>
      </c>
    </row>
    <row r="529" spans="1:47" s="2" customFormat="1" ht="12">
      <c r="A529" s="40"/>
      <c r="B529" s="41"/>
      <c r="C529" s="42"/>
      <c r="D529" s="229" t="s">
        <v>236</v>
      </c>
      <c r="E529" s="42"/>
      <c r="F529" s="230" t="s">
        <v>745</v>
      </c>
      <c r="G529" s="42"/>
      <c r="H529" s="42"/>
      <c r="I529" s="231"/>
      <c r="J529" s="42"/>
      <c r="K529" s="42"/>
      <c r="L529" s="46"/>
      <c r="M529" s="232"/>
      <c r="N529" s="233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236</v>
      </c>
      <c r="AU529" s="19" t="s">
        <v>87</v>
      </c>
    </row>
    <row r="530" spans="1:63" s="12" customFormat="1" ht="25.9" customHeight="1">
      <c r="A530" s="12"/>
      <c r="B530" s="200"/>
      <c r="C530" s="201"/>
      <c r="D530" s="202" t="s">
        <v>76</v>
      </c>
      <c r="E530" s="203" t="s">
        <v>320</v>
      </c>
      <c r="F530" s="203" t="s">
        <v>746</v>
      </c>
      <c r="G530" s="201"/>
      <c r="H530" s="201"/>
      <c r="I530" s="204"/>
      <c r="J530" s="205">
        <f>BK530</f>
        <v>0</v>
      </c>
      <c r="K530" s="201"/>
      <c r="L530" s="206"/>
      <c r="M530" s="207"/>
      <c r="N530" s="208"/>
      <c r="O530" s="208"/>
      <c r="P530" s="209">
        <f>P531+P540+P571</f>
        <v>0</v>
      </c>
      <c r="Q530" s="208"/>
      <c r="R530" s="209">
        <f>R531+R540+R571</f>
        <v>49.5451244</v>
      </c>
      <c r="S530" s="208"/>
      <c r="T530" s="210">
        <f>T531+T540+T571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11" t="s">
        <v>248</v>
      </c>
      <c r="AT530" s="212" t="s">
        <v>76</v>
      </c>
      <c r="AU530" s="212" t="s">
        <v>77</v>
      </c>
      <c r="AY530" s="211" t="s">
        <v>229</v>
      </c>
      <c r="BK530" s="213">
        <f>BK531+BK540+BK571</f>
        <v>0</v>
      </c>
    </row>
    <row r="531" spans="1:63" s="12" customFormat="1" ht="22.8" customHeight="1">
      <c r="A531" s="12"/>
      <c r="B531" s="200"/>
      <c r="C531" s="201"/>
      <c r="D531" s="202" t="s">
        <v>76</v>
      </c>
      <c r="E531" s="214" t="s">
        <v>747</v>
      </c>
      <c r="F531" s="214" t="s">
        <v>748</v>
      </c>
      <c r="G531" s="201"/>
      <c r="H531" s="201"/>
      <c r="I531" s="204"/>
      <c r="J531" s="215">
        <f>BK531</f>
        <v>0</v>
      </c>
      <c r="K531" s="201"/>
      <c r="L531" s="206"/>
      <c r="M531" s="207"/>
      <c r="N531" s="208"/>
      <c r="O531" s="208"/>
      <c r="P531" s="209">
        <f>SUM(P532:P539)</f>
        <v>0</v>
      </c>
      <c r="Q531" s="208"/>
      <c r="R531" s="209">
        <f>SUM(R532:R539)</f>
        <v>0.050875000000000004</v>
      </c>
      <c r="S531" s="208"/>
      <c r="T531" s="210">
        <f>SUM(T532:T539)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11" t="s">
        <v>248</v>
      </c>
      <c r="AT531" s="212" t="s">
        <v>76</v>
      </c>
      <c r="AU531" s="212" t="s">
        <v>84</v>
      </c>
      <c r="AY531" s="211" t="s">
        <v>229</v>
      </c>
      <c r="BK531" s="213">
        <f>SUM(BK532:BK539)</f>
        <v>0</v>
      </c>
    </row>
    <row r="532" spans="1:65" s="2" customFormat="1" ht="37.8" customHeight="1">
      <c r="A532" s="40"/>
      <c r="B532" s="41"/>
      <c r="C532" s="216" t="s">
        <v>749</v>
      </c>
      <c r="D532" s="216" t="s">
        <v>231</v>
      </c>
      <c r="E532" s="217" t="s">
        <v>750</v>
      </c>
      <c r="F532" s="218" t="s">
        <v>751</v>
      </c>
      <c r="G532" s="219" t="s">
        <v>127</v>
      </c>
      <c r="H532" s="220">
        <v>92.5</v>
      </c>
      <c r="I532" s="221"/>
      <c r="J532" s="222">
        <f>ROUND(I532*H532,2)</f>
        <v>0</v>
      </c>
      <c r="K532" s="218" t="s">
        <v>234</v>
      </c>
      <c r="L532" s="46"/>
      <c r="M532" s="223" t="s">
        <v>19</v>
      </c>
      <c r="N532" s="224" t="s">
        <v>48</v>
      </c>
      <c r="O532" s="86"/>
      <c r="P532" s="225">
        <f>O532*H532</f>
        <v>0</v>
      </c>
      <c r="Q532" s="225">
        <v>0</v>
      </c>
      <c r="R532" s="225">
        <f>Q532*H532</f>
        <v>0</v>
      </c>
      <c r="S532" s="225">
        <v>0</v>
      </c>
      <c r="T532" s="22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7" t="s">
        <v>465</v>
      </c>
      <c r="AT532" s="227" t="s">
        <v>231</v>
      </c>
      <c r="AU532" s="227" t="s">
        <v>87</v>
      </c>
      <c r="AY532" s="19" t="s">
        <v>229</v>
      </c>
      <c r="BE532" s="228">
        <f>IF(N532="základní",J532,0)</f>
        <v>0</v>
      </c>
      <c r="BF532" s="228">
        <f>IF(N532="snížená",J532,0)</f>
        <v>0</v>
      </c>
      <c r="BG532" s="228">
        <f>IF(N532="zákl. přenesená",J532,0)</f>
        <v>0</v>
      </c>
      <c r="BH532" s="228">
        <f>IF(N532="sníž. přenesená",J532,0)</f>
        <v>0</v>
      </c>
      <c r="BI532" s="228">
        <f>IF(N532="nulová",J532,0)</f>
        <v>0</v>
      </c>
      <c r="BJ532" s="19" t="s">
        <v>84</v>
      </c>
      <c r="BK532" s="228">
        <f>ROUND(I532*H532,2)</f>
        <v>0</v>
      </c>
      <c r="BL532" s="19" t="s">
        <v>465</v>
      </c>
      <c r="BM532" s="227" t="s">
        <v>752</v>
      </c>
    </row>
    <row r="533" spans="1:47" s="2" customFormat="1" ht="12">
      <c r="A533" s="40"/>
      <c r="B533" s="41"/>
      <c r="C533" s="42"/>
      <c r="D533" s="229" t="s">
        <v>236</v>
      </c>
      <c r="E533" s="42"/>
      <c r="F533" s="230" t="s">
        <v>753</v>
      </c>
      <c r="G533" s="42"/>
      <c r="H533" s="42"/>
      <c r="I533" s="231"/>
      <c r="J533" s="42"/>
      <c r="K533" s="42"/>
      <c r="L533" s="46"/>
      <c r="M533" s="232"/>
      <c r="N533" s="23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236</v>
      </c>
      <c r="AU533" s="19" t="s">
        <v>87</v>
      </c>
    </row>
    <row r="534" spans="1:51" s="13" customFormat="1" ht="12">
      <c r="A534" s="13"/>
      <c r="B534" s="234"/>
      <c r="C534" s="235"/>
      <c r="D534" s="236" t="s">
        <v>238</v>
      </c>
      <c r="E534" s="237" t="s">
        <v>19</v>
      </c>
      <c r="F534" s="238" t="s">
        <v>414</v>
      </c>
      <c r="G534" s="235"/>
      <c r="H534" s="237" t="s">
        <v>19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238</v>
      </c>
      <c r="AU534" s="244" t="s">
        <v>87</v>
      </c>
      <c r="AV534" s="13" t="s">
        <v>84</v>
      </c>
      <c r="AW534" s="13" t="s">
        <v>37</v>
      </c>
      <c r="AX534" s="13" t="s">
        <v>77</v>
      </c>
      <c r="AY534" s="244" t="s">
        <v>229</v>
      </c>
    </row>
    <row r="535" spans="1:51" s="14" customFormat="1" ht="12">
      <c r="A535" s="14"/>
      <c r="B535" s="245"/>
      <c r="C535" s="246"/>
      <c r="D535" s="236" t="s">
        <v>238</v>
      </c>
      <c r="E535" s="247" t="s">
        <v>167</v>
      </c>
      <c r="F535" s="248" t="s">
        <v>754</v>
      </c>
      <c r="G535" s="246"/>
      <c r="H535" s="249">
        <v>92.5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238</v>
      </c>
      <c r="AU535" s="255" t="s">
        <v>87</v>
      </c>
      <c r="AV535" s="14" t="s">
        <v>87</v>
      </c>
      <c r="AW535" s="14" t="s">
        <v>37</v>
      </c>
      <c r="AX535" s="14" t="s">
        <v>77</v>
      </c>
      <c r="AY535" s="255" t="s">
        <v>229</v>
      </c>
    </row>
    <row r="536" spans="1:51" s="15" customFormat="1" ht="12">
      <c r="A536" s="15"/>
      <c r="B536" s="256"/>
      <c r="C536" s="257"/>
      <c r="D536" s="236" t="s">
        <v>238</v>
      </c>
      <c r="E536" s="258" t="s">
        <v>19</v>
      </c>
      <c r="F536" s="259" t="s">
        <v>240</v>
      </c>
      <c r="G536" s="257"/>
      <c r="H536" s="260">
        <v>92.5</v>
      </c>
      <c r="I536" s="261"/>
      <c r="J536" s="257"/>
      <c r="K536" s="257"/>
      <c r="L536" s="262"/>
      <c r="M536" s="263"/>
      <c r="N536" s="264"/>
      <c r="O536" s="264"/>
      <c r="P536" s="264"/>
      <c r="Q536" s="264"/>
      <c r="R536" s="264"/>
      <c r="S536" s="264"/>
      <c r="T536" s="26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6" t="s">
        <v>238</v>
      </c>
      <c r="AU536" s="266" t="s">
        <v>87</v>
      </c>
      <c r="AV536" s="15" t="s">
        <v>141</v>
      </c>
      <c r="AW536" s="15" t="s">
        <v>37</v>
      </c>
      <c r="AX536" s="15" t="s">
        <v>84</v>
      </c>
      <c r="AY536" s="266" t="s">
        <v>229</v>
      </c>
    </row>
    <row r="537" spans="1:65" s="2" customFormat="1" ht="24.15" customHeight="1">
      <c r="A537" s="40"/>
      <c r="B537" s="41"/>
      <c r="C537" s="279" t="s">
        <v>755</v>
      </c>
      <c r="D537" s="279" t="s">
        <v>320</v>
      </c>
      <c r="E537" s="280" t="s">
        <v>756</v>
      </c>
      <c r="F537" s="281" t="s">
        <v>757</v>
      </c>
      <c r="G537" s="282" t="s">
        <v>127</v>
      </c>
      <c r="H537" s="283">
        <v>92.5</v>
      </c>
      <c r="I537" s="284"/>
      <c r="J537" s="285">
        <f>ROUND(I537*H537,2)</f>
        <v>0</v>
      </c>
      <c r="K537" s="281" t="s">
        <v>234</v>
      </c>
      <c r="L537" s="286"/>
      <c r="M537" s="287" t="s">
        <v>19</v>
      </c>
      <c r="N537" s="288" t="s">
        <v>48</v>
      </c>
      <c r="O537" s="86"/>
      <c r="P537" s="225">
        <f>O537*H537</f>
        <v>0</v>
      </c>
      <c r="Q537" s="225">
        <v>0.00055</v>
      </c>
      <c r="R537" s="225">
        <f>Q537*H537</f>
        <v>0.050875000000000004</v>
      </c>
      <c r="S537" s="225">
        <v>0</v>
      </c>
      <c r="T537" s="22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7" t="s">
        <v>758</v>
      </c>
      <c r="AT537" s="227" t="s">
        <v>320</v>
      </c>
      <c r="AU537" s="227" t="s">
        <v>87</v>
      </c>
      <c r="AY537" s="19" t="s">
        <v>229</v>
      </c>
      <c r="BE537" s="228">
        <f>IF(N537="základní",J537,0)</f>
        <v>0</v>
      </c>
      <c r="BF537" s="228">
        <f>IF(N537="snížená",J537,0)</f>
        <v>0</v>
      </c>
      <c r="BG537" s="228">
        <f>IF(N537="zákl. přenesená",J537,0)</f>
        <v>0</v>
      </c>
      <c r="BH537" s="228">
        <f>IF(N537="sníž. přenesená",J537,0)</f>
        <v>0</v>
      </c>
      <c r="BI537" s="228">
        <f>IF(N537="nulová",J537,0)</f>
        <v>0</v>
      </c>
      <c r="BJ537" s="19" t="s">
        <v>84</v>
      </c>
      <c r="BK537" s="228">
        <f>ROUND(I537*H537,2)</f>
        <v>0</v>
      </c>
      <c r="BL537" s="19" t="s">
        <v>465</v>
      </c>
      <c r="BM537" s="227" t="s">
        <v>759</v>
      </c>
    </row>
    <row r="538" spans="1:51" s="14" customFormat="1" ht="12">
      <c r="A538" s="14"/>
      <c r="B538" s="245"/>
      <c r="C538" s="246"/>
      <c r="D538" s="236" t="s">
        <v>238</v>
      </c>
      <c r="E538" s="247" t="s">
        <v>19</v>
      </c>
      <c r="F538" s="248" t="s">
        <v>167</v>
      </c>
      <c r="G538" s="246"/>
      <c r="H538" s="249">
        <v>92.5</v>
      </c>
      <c r="I538" s="250"/>
      <c r="J538" s="246"/>
      <c r="K538" s="246"/>
      <c r="L538" s="251"/>
      <c r="M538" s="252"/>
      <c r="N538" s="253"/>
      <c r="O538" s="253"/>
      <c r="P538" s="253"/>
      <c r="Q538" s="253"/>
      <c r="R538" s="253"/>
      <c r="S538" s="253"/>
      <c r="T538" s="25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5" t="s">
        <v>238</v>
      </c>
      <c r="AU538" s="255" t="s">
        <v>87</v>
      </c>
      <c r="AV538" s="14" t="s">
        <v>87</v>
      </c>
      <c r="AW538" s="14" t="s">
        <v>37</v>
      </c>
      <c r="AX538" s="14" t="s">
        <v>77</v>
      </c>
      <c r="AY538" s="255" t="s">
        <v>229</v>
      </c>
    </row>
    <row r="539" spans="1:51" s="15" customFormat="1" ht="12">
      <c r="A539" s="15"/>
      <c r="B539" s="256"/>
      <c r="C539" s="257"/>
      <c r="D539" s="236" t="s">
        <v>238</v>
      </c>
      <c r="E539" s="258" t="s">
        <v>19</v>
      </c>
      <c r="F539" s="259" t="s">
        <v>240</v>
      </c>
      <c r="G539" s="257"/>
      <c r="H539" s="260">
        <v>92.5</v>
      </c>
      <c r="I539" s="261"/>
      <c r="J539" s="257"/>
      <c r="K539" s="257"/>
      <c r="L539" s="262"/>
      <c r="M539" s="263"/>
      <c r="N539" s="264"/>
      <c r="O539" s="264"/>
      <c r="P539" s="264"/>
      <c r="Q539" s="264"/>
      <c r="R539" s="264"/>
      <c r="S539" s="264"/>
      <c r="T539" s="26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6" t="s">
        <v>238</v>
      </c>
      <c r="AU539" s="266" t="s">
        <v>87</v>
      </c>
      <c r="AV539" s="15" t="s">
        <v>141</v>
      </c>
      <c r="AW539" s="15" t="s">
        <v>37</v>
      </c>
      <c r="AX539" s="15" t="s">
        <v>84</v>
      </c>
      <c r="AY539" s="266" t="s">
        <v>229</v>
      </c>
    </row>
    <row r="540" spans="1:63" s="12" customFormat="1" ht="22.8" customHeight="1">
      <c r="A540" s="12"/>
      <c r="B540" s="200"/>
      <c r="C540" s="201"/>
      <c r="D540" s="202" t="s">
        <v>76</v>
      </c>
      <c r="E540" s="214" t="s">
        <v>760</v>
      </c>
      <c r="F540" s="214" t="s">
        <v>761</v>
      </c>
      <c r="G540" s="201"/>
      <c r="H540" s="201"/>
      <c r="I540" s="204"/>
      <c r="J540" s="215">
        <f>BK540</f>
        <v>0</v>
      </c>
      <c r="K540" s="201"/>
      <c r="L540" s="206"/>
      <c r="M540" s="207"/>
      <c r="N540" s="208"/>
      <c r="O540" s="208"/>
      <c r="P540" s="209">
        <f>SUM(P541:P570)</f>
        <v>0</v>
      </c>
      <c r="Q540" s="208"/>
      <c r="R540" s="209">
        <f>SUM(R541:R570)</f>
        <v>0.04854000000000001</v>
      </c>
      <c r="S540" s="208"/>
      <c r="T540" s="210">
        <f>SUM(T541:T570)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11" t="s">
        <v>248</v>
      </c>
      <c r="AT540" s="212" t="s">
        <v>76</v>
      </c>
      <c r="AU540" s="212" t="s">
        <v>84</v>
      </c>
      <c r="AY540" s="211" t="s">
        <v>229</v>
      </c>
      <c r="BK540" s="213">
        <f>SUM(BK541:BK570)</f>
        <v>0</v>
      </c>
    </row>
    <row r="541" spans="1:65" s="2" customFormat="1" ht="16.5" customHeight="1">
      <c r="A541" s="40"/>
      <c r="B541" s="41"/>
      <c r="C541" s="216" t="s">
        <v>762</v>
      </c>
      <c r="D541" s="216" t="s">
        <v>231</v>
      </c>
      <c r="E541" s="217" t="s">
        <v>763</v>
      </c>
      <c r="F541" s="218" t="s">
        <v>764</v>
      </c>
      <c r="G541" s="219" t="s">
        <v>127</v>
      </c>
      <c r="H541" s="220">
        <v>10</v>
      </c>
      <c r="I541" s="221"/>
      <c r="J541" s="222">
        <f>ROUND(I541*H541,2)</f>
        <v>0</v>
      </c>
      <c r="K541" s="218" t="s">
        <v>234</v>
      </c>
      <c r="L541" s="46"/>
      <c r="M541" s="223" t="s">
        <v>19</v>
      </c>
      <c r="N541" s="224" t="s">
        <v>48</v>
      </c>
      <c r="O541" s="86"/>
      <c r="P541" s="225">
        <f>O541*H541</f>
        <v>0</v>
      </c>
      <c r="Q541" s="225">
        <v>0</v>
      </c>
      <c r="R541" s="225">
        <f>Q541*H541</f>
        <v>0</v>
      </c>
      <c r="S541" s="225">
        <v>0</v>
      </c>
      <c r="T541" s="22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7" t="s">
        <v>465</v>
      </c>
      <c r="AT541" s="227" t="s">
        <v>231</v>
      </c>
      <c r="AU541" s="227" t="s">
        <v>87</v>
      </c>
      <c r="AY541" s="19" t="s">
        <v>229</v>
      </c>
      <c r="BE541" s="228">
        <f>IF(N541="základní",J541,0)</f>
        <v>0</v>
      </c>
      <c r="BF541" s="228">
        <f>IF(N541="snížená",J541,0)</f>
        <v>0</v>
      </c>
      <c r="BG541" s="228">
        <f>IF(N541="zákl. přenesená",J541,0)</f>
        <v>0</v>
      </c>
      <c r="BH541" s="228">
        <f>IF(N541="sníž. přenesená",J541,0)</f>
        <v>0</v>
      </c>
      <c r="BI541" s="228">
        <f>IF(N541="nulová",J541,0)</f>
        <v>0</v>
      </c>
      <c r="BJ541" s="19" t="s">
        <v>84</v>
      </c>
      <c r="BK541" s="228">
        <f>ROUND(I541*H541,2)</f>
        <v>0</v>
      </c>
      <c r="BL541" s="19" t="s">
        <v>465</v>
      </c>
      <c r="BM541" s="227" t="s">
        <v>765</v>
      </c>
    </row>
    <row r="542" spans="1:47" s="2" customFormat="1" ht="12">
      <c r="A542" s="40"/>
      <c r="B542" s="41"/>
      <c r="C542" s="42"/>
      <c r="D542" s="229" t="s">
        <v>236</v>
      </c>
      <c r="E542" s="42"/>
      <c r="F542" s="230" t="s">
        <v>766</v>
      </c>
      <c r="G542" s="42"/>
      <c r="H542" s="42"/>
      <c r="I542" s="231"/>
      <c r="J542" s="42"/>
      <c r="K542" s="42"/>
      <c r="L542" s="46"/>
      <c r="M542" s="232"/>
      <c r="N542" s="23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236</v>
      </c>
      <c r="AU542" s="19" t="s">
        <v>87</v>
      </c>
    </row>
    <row r="543" spans="1:51" s="13" customFormat="1" ht="12">
      <c r="A543" s="13"/>
      <c r="B543" s="234"/>
      <c r="C543" s="235"/>
      <c r="D543" s="236" t="s">
        <v>238</v>
      </c>
      <c r="E543" s="237" t="s">
        <v>19</v>
      </c>
      <c r="F543" s="238" t="s">
        <v>511</v>
      </c>
      <c r="G543" s="235"/>
      <c r="H543" s="237" t="s">
        <v>19</v>
      </c>
      <c r="I543" s="239"/>
      <c r="J543" s="235"/>
      <c r="K543" s="235"/>
      <c r="L543" s="240"/>
      <c r="M543" s="241"/>
      <c r="N543" s="242"/>
      <c r="O543" s="242"/>
      <c r="P543" s="242"/>
      <c r="Q543" s="242"/>
      <c r="R543" s="242"/>
      <c r="S543" s="242"/>
      <c r="T543" s="24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4" t="s">
        <v>238</v>
      </c>
      <c r="AU543" s="244" t="s">
        <v>87</v>
      </c>
      <c r="AV543" s="13" t="s">
        <v>84</v>
      </c>
      <c r="AW543" s="13" t="s">
        <v>37</v>
      </c>
      <c r="AX543" s="13" t="s">
        <v>77</v>
      </c>
      <c r="AY543" s="244" t="s">
        <v>229</v>
      </c>
    </row>
    <row r="544" spans="1:51" s="14" customFormat="1" ht="12">
      <c r="A544" s="14"/>
      <c r="B544" s="245"/>
      <c r="C544" s="246"/>
      <c r="D544" s="236" t="s">
        <v>238</v>
      </c>
      <c r="E544" s="247" t="s">
        <v>155</v>
      </c>
      <c r="F544" s="248" t="s">
        <v>157</v>
      </c>
      <c r="G544" s="246"/>
      <c r="H544" s="249">
        <v>10</v>
      </c>
      <c r="I544" s="250"/>
      <c r="J544" s="246"/>
      <c r="K544" s="246"/>
      <c r="L544" s="251"/>
      <c r="M544" s="252"/>
      <c r="N544" s="253"/>
      <c r="O544" s="253"/>
      <c r="P544" s="253"/>
      <c r="Q544" s="253"/>
      <c r="R544" s="253"/>
      <c r="S544" s="253"/>
      <c r="T544" s="25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5" t="s">
        <v>238</v>
      </c>
      <c r="AU544" s="255" t="s">
        <v>87</v>
      </c>
      <c r="AV544" s="14" t="s">
        <v>87</v>
      </c>
      <c r="AW544" s="14" t="s">
        <v>37</v>
      </c>
      <c r="AX544" s="14" t="s">
        <v>77</v>
      </c>
      <c r="AY544" s="255" t="s">
        <v>229</v>
      </c>
    </row>
    <row r="545" spans="1:51" s="15" customFormat="1" ht="12">
      <c r="A545" s="15"/>
      <c r="B545" s="256"/>
      <c r="C545" s="257"/>
      <c r="D545" s="236" t="s">
        <v>238</v>
      </c>
      <c r="E545" s="258" t="s">
        <v>19</v>
      </c>
      <c r="F545" s="259" t="s">
        <v>240</v>
      </c>
      <c r="G545" s="257"/>
      <c r="H545" s="260">
        <v>10</v>
      </c>
      <c r="I545" s="261"/>
      <c r="J545" s="257"/>
      <c r="K545" s="257"/>
      <c r="L545" s="262"/>
      <c r="M545" s="263"/>
      <c r="N545" s="264"/>
      <c r="O545" s="264"/>
      <c r="P545" s="264"/>
      <c r="Q545" s="264"/>
      <c r="R545" s="264"/>
      <c r="S545" s="264"/>
      <c r="T545" s="26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66" t="s">
        <v>238</v>
      </c>
      <c r="AU545" s="266" t="s">
        <v>87</v>
      </c>
      <c r="AV545" s="15" t="s">
        <v>141</v>
      </c>
      <c r="AW545" s="15" t="s">
        <v>37</v>
      </c>
      <c r="AX545" s="15" t="s">
        <v>84</v>
      </c>
      <c r="AY545" s="266" t="s">
        <v>229</v>
      </c>
    </row>
    <row r="546" spans="1:65" s="2" customFormat="1" ht="21.75" customHeight="1">
      <c r="A546" s="40"/>
      <c r="B546" s="41"/>
      <c r="C546" s="216" t="s">
        <v>767</v>
      </c>
      <c r="D546" s="216" t="s">
        <v>231</v>
      </c>
      <c r="E546" s="217" t="s">
        <v>768</v>
      </c>
      <c r="F546" s="218" t="s">
        <v>769</v>
      </c>
      <c r="G546" s="219" t="s">
        <v>127</v>
      </c>
      <c r="H546" s="220">
        <v>10</v>
      </c>
      <c r="I546" s="221"/>
      <c r="J546" s="222">
        <f>ROUND(I546*H546,2)</f>
        <v>0</v>
      </c>
      <c r="K546" s="218" t="s">
        <v>234</v>
      </c>
      <c r="L546" s="46"/>
      <c r="M546" s="223" t="s">
        <v>19</v>
      </c>
      <c r="N546" s="224" t="s">
        <v>48</v>
      </c>
      <c r="O546" s="86"/>
      <c r="P546" s="225">
        <f>O546*H546</f>
        <v>0</v>
      </c>
      <c r="Q546" s="225">
        <v>8E-05</v>
      </c>
      <c r="R546" s="225">
        <f>Q546*H546</f>
        <v>0.0008</v>
      </c>
      <c r="S546" s="225">
        <v>0</v>
      </c>
      <c r="T546" s="22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7" t="s">
        <v>465</v>
      </c>
      <c r="AT546" s="227" t="s">
        <v>231</v>
      </c>
      <c r="AU546" s="227" t="s">
        <v>87</v>
      </c>
      <c r="AY546" s="19" t="s">
        <v>229</v>
      </c>
      <c r="BE546" s="228">
        <f>IF(N546="základní",J546,0)</f>
        <v>0</v>
      </c>
      <c r="BF546" s="228">
        <f>IF(N546="snížená",J546,0)</f>
        <v>0</v>
      </c>
      <c r="BG546" s="228">
        <f>IF(N546="zákl. přenesená",J546,0)</f>
        <v>0</v>
      </c>
      <c r="BH546" s="228">
        <f>IF(N546="sníž. přenesená",J546,0)</f>
        <v>0</v>
      </c>
      <c r="BI546" s="228">
        <f>IF(N546="nulová",J546,0)</f>
        <v>0</v>
      </c>
      <c r="BJ546" s="19" t="s">
        <v>84</v>
      </c>
      <c r="BK546" s="228">
        <f>ROUND(I546*H546,2)</f>
        <v>0</v>
      </c>
      <c r="BL546" s="19" t="s">
        <v>465</v>
      </c>
      <c r="BM546" s="227" t="s">
        <v>770</v>
      </c>
    </row>
    <row r="547" spans="1:47" s="2" customFormat="1" ht="12">
      <c r="A547" s="40"/>
      <c r="B547" s="41"/>
      <c r="C547" s="42"/>
      <c r="D547" s="229" t="s">
        <v>236</v>
      </c>
      <c r="E547" s="42"/>
      <c r="F547" s="230" t="s">
        <v>771</v>
      </c>
      <c r="G547" s="42"/>
      <c r="H547" s="42"/>
      <c r="I547" s="231"/>
      <c r="J547" s="42"/>
      <c r="K547" s="42"/>
      <c r="L547" s="46"/>
      <c r="M547" s="232"/>
      <c r="N547" s="233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236</v>
      </c>
      <c r="AU547" s="19" t="s">
        <v>87</v>
      </c>
    </row>
    <row r="548" spans="1:51" s="14" customFormat="1" ht="12">
      <c r="A548" s="14"/>
      <c r="B548" s="245"/>
      <c r="C548" s="246"/>
      <c r="D548" s="236" t="s">
        <v>238</v>
      </c>
      <c r="E548" s="247" t="s">
        <v>19</v>
      </c>
      <c r="F548" s="248" t="s">
        <v>155</v>
      </c>
      <c r="G548" s="246"/>
      <c r="H548" s="249">
        <v>10</v>
      </c>
      <c r="I548" s="250"/>
      <c r="J548" s="246"/>
      <c r="K548" s="246"/>
      <c r="L548" s="251"/>
      <c r="M548" s="252"/>
      <c r="N548" s="253"/>
      <c r="O548" s="253"/>
      <c r="P548" s="253"/>
      <c r="Q548" s="253"/>
      <c r="R548" s="253"/>
      <c r="S548" s="253"/>
      <c r="T548" s="25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5" t="s">
        <v>238</v>
      </c>
      <c r="AU548" s="255" t="s">
        <v>87</v>
      </c>
      <c r="AV548" s="14" t="s">
        <v>87</v>
      </c>
      <c r="AW548" s="14" t="s">
        <v>37</v>
      </c>
      <c r="AX548" s="14" t="s">
        <v>77</v>
      </c>
      <c r="AY548" s="255" t="s">
        <v>229</v>
      </c>
    </row>
    <row r="549" spans="1:51" s="15" customFormat="1" ht="12">
      <c r="A549" s="15"/>
      <c r="B549" s="256"/>
      <c r="C549" s="257"/>
      <c r="D549" s="236" t="s">
        <v>238</v>
      </c>
      <c r="E549" s="258" t="s">
        <v>19</v>
      </c>
      <c r="F549" s="259" t="s">
        <v>240</v>
      </c>
      <c r="G549" s="257"/>
      <c r="H549" s="260">
        <v>10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6" t="s">
        <v>238</v>
      </c>
      <c r="AU549" s="266" t="s">
        <v>87</v>
      </c>
      <c r="AV549" s="15" t="s">
        <v>141</v>
      </c>
      <c r="AW549" s="15" t="s">
        <v>37</v>
      </c>
      <c r="AX549" s="15" t="s">
        <v>84</v>
      </c>
      <c r="AY549" s="266" t="s">
        <v>229</v>
      </c>
    </row>
    <row r="550" spans="1:65" s="2" customFormat="1" ht="24.15" customHeight="1">
      <c r="A550" s="40"/>
      <c r="B550" s="41"/>
      <c r="C550" s="216" t="s">
        <v>772</v>
      </c>
      <c r="D550" s="216" t="s">
        <v>231</v>
      </c>
      <c r="E550" s="217" t="s">
        <v>773</v>
      </c>
      <c r="F550" s="218" t="s">
        <v>774</v>
      </c>
      <c r="G550" s="219" t="s">
        <v>127</v>
      </c>
      <c r="H550" s="220">
        <v>8</v>
      </c>
      <c r="I550" s="221"/>
      <c r="J550" s="222">
        <f>ROUND(I550*H550,2)</f>
        <v>0</v>
      </c>
      <c r="K550" s="218" t="s">
        <v>234</v>
      </c>
      <c r="L550" s="46"/>
      <c r="M550" s="223" t="s">
        <v>19</v>
      </c>
      <c r="N550" s="224" t="s">
        <v>48</v>
      </c>
      <c r="O550" s="86"/>
      <c r="P550" s="225">
        <f>O550*H550</f>
        <v>0</v>
      </c>
      <c r="Q550" s="225">
        <v>0.00491</v>
      </c>
      <c r="R550" s="225">
        <f>Q550*H550</f>
        <v>0.03928</v>
      </c>
      <c r="S550" s="225">
        <v>0</v>
      </c>
      <c r="T550" s="226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27" t="s">
        <v>465</v>
      </c>
      <c r="AT550" s="227" t="s">
        <v>231</v>
      </c>
      <c r="AU550" s="227" t="s">
        <v>87</v>
      </c>
      <c r="AY550" s="19" t="s">
        <v>229</v>
      </c>
      <c r="BE550" s="228">
        <f>IF(N550="základní",J550,0)</f>
        <v>0</v>
      </c>
      <c r="BF550" s="228">
        <f>IF(N550="snížená",J550,0)</f>
        <v>0</v>
      </c>
      <c r="BG550" s="228">
        <f>IF(N550="zákl. přenesená",J550,0)</f>
        <v>0</v>
      </c>
      <c r="BH550" s="228">
        <f>IF(N550="sníž. přenesená",J550,0)</f>
        <v>0</v>
      </c>
      <c r="BI550" s="228">
        <f>IF(N550="nulová",J550,0)</f>
        <v>0</v>
      </c>
      <c r="BJ550" s="19" t="s">
        <v>84</v>
      </c>
      <c r="BK550" s="228">
        <f>ROUND(I550*H550,2)</f>
        <v>0</v>
      </c>
      <c r="BL550" s="19" t="s">
        <v>465</v>
      </c>
      <c r="BM550" s="227" t="s">
        <v>775</v>
      </c>
    </row>
    <row r="551" spans="1:47" s="2" customFormat="1" ht="12">
      <c r="A551" s="40"/>
      <c r="B551" s="41"/>
      <c r="C551" s="42"/>
      <c r="D551" s="229" t="s">
        <v>236</v>
      </c>
      <c r="E551" s="42"/>
      <c r="F551" s="230" t="s">
        <v>776</v>
      </c>
      <c r="G551" s="42"/>
      <c r="H551" s="42"/>
      <c r="I551" s="231"/>
      <c r="J551" s="42"/>
      <c r="K551" s="42"/>
      <c r="L551" s="46"/>
      <c r="M551" s="232"/>
      <c r="N551" s="233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236</v>
      </c>
      <c r="AU551" s="19" t="s">
        <v>87</v>
      </c>
    </row>
    <row r="552" spans="1:51" s="13" customFormat="1" ht="12">
      <c r="A552" s="13"/>
      <c r="B552" s="234"/>
      <c r="C552" s="235"/>
      <c r="D552" s="236" t="s">
        <v>238</v>
      </c>
      <c r="E552" s="237" t="s">
        <v>19</v>
      </c>
      <c r="F552" s="238" t="s">
        <v>511</v>
      </c>
      <c r="G552" s="235"/>
      <c r="H552" s="237" t="s">
        <v>19</v>
      </c>
      <c r="I552" s="239"/>
      <c r="J552" s="235"/>
      <c r="K552" s="235"/>
      <c r="L552" s="240"/>
      <c r="M552" s="241"/>
      <c r="N552" s="242"/>
      <c r="O552" s="242"/>
      <c r="P552" s="242"/>
      <c r="Q552" s="242"/>
      <c r="R552" s="242"/>
      <c r="S552" s="242"/>
      <c r="T552" s="24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4" t="s">
        <v>238</v>
      </c>
      <c r="AU552" s="244" t="s">
        <v>87</v>
      </c>
      <c r="AV552" s="13" t="s">
        <v>84</v>
      </c>
      <c r="AW552" s="13" t="s">
        <v>37</v>
      </c>
      <c r="AX552" s="13" t="s">
        <v>77</v>
      </c>
      <c r="AY552" s="244" t="s">
        <v>229</v>
      </c>
    </row>
    <row r="553" spans="1:51" s="14" customFormat="1" ht="12">
      <c r="A553" s="14"/>
      <c r="B553" s="245"/>
      <c r="C553" s="246"/>
      <c r="D553" s="236" t="s">
        <v>238</v>
      </c>
      <c r="E553" s="247" t="s">
        <v>158</v>
      </c>
      <c r="F553" s="248" t="s">
        <v>145</v>
      </c>
      <c r="G553" s="246"/>
      <c r="H553" s="249">
        <v>8</v>
      </c>
      <c r="I553" s="250"/>
      <c r="J553" s="246"/>
      <c r="K553" s="246"/>
      <c r="L553" s="251"/>
      <c r="M553" s="252"/>
      <c r="N553" s="253"/>
      <c r="O553" s="253"/>
      <c r="P553" s="253"/>
      <c r="Q553" s="253"/>
      <c r="R553" s="253"/>
      <c r="S553" s="253"/>
      <c r="T553" s="25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5" t="s">
        <v>238</v>
      </c>
      <c r="AU553" s="255" t="s">
        <v>87</v>
      </c>
      <c r="AV553" s="14" t="s">
        <v>87</v>
      </c>
      <c r="AW553" s="14" t="s">
        <v>37</v>
      </c>
      <c r="AX553" s="14" t="s">
        <v>77</v>
      </c>
      <c r="AY553" s="255" t="s">
        <v>229</v>
      </c>
    </row>
    <row r="554" spans="1:51" s="15" customFormat="1" ht="12">
      <c r="A554" s="15"/>
      <c r="B554" s="256"/>
      <c r="C554" s="257"/>
      <c r="D554" s="236" t="s">
        <v>238</v>
      </c>
      <c r="E554" s="258" t="s">
        <v>19</v>
      </c>
      <c r="F554" s="259" t="s">
        <v>240</v>
      </c>
      <c r="G554" s="257"/>
      <c r="H554" s="260">
        <v>8</v>
      </c>
      <c r="I554" s="261"/>
      <c r="J554" s="257"/>
      <c r="K554" s="257"/>
      <c r="L554" s="262"/>
      <c r="M554" s="263"/>
      <c r="N554" s="264"/>
      <c r="O554" s="264"/>
      <c r="P554" s="264"/>
      <c r="Q554" s="264"/>
      <c r="R554" s="264"/>
      <c r="S554" s="264"/>
      <c r="T554" s="26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6" t="s">
        <v>238</v>
      </c>
      <c r="AU554" s="266" t="s">
        <v>87</v>
      </c>
      <c r="AV554" s="15" t="s">
        <v>141</v>
      </c>
      <c r="AW554" s="15" t="s">
        <v>37</v>
      </c>
      <c r="AX554" s="15" t="s">
        <v>84</v>
      </c>
      <c r="AY554" s="266" t="s">
        <v>229</v>
      </c>
    </row>
    <row r="555" spans="1:65" s="2" customFormat="1" ht="16.5" customHeight="1">
      <c r="A555" s="40"/>
      <c r="B555" s="41"/>
      <c r="C555" s="279" t="s">
        <v>777</v>
      </c>
      <c r="D555" s="279" t="s">
        <v>320</v>
      </c>
      <c r="E555" s="280" t="s">
        <v>778</v>
      </c>
      <c r="F555" s="281" t="s">
        <v>779</v>
      </c>
      <c r="G555" s="282" t="s">
        <v>127</v>
      </c>
      <c r="H555" s="283">
        <v>8</v>
      </c>
      <c r="I555" s="284"/>
      <c r="J555" s="285">
        <f>ROUND(I555*H555,2)</f>
        <v>0</v>
      </c>
      <c r="K555" s="281" t="s">
        <v>234</v>
      </c>
      <c r="L555" s="286"/>
      <c r="M555" s="287" t="s">
        <v>19</v>
      </c>
      <c r="N555" s="288" t="s">
        <v>48</v>
      </c>
      <c r="O555" s="86"/>
      <c r="P555" s="225">
        <f>O555*H555</f>
        <v>0</v>
      </c>
      <c r="Q555" s="225">
        <v>0.00097</v>
      </c>
      <c r="R555" s="225">
        <f>Q555*H555</f>
        <v>0.00776</v>
      </c>
      <c r="S555" s="225">
        <v>0</v>
      </c>
      <c r="T555" s="226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27" t="s">
        <v>430</v>
      </c>
      <c r="AT555" s="227" t="s">
        <v>320</v>
      </c>
      <c r="AU555" s="227" t="s">
        <v>87</v>
      </c>
      <c r="AY555" s="19" t="s">
        <v>229</v>
      </c>
      <c r="BE555" s="228">
        <f>IF(N555="základní",J555,0)</f>
        <v>0</v>
      </c>
      <c r="BF555" s="228">
        <f>IF(N555="snížená",J555,0)</f>
        <v>0</v>
      </c>
      <c r="BG555" s="228">
        <f>IF(N555="zákl. přenesená",J555,0)</f>
        <v>0</v>
      </c>
      <c r="BH555" s="228">
        <f>IF(N555="sníž. přenesená",J555,0)</f>
        <v>0</v>
      </c>
      <c r="BI555" s="228">
        <f>IF(N555="nulová",J555,0)</f>
        <v>0</v>
      </c>
      <c r="BJ555" s="19" t="s">
        <v>84</v>
      </c>
      <c r="BK555" s="228">
        <f>ROUND(I555*H555,2)</f>
        <v>0</v>
      </c>
      <c r="BL555" s="19" t="s">
        <v>430</v>
      </c>
      <c r="BM555" s="227" t="s">
        <v>780</v>
      </c>
    </row>
    <row r="556" spans="1:51" s="14" customFormat="1" ht="12">
      <c r="A556" s="14"/>
      <c r="B556" s="245"/>
      <c r="C556" s="246"/>
      <c r="D556" s="236" t="s">
        <v>238</v>
      </c>
      <c r="E556" s="247" t="s">
        <v>19</v>
      </c>
      <c r="F556" s="248" t="s">
        <v>158</v>
      </c>
      <c r="G556" s="246"/>
      <c r="H556" s="249">
        <v>8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5" t="s">
        <v>238</v>
      </c>
      <c r="AU556" s="255" t="s">
        <v>87</v>
      </c>
      <c r="AV556" s="14" t="s">
        <v>87</v>
      </c>
      <c r="AW556" s="14" t="s">
        <v>37</v>
      </c>
      <c r="AX556" s="14" t="s">
        <v>77</v>
      </c>
      <c r="AY556" s="255" t="s">
        <v>229</v>
      </c>
    </row>
    <row r="557" spans="1:51" s="15" customFormat="1" ht="12">
      <c r="A557" s="15"/>
      <c r="B557" s="256"/>
      <c r="C557" s="257"/>
      <c r="D557" s="236" t="s">
        <v>238</v>
      </c>
      <c r="E557" s="258" t="s">
        <v>19</v>
      </c>
      <c r="F557" s="259" t="s">
        <v>240</v>
      </c>
      <c r="G557" s="257"/>
      <c r="H557" s="260">
        <v>8</v>
      </c>
      <c r="I557" s="261"/>
      <c r="J557" s="257"/>
      <c r="K557" s="257"/>
      <c r="L557" s="262"/>
      <c r="M557" s="263"/>
      <c r="N557" s="264"/>
      <c r="O557" s="264"/>
      <c r="P557" s="264"/>
      <c r="Q557" s="264"/>
      <c r="R557" s="264"/>
      <c r="S557" s="264"/>
      <c r="T557" s="26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66" t="s">
        <v>238</v>
      </c>
      <c r="AU557" s="266" t="s">
        <v>87</v>
      </c>
      <c r="AV557" s="15" t="s">
        <v>141</v>
      </c>
      <c r="AW557" s="15" t="s">
        <v>37</v>
      </c>
      <c r="AX557" s="15" t="s">
        <v>84</v>
      </c>
      <c r="AY557" s="266" t="s">
        <v>229</v>
      </c>
    </row>
    <row r="558" spans="1:65" s="2" customFormat="1" ht="37.8" customHeight="1">
      <c r="A558" s="40"/>
      <c r="B558" s="41"/>
      <c r="C558" s="216" t="s">
        <v>781</v>
      </c>
      <c r="D558" s="216" t="s">
        <v>231</v>
      </c>
      <c r="E558" s="217" t="s">
        <v>782</v>
      </c>
      <c r="F558" s="218" t="s">
        <v>783</v>
      </c>
      <c r="G558" s="219" t="s">
        <v>132</v>
      </c>
      <c r="H558" s="220">
        <v>1</v>
      </c>
      <c r="I558" s="221"/>
      <c r="J558" s="222">
        <f>ROUND(I558*H558,2)</f>
        <v>0</v>
      </c>
      <c r="K558" s="218" t="s">
        <v>234</v>
      </c>
      <c r="L558" s="46"/>
      <c r="M558" s="223" t="s">
        <v>19</v>
      </c>
      <c r="N558" s="224" t="s">
        <v>48</v>
      </c>
      <c r="O558" s="86"/>
      <c r="P558" s="225">
        <f>O558*H558</f>
        <v>0</v>
      </c>
      <c r="Q558" s="225">
        <v>0</v>
      </c>
      <c r="R558" s="225">
        <f>Q558*H558</f>
        <v>0</v>
      </c>
      <c r="S558" s="225">
        <v>0</v>
      </c>
      <c r="T558" s="226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27" t="s">
        <v>465</v>
      </c>
      <c r="AT558" s="227" t="s">
        <v>231</v>
      </c>
      <c r="AU558" s="227" t="s">
        <v>87</v>
      </c>
      <c r="AY558" s="19" t="s">
        <v>229</v>
      </c>
      <c r="BE558" s="228">
        <f>IF(N558="základní",J558,0)</f>
        <v>0</v>
      </c>
      <c r="BF558" s="228">
        <f>IF(N558="snížená",J558,0)</f>
        <v>0</v>
      </c>
      <c r="BG558" s="228">
        <f>IF(N558="zákl. přenesená",J558,0)</f>
        <v>0</v>
      </c>
      <c r="BH558" s="228">
        <f>IF(N558="sníž. přenesená",J558,0)</f>
        <v>0</v>
      </c>
      <c r="BI558" s="228">
        <f>IF(N558="nulová",J558,0)</f>
        <v>0</v>
      </c>
      <c r="BJ558" s="19" t="s">
        <v>84</v>
      </c>
      <c r="BK558" s="228">
        <f>ROUND(I558*H558,2)</f>
        <v>0</v>
      </c>
      <c r="BL558" s="19" t="s">
        <v>465</v>
      </c>
      <c r="BM558" s="227" t="s">
        <v>784</v>
      </c>
    </row>
    <row r="559" spans="1:47" s="2" customFormat="1" ht="12">
      <c r="A559" s="40"/>
      <c r="B559" s="41"/>
      <c r="C559" s="42"/>
      <c r="D559" s="229" t="s">
        <v>236</v>
      </c>
      <c r="E559" s="42"/>
      <c r="F559" s="230" t="s">
        <v>785</v>
      </c>
      <c r="G559" s="42"/>
      <c r="H559" s="42"/>
      <c r="I559" s="231"/>
      <c r="J559" s="42"/>
      <c r="K559" s="42"/>
      <c r="L559" s="46"/>
      <c r="M559" s="232"/>
      <c r="N559" s="233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236</v>
      </c>
      <c r="AU559" s="19" t="s">
        <v>87</v>
      </c>
    </row>
    <row r="560" spans="1:51" s="13" customFormat="1" ht="12">
      <c r="A560" s="13"/>
      <c r="B560" s="234"/>
      <c r="C560" s="235"/>
      <c r="D560" s="236" t="s">
        <v>238</v>
      </c>
      <c r="E560" s="237" t="s">
        <v>19</v>
      </c>
      <c r="F560" s="238" t="s">
        <v>335</v>
      </c>
      <c r="G560" s="235"/>
      <c r="H560" s="237" t="s">
        <v>19</v>
      </c>
      <c r="I560" s="239"/>
      <c r="J560" s="235"/>
      <c r="K560" s="235"/>
      <c r="L560" s="240"/>
      <c r="M560" s="241"/>
      <c r="N560" s="242"/>
      <c r="O560" s="242"/>
      <c r="P560" s="242"/>
      <c r="Q560" s="242"/>
      <c r="R560" s="242"/>
      <c r="S560" s="242"/>
      <c r="T560" s="24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4" t="s">
        <v>238</v>
      </c>
      <c r="AU560" s="244" t="s">
        <v>87</v>
      </c>
      <c r="AV560" s="13" t="s">
        <v>84</v>
      </c>
      <c r="AW560" s="13" t="s">
        <v>37</v>
      </c>
      <c r="AX560" s="13" t="s">
        <v>77</v>
      </c>
      <c r="AY560" s="244" t="s">
        <v>229</v>
      </c>
    </row>
    <row r="561" spans="1:51" s="14" customFormat="1" ht="12">
      <c r="A561" s="14"/>
      <c r="B561" s="245"/>
      <c r="C561" s="246"/>
      <c r="D561" s="236" t="s">
        <v>238</v>
      </c>
      <c r="E561" s="247" t="s">
        <v>19</v>
      </c>
      <c r="F561" s="248" t="s">
        <v>84</v>
      </c>
      <c r="G561" s="246"/>
      <c r="H561" s="249">
        <v>1</v>
      </c>
      <c r="I561" s="250"/>
      <c r="J561" s="246"/>
      <c r="K561" s="246"/>
      <c r="L561" s="251"/>
      <c r="M561" s="252"/>
      <c r="N561" s="253"/>
      <c r="O561" s="253"/>
      <c r="P561" s="253"/>
      <c r="Q561" s="253"/>
      <c r="R561" s="253"/>
      <c r="S561" s="253"/>
      <c r="T561" s="25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5" t="s">
        <v>238</v>
      </c>
      <c r="AU561" s="255" t="s">
        <v>87</v>
      </c>
      <c r="AV561" s="14" t="s">
        <v>87</v>
      </c>
      <c r="AW561" s="14" t="s">
        <v>37</v>
      </c>
      <c r="AX561" s="14" t="s">
        <v>77</v>
      </c>
      <c r="AY561" s="255" t="s">
        <v>229</v>
      </c>
    </row>
    <row r="562" spans="1:51" s="15" customFormat="1" ht="12">
      <c r="A562" s="15"/>
      <c r="B562" s="256"/>
      <c r="C562" s="257"/>
      <c r="D562" s="236" t="s">
        <v>238</v>
      </c>
      <c r="E562" s="258" t="s">
        <v>19</v>
      </c>
      <c r="F562" s="259" t="s">
        <v>240</v>
      </c>
      <c r="G562" s="257"/>
      <c r="H562" s="260">
        <v>1</v>
      </c>
      <c r="I562" s="261"/>
      <c r="J562" s="257"/>
      <c r="K562" s="257"/>
      <c r="L562" s="262"/>
      <c r="M562" s="263"/>
      <c r="N562" s="264"/>
      <c r="O562" s="264"/>
      <c r="P562" s="264"/>
      <c r="Q562" s="264"/>
      <c r="R562" s="264"/>
      <c r="S562" s="264"/>
      <c r="T562" s="26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66" t="s">
        <v>238</v>
      </c>
      <c r="AU562" s="266" t="s">
        <v>87</v>
      </c>
      <c r="AV562" s="15" t="s">
        <v>141</v>
      </c>
      <c r="AW562" s="15" t="s">
        <v>37</v>
      </c>
      <c r="AX562" s="15" t="s">
        <v>84</v>
      </c>
      <c r="AY562" s="266" t="s">
        <v>229</v>
      </c>
    </row>
    <row r="563" spans="1:65" s="2" customFormat="1" ht="21.75" customHeight="1">
      <c r="A563" s="40"/>
      <c r="B563" s="41"/>
      <c r="C563" s="216" t="s">
        <v>180</v>
      </c>
      <c r="D563" s="216" t="s">
        <v>231</v>
      </c>
      <c r="E563" s="217" t="s">
        <v>786</v>
      </c>
      <c r="F563" s="218" t="s">
        <v>787</v>
      </c>
      <c r="G563" s="219" t="s">
        <v>127</v>
      </c>
      <c r="H563" s="220">
        <v>32</v>
      </c>
      <c r="I563" s="221"/>
      <c r="J563" s="222">
        <f>ROUND(I563*H563,2)</f>
        <v>0</v>
      </c>
      <c r="K563" s="218" t="s">
        <v>234</v>
      </c>
      <c r="L563" s="46"/>
      <c r="M563" s="223" t="s">
        <v>19</v>
      </c>
      <c r="N563" s="224" t="s">
        <v>48</v>
      </c>
      <c r="O563" s="86"/>
      <c r="P563" s="225">
        <f>O563*H563</f>
        <v>0</v>
      </c>
      <c r="Q563" s="225">
        <v>0</v>
      </c>
      <c r="R563" s="225">
        <f>Q563*H563</f>
        <v>0</v>
      </c>
      <c r="S563" s="225">
        <v>0</v>
      </c>
      <c r="T563" s="226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7" t="s">
        <v>465</v>
      </c>
      <c r="AT563" s="227" t="s">
        <v>231</v>
      </c>
      <c r="AU563" s="227" t="s">
        <v>87</v>
      </c>
      <c r="AY563" s="19" t="s">
        <v>229</v>
      </c>
      <c r="BE563" s="228">
        <f>IF(N563="základní",J563,0)</f>
        <v>0</v>
      </c>
      <c r="BF563" s="228">
        <f>IF(N563="snížená",J563,0)</f>
        <v>0</v>
      </c>
      <c r="BG563" s="228">
        <f>IF(N563="zákl. přenesená",J563,0)</f>
        <v>0</v>
      </c>
      <c r="BH563" s="228">
        <f>IF(N563="sníž. přenesená",J563,0)</f>
        <v>0</v>
      </c>
      <c r="BI563" s="228">
        <f>IF(N563="nulová",J563,0)</f>
        <v>0</v>
      </c>
      <c r="BJ563" s="19" t="s">
        <v>84</v>
      </c>
      <c r="BK563" s="228">
        <f>ROUND(I563*H563,2)</f>
        <v>0</v>
      </c>
      <c r="BL563" s="19" t="s">
        <v>465</v>
      </c>
      <c r="BM563" s="227" t="s">
        <v>788</v>
      </c>
    </row>
    <row r="564" spans="1:47" s="2" customFormat="1" ht="12">
      <c r="A564" s="40"/>
      <c r="B564" s="41"/>
      <c r="C564" s="42"/>
      <c r="D564" s="229" t="s">
        <v>236</v>
      </c>
      <c r="E564" s="42"/>
      <c r="F564" s="230" t="s">
        <v>789</v>
      </c>
      <c r="G564" s="42"/>
      <c r="H564" s="42"/>
      <c r="I564" s="231"/>
      <c r="J564" s="42"/>
      <c r="K564" s="42"/>
      <c r="L564" s="46"/>
      <c r="M564" s="232"/>
      <c r="N564" s="233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236</v>
      </c>
      <c r="AU564" s="19" t="s">
        <v>87</v>
      </c>
    </row>
    <row r="565" spans="1:51" s="13" customFormat="1" ht="12">
      <c r="A565" s="13"/>
      <c r="B565" s="234"/>
      <c r="C565" s="235"/>
      <c r="D565" s="236" t="s">
        <v>238</v>
      </c>
      <c r="E565" s="237" t="s">
        <v>19</v>
      </c>
      <c r="F565" s="238" t="s">
        <v>511</v>
      </c>
      <c r="G565" s="235"/>
      <c r="H565" s="237" t="s">
        <v>19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4" t="s">
        <v>238</v>
      </c>
      <c r="AU565" s="244" t="s">
        <v>87</v>
      </c>
      <c r="AV565" s="13" t="s">
        <v>84</v>
      </c>
      <c r="AW565" s="13" t="s">
        <v>37</v>
      </c>
      <c r="AX565" s="13" t="s">
        <v>77</v>
      </c>
      <c r="AY565" s="244" t="s">
        <v>229</v>
      </c>
    </row>
    <row r="566" spans="1:51" s="14" customFormat="1" ht="12">
      <c r="A566" s="14"/>
      <c r="B566" s="245"/>
      <c r="C566" s="246"/>
      <c r="D566" s="236" t="s">
        <v>238</v>
      </c>
      <c r="E566" s="247" t="s">
        <v>19</v>
      </c>
      <c r="F566" s="248" t="s">
        <v>380</v>
      </c>
      <c r="G566" s="246"/>
      <c r="H566" s="249">
        <v>32</v>
      </c>
      <c r="I566" s="250"/>
      <c r="J566" s="246"/>
      <c r="K566" s="246"/>
      <c r="L566" s="251"/>
      <c r="M566" s="252"/>
      <c r="N566" s="253"/>
      <c r="O566" s="253"/>
      <c r="P566" s="253"/>
      <c r="Q566" s="253"/>
      <c r="R566" s="253"/>
      <c r="S566" s="253"/>
      <c r="T566" s="25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5" t="s">
        <v>238</v>
      </c>
      <c r="AU566" s="255" t="s">
        <v>87</v>
      </c>
      <c r="AV566" s="14" t="s">
        <v>87</v>
      </c>
      <c r="AW566" s="14" t="s">
        <v>37</v>
      </c>
      <c r="AX566" s="14" t="s">
        <v>77</v>
      </c>
      <c r="AY566" s="255" t="s">
        <v>229</v>
      </c>
    </row>
    <row r="567" spans="1:51" s="15" customFormat="1" ht="12">
      <c r="A567" s="15"/>
      <c r="B567" s="256"/>
      <c r="C567" s="257"/>
      <c r="D567" s="236" t="s">
        <v>238</v>
      </c>
      <c r="E567" s="258" t="s">
        <v>19</v>
      </c>
      <c r="F567" s="259" t="s">
        <v>240</v>
      </c>
      <c r="G567" s="257"/>
      <c r="H567" s="260">
        <v>32</v>
      </c>
      <c r="I567" s="261"/>
      <c r="J567" s="257"/>
      <c r="K567" s="257"/>
      <c r="L567" s="262"/>
      <c r="M567" s="263"/>
      <c r="N567" s="264"/>
      <c r="O567" s="264"/>
      <c r="P567" s="264"/>
      <c r="Q567" s="264"/>
      <c r="R567" s="264"/>
      <c r="S567" s="264"/>
      <c r="T567" s="26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66" t="s">
        <v>238</v>
      </c>
      <c r="AU567" s="266" t="s">
        <v>87</v>
      </c>
      <c r="AV567" s="15" t="s">
        <v>141</v>
      </c>
      <c r="AW567" s="15" t="s">
        <v>37</v>
      </c>
      <c r="AX567" s="15" t="s">
        <v>84</v>
      </c>
      <c r="AY567" s="266" t="s">
        <v>229</v>
      </c>
    </row>
    <row r="568" spans="1:65" s="2" customFormat="1" ht="21.75" customHeight="1">
      <c r="A568" s="40"/>
      <c r="B568" s="41"/>
      <c r="C568" s="216" t="s">
        <v>790</v>
      </c>
      <c r="D568" s="216" t="s">
        <v>231</v>
      </c>
      <c r="E568" s="217" t="s">
        <v>791</v>
      </c>
      <c r="F568" s="218" t="s">
        <v>792</v>
      </c>
      <c r="G568" s="219" t="s">
        <v>127</v>
      </c>
      <c r="H568" s="220">
        <v>10</v>
      </c>
      <c r="I568" s="221"/>
      <c r="J568" s="222">
        <f>ROUND(I568*H568,2)</f>
        <v>0</v>
      </c>
      <c r="K568" s="218" t="s">
        <v>234</v>
      </c>
      <c r="L568" s="46"/>
      <c r="M568" s="223" t="s">
        <v>19</v>
      </c>
      <c r="N568" s="224" t="s">
        <v>48</v>
      </c>
      <c r="O568" s="86"/>
      <c r="P568" s="225">
        <f>O568*H568</f>
        <v>0</v>
      </c>
      <c r="Q568" s="225">
        <v>7E-05</v>
      </c>
      <c r="R568" s="225">
        <f>Q568*H568</f>
        <v>0.0006999999999999999</v>
      </c>
      <c r="S568" s="225">
        <v>0</v>
      </c>
      <c r="T568" s="22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7" t="s">
        <v>141</v>
      </c>
      <c r="AT568" s="227" t="s">
        <v>231</v>
      </c>
      <c r="AU568" s="227" t="s">
        <v>87</v>
      </c>
      <c r="AY568" s="19" t="s">
        <v>229</v>
      </c>
      <c r="BE568" s="228">
        <f>IF(N568="základní",J568,0)</f>
        <v>0</v>
      </c>
      <c r="BF568" s="228">
        <f>IF(N568="snížená",J568,0)</f>
        <v>0</v>
      </c>
      <c r="BG568" s="228">
        <f>IF(N568="zákl. přenesená",J568,0)</f>
        <v>0</v>
      </c>
      <c r="BH568" s="228">
        <f>IF(N568="sníž. přenesená",J568,0)</f>
        <v>0</v>
      </c>
      <c r="BI568" s="228">
        <f>IF(N568="nulová",J568,0)</f>
        <v>0</v>
      </c>
      <c r="BJ568" s="19" t="s">
        <v>84</v>
      </c>
      <c r="BK568" s="228">
        <f>ROUND(I568*H568,2)</f>
        <v>0</v>
      </c>
      <c r="BL568" s="19" t="s">
        <v>141</v>
      </c>
      <c r="BM568" s="227" t="s">
        <v>793</v>
      </c>
    </row>
    <row r="569" spans="1:47" s="2" customFormat="1" ht="12">
      <c r="A569" s="40"/>
      <c r="B569" s="41"/>
      <c r="C569" s="42"/>
      <c r="D569" s="229" t="s">
        <v>236</v>
      </c>
      <c r="E569" s="42"/>
      <c r="F569" s="230" t="s">
        <v>794</v>
      </c>
      <c r="G569" s="42"/>
      <c r="H569" s="42"/>
      <c r="I569" s="231"/>
      <c r="J569" s="42"/>
      <c r="K569" s="42"/>
      <c r="L569" s="46"/>
      <c r="M569" s="232"/>
      <c r="N569" s="233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236</v>
      </c>
      <c r="AU569" s="19" t="s">
        <v>87</v>
      </c>
    </row>
    <row r="570" spans="1:51" s="14" customFormat="1" ht="12">
      <c r="A570" s="14"/>
      <c r="B570" s="245"/>
      <c r="C570" s="246"/>
      <c r="D570" s="236" t="s">
        <v>238</v>
      </c>
      <c r="E570" s="247" t="s">
        <v>19</v>
      </c>
      <c r="F570" s="248" t="s">
        <v>155</v>
      </c>
      <c r="G570" s="246"/>
      <c r="H570" s="249">
        <v>10</v>
      </c>
      <c r="I570" s="250"/>
      <c r="J570" s="246"/>
      <c r="K570" s="246"/>
      <c r="L570" s="251"/>
      <c r="M570" s="252"/>
      <c r="N570" s="253"/>
      <c r="O570" s="253"/>
      <c r="P570" s="253"/>
      <c r="Q570" s="253"/>
      <c r="R570" s="253"/>
      <c r="S570" s="253"/>
      <c r="T570" s="25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5" t="s">
        <v>238</v>
      </c>
      <c r="AU570" s="255" t="s">
        <v>87</v>
      </c>
      <c r="AV570" s="14" t="s">
        <v>87</v>
      </c>
      <c r="AW570" s="14" t="s">
        <v>37</v>
      </c>
      <c r="AX570" s="14" t="s">
        <v>84</v>
      </c>
      <c r="AY570" s="255" t="s">
        <v>229</v>
      </c>
    </row>
    <row r="571" spans="1:63" s="12" customFormat="1" ht="22.8" customHeight="1">
      <c r="A571" s="12"/>
      <c r="B571" s="200"/>
      <c r="C571" s="201"/>
      <c r="D571" s="202" t="s">
        <v>76</v>
      </c>
      <c r="E571" s="214" t="s">
        <v>795</v>
      </c>
      <c r="F571" s="214" t="s">
        <v>796</v>
      </c>
      <c r="G571" s="201"/>
      <c r="H571" s="201"/>
      <c r="I571" s="204"/>
      <c r="J571" s="215">
        <f>BK571</f>
        <v>0</v>
      </c>
      <c r="K571" s="201"/>
      <c r="L571" s="206"/>
      <c r="M571" s="207"/>
      <c r="N571" s="208"/>
      <c r="O571" s="208"/>
      <c r="P571" s="209">
        <f>SUM(P572:P612)</f>
        <v>0</v>
      </c>
      <c r="Q571" s="208"/>
      <c r="R571" s="209">
        <f>SUM(R572:R612)</f>
        <v>49.4457094</v>
      </c>
      <c r="S571" s="208"/>
      <c r="T571" s="210">
        <f>SUM(T572:T612)</f>
        <v>0</v>
      </c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211" t="s">
        <v>248</v>
      </c>
      <c r="AT571" s="212" t="s">
        <v>76</v>
      </c>
      <c r="AU571" s="212" t="s">
        <v>84</v>
      </c>
      <c r="AY571" s="211" t="s">
        <v>229</v>
      </c>
      <c r="BK571" s="213">
        <f>SUM(BK572:BK612)</f>
        <v>0</v>
      </c>
    </row>
    <row r="572" spans="1:65" s="2" customFormat="1" ht="66.75" customHeight="1">
      <c r="A572" s="40"/>
      <c r="B572" s="41"/>
      <c r="C572" s="216" t="s">
        <v>797</v>
      </c>
      <c r="D572" s="216" t="s">
        <v>231</v>
      </c>
      <c r="E572" s="217" t="s">
        <v>798</v>
      </c>
      <c r="F572" s="218" t="s">
        <v>799</v>
      </c>
      <c r="G572" s="219" t="s">
        <v>127</v>
      </c>
      <c r="H572" s="220">
        <v>321.21</v>
      </c>
      <c r="I572" s="221"/>
      <c r="J572" s="222">
        <f>ROUND(I572*H572,2)</f>
        <v>0</v>
      </c>
      <c r="K572" s="218" t="s">
        <v>234</v>
      </c>
      <c r="L572" s="46"/>
      <c r="M572" s="223" t="s">
        <v>19</v>
      </c>
      <c r="N572" s="224" t="s">
        <v>48</v>
      </c>
      <c r="O572" s="86"/>
      <c r="P572" s="225">
        <f>O572*H572</f>
        <v>0</v>
      </c>
      <c r="Q572" s="225">
        <v>0</v>
      </c>
      <c r="R572" s="225">
        <f>Q572*H572</f>
        <v>0</v>
      </c>
      <c r="S572" s="225">
        <v>0</v>
      </c>
      <c r="T572" s="22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7" t="s">
        <v>465</v>
      </c>
      <c r="AT572" s="227" t="s">
        <v>231</v>
      </c>
      <c r="AU572" s="227" t="s">
        <v>87</v>
      </c>
      <c r="AY572" s="19" t="s">
        <v>229</v>
      </c>
      <c r="BE572" s="228">
        <f>IF(N572="základní",J572,0)</f>
        <v>0</v>
      </c>
      <c r="BF572" s="228">
        <f>IF(N572="snížená",J572,0)</f>
        <v>0</v>
      </c>
      <c r="BG572" s="228">
        <f>IF(N572="zákl. přenesená",J572,0)</f>
        <v>0</v>
      </c>
      <c r="BH572" s="228">
        <f>IF(N572="sníž. přenesená",J572,0)</f>
        <v>0</v>
      </c>
      <c r="BI572" s="228">
        <f>IF(N572="nulová",J572,0)</f>
        <v>0</v>
      </c>
      <c r="BJ572" s="19" t="s">
        <v>84</v>
      </c>
      <c r="BK572" s="228">
        <f>ROUND(I572*H572,2)</f>
        <v>0</v>
      </c>
      <c r="BL572" s="19" t="s">
        <v>465</v>
      </c>
      <c r="BM572" s="227" t="s">
        <v>800</v>
      </c>
    </row>
    <row r="573" spans="1:47" s="2" customFormat="1" ht="12">
      <c r="A573" s="40"/>
      <c r="B573" s="41"/>
      <c r="C573" s="42"/>
      <c r="D573" s="229" t="s">
        <v>236</v>
      </c>
      <c r="E573" s="42"/>
      <c r="F573" s="230" t="s">
        <v>801</v>
      </c>
      <c r="G573" s="42"/>
      <c r="H573" s="42"/>
      <c r="I573" s="231"/>
      <c r="J573" s="42"/>
      <c r="K573" s="42"/>
      <c r="L573" s="46"/>
      <c r="M573" s="232"/>
      <c r="N573" s="233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236</v>
      </c>
      <c r="AU573" s="19" t="s">
        <v>87</v>
      </c>
    </row>
    <row r="574" spans="1:51" s="14" customFormat="1" ht="12">
      <c r="A574" s="14"/>
      <c r="B574" s="245"/>
      <c r="C574" s="246"/>
      <c r="D574" s="236" t="s">
        <v>238</v>
      </c>
      <c r="E574" s="247" t="s">
        <v>19</v>
      </c>
      <c r="F574" s="248" t="s">
        <v>802</v>
      </c>
      <c r="G574" s="246"/>
      <c r="H574" s="249">
        <v>321.21</v>
      </c>
      <c r="I574" s="250"/>
      <c r="J574" s="246"/>
      <c r="K574" s="246"/>
      <c r="L574" s="251"/>
      <c r="M574" s="252"/>
      <c r="N574" s="253"/>
      <c r="O574" s="253"/>
      <c r="P574" s="253"/>
      <c r="Q574" s="253"/>
      <c r="R574" s="253"/>
      <c r="S574" s="253"/>
      <c r="T574" s="25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5" t="s">
        <v>238</v>
      </c>
      <c r="AU574" s="255" t="s">
        <v>87</v>
      </c>
      <c r="AV574" s="14" t="s">
        <v>87</v>
      </c>
      <c r="AW574" s="14" t="s">
        <v>37</v>
      </c>
      <c r="AX574" s="14" t="s">
        <v>77</v>
      </c>
      <c r="AY574" s="255" t="s">
        <v>229</v>
      </c>
    </row>
    <row r="575" spans="1:51" s="15" customFormat="1" ht="12">
      <c r="A575" s="15"/>
      <c r="B575" s="256"/>
      <c r="C575" s="257"/>
      <c r="D575" s="236" t="s">
        <v>238</v>
      </c>
      <c r="E575" s="258" t="s">
        <v>19</v>
      </c>
      <c r="F575" s="259" t="s">
        <v>240</v>
      </c>
      <c r="G575" s="257"/>
      <c r="H575" s="260">
        <v>321.21</v>
      </c>
      <c r="I575" s="261"/>
      <c r="J575" s="257"/>
      <c r="K575" s="257"/>
      <c r="L575" s="262"/>
      <c r="M575" s="263"/>
      <c r="N575" s="264"/>
      <c r="O575" s="264"/>
      <c r="P575" s="264"/>
      <c r="Q575" s="264"/>
      <c r="R575" s="264"/>
      <c r="S575" s="264"/>
      <c r="T575" s="26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66" t="s">
        <v>238</v>
      </c>
      <c r="AU575" s="266" t="s">
        <v>87</v>
      </c>
      <c r="AV575" s="15" t="s">
        <v>141</v>
      </c>
      <c r="AW575" s="15" t="s">
        <v>37</v>
      </c>
      <c r="AX575" s="15" t="s">
        <v>84</v>
      </c>
      <c r="AY575" s="266" t="s">
        <v>229</v>
      </c>
    </row>
    <row r="576" spans="1:65" s="2" customFormat="1" ht="55.5" customHeight="1">
      <c r="A576" s="40"/>
      <c r="B576" s="41"/>
      <c r="C576" s="216" t="s">
        <v>803</v>
      </c>
      <c r="D576" s="216" t="s">
        <v>231</v>
      </c>
      <c r="E576" s="217" t="s">
        <v>804</v>
      </c>
      <c r="F576" s="218" t="s">
        <v>805</v>
      </c>
      <c r="G576" s="219" t="s">
        <v>127</v>
      </c>
      <c r="H576" s="220">
        <v>321.21</v>
      </c>
      <c r="I576" s="221"/>
      <c r="J576" s="222">
        <f>ROUND(I576*H576,2)</f>
        <v>0</v>
      </c>
      <c r="K576" s="218" t="s">
        <v>234</v>
      </c>
      <c r="L576" s="46"/>
      <c r="M576" s="223" t="s">
        <v>19</v>
      </c>
      <c r="N576" s="224" t="s">
        <v>48</v>
      </c>
      <c r="O576" s="86"/>
      <c r="P576" s="225">
        <f>O576*H576</f>
        <v>0</v>
      </c>
      <c r="Q576" s="225">
        <v>0</v>
      </c>
      <c r="R576" s="225">
        <f>Q576*H576</f>
        <v>0</v>
      </c>
      <c r="S576" s="225">
        <v>0</v>
      </c>
      <c r="T576" s="22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27" t="s">
        <v>465</v>
      </c>
      <c r="AT576" s="227" t="s">
        <v>231</v>
      </c>
      <c r="AU576" s="227" t="s">
        <v>87</v>
      </c>
      <c r="AY576" s="19" t="s">
        <v>229</v>
      </c>
      <c r="BE576" s="228">
        <f>IF(N576="základní",J576,0)</f>
        <v>0</v>
      </c>
      <c r="BF576" s="228">
        <f>IF(N576="snížená",J576,0)</f>
        <v>0</v>
      </c>
      <c r="BG576" s="228">
        <f>IF(N576="zákl. přenesená",J576,0)</f>
        <v>0</v>
      </c>
      <c r="BH576" s="228">
        <f>IF(N576="sníž. přenesená",J576,0)</f>
        <v>0</v>
      </c>
      <c r="BI576" s="228">
        <f>IF(N576="nulová",J576,0)</f>
        <v>0</v>
      </c>
      <c r="BJ576" s="19" t="s">
        <v>84</v>
      </c>
      <c r="BK576" s="228">
        <f>ROUND(I576*H576,2)</f>
        <v>0</v>
      </c>
      <c r="BL576" s="19" t="s">
        <v>465</v>
      </c>
      <c r="BM576" s="227" t="s">
        <v>806</v>
      </c>
    </row>
    <row r="577" spans="1:47" s="2" customFormat="1" ht="12">
      <c r="A577" s="40"/>
      <c r="B577" s="41"/>
      <c r="C577" s="42"/>
      <c r="D577" s="229" t="s">
        <v>236</v>
      </c>
      <c r="E577" s="42"/>
      <c r="F577" s="230" t="s">
        <v>807</v>
      </c>
      <c r="G577" s="42"/>
      <c r="H577" s="42"/>
      <c r="I577" s="231"/>
      <c r="J577" s="42"/>
      <c r="K577" s="42"/>
      <c r="L577" s="46"/>
      <c r="M577" s="232"/>
      <c r="N577" s="233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236</v>
      </c>
      <c r="AU577" s="19" t="s">
        <v>87</v>
      </c>
    </row>
    <row r="578" spans="1:47" s="2" customFormat="1" ht="12">
      <c r="A578" s="40"/>
      <c r="B578" s="41"/>
      <c r="C578" s="42"/>
      <c r="D578" s="236" t="s">
        <v>245</v>
      </c>
      <c r="E578" s="42"/>
      <c r="F578" s="267" t="s">
        <v>808</v>
      </c>
      <c r="G578" s="42"/>
      <c r="H578" s="42"/>
      <c r="I578" s="231"/>
      <c r="J578" s="42"/>
      <c r="K578" s="42"/>
      <c r="L578" s="46"/>
      <c r="M578" s="232"/>
      <c r="N578" s="23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245</v>
      </c>
      <c r="AU578" s="19" t="s">
        <v>87</v>
      </c>
    </row>
    <row r="579" spans="1:51" s="14" customFormat="1" ht="12">
      <c r="A579" s="14"/>
      <c r="B579" s="245"/>
      <c r="C579" s="246"/>
      <c r="D579" s="236" t="s">
        <v>238</v>
      </c>
      <c r="E579" s="247" t="s">
        <v>19</v>
      </c>
      <c r="F579" s="248" t="s">
        <v>802</v>
      </c>
      <c r="G579" s="246"/>
      <c r="H579" s="249">
        <v>321.21</v>
      </c>
      <c r="I579" s="250"/>
      <c r="J579" s="246"/>
      <c r="K579" s="246"/>
      <c r="L579" s="251"/>
      <c r="M579" s="252"/>
      <c r="N579" s="253"/>
      <c r="O579" s="253"/>
      <c r="P579" s="253"/>
      <c r="Q579" s="253"/>
      <c r="R579" s="253"/>
      <c r="S579" s="253"/>
      <c r="T579" s="25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5" t="s">
        <v>238</v>
      </c>
      <c r="AU579" s="255" t="s">
        <v>87</v>
      </c>
      <c r="AV579" s="14" t="s">
        <v>87</v>
      </c>
      <c r="AW579" s="14" t="s">
        <v>37</v>
      </c>
      <c r="AX579" s="14" t="s">
        <v>77</v>
      </c>
      <c r="AY579" s="255" t="s">
        <v>229</v>
      </c>
    </row>
    <row r="580" spans="1:51" s="15" customFormat="1" ht="12">
      <c r="A580" s="15"/>
      <c r="B580" s="256"/>
      <c r="C580" s="257"/>
      <c r="D580" s="236" t="s">
        <v>238</v>
      </c>
      <c r="E580" s="258" t="s">
        <v>19</v>
      </c>
      <c r="F580" s="259" t="s">
        <v>240</v>
      </c>
      <c r="G580" s="257"/>
      <c r="H580" s="260">
        <v>321.21</v>
      </c>
      <c r="I580" s="261"/>
      <c r="J580" s="257"/>
      <c r="K580" s="257"/>
      <c r="L580" s="262"/>
      <c r="M580" s="263"/>
      <c r="N580" s="264"/>
      <c r="O580" s="264"/>
      <c r="P580" s="264"/>
      <c r="Q580" s="264"/>
      <c r="R580" s="264"/>
      <c r="S580" s="264"/>
      <c r="T580" s="26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6" t="s">
        <v>238</v>
      </c>
      <c r="AU580" s="266" t="s">
        <v>87</v>
      </c>
      <c r="AV580" s="15" t="s">
        <v>141</v>
      </c>
      <c r="AW580" s="15" t="s">
        <v>37</v>
      </c>
      <c r="AX580" s="15" t="s">
        <v>84</v>
      </c>
      <c r="AY580" s="266" t="s">
        <v>229</v>
      </c>
    </row>
    <row r="581" spans="1:65" s="2" customFormat="1" ht="16.5" customHeight="1">
      <c r="A581" s="40"/>
      <c r="B581" s="41"/>
      <c r="C581" s="279" t="s">
        <v>809</v>
      </c>
      <c r="D581" s="279" t="s">
        <v>320</v>
      </c>
      <c r="E581" s="280" t="s">
        <v>810</v>
      </c>
      <c r="F581" s="281" t="s">
        <v>811</v>
      </c>
      <c r="G581" s="282" t="s">
        <v>292</v>
      </c>
      <c r="H581" s="283">
        <v>49.226</v>
      </c>
      <c r="I581" s="284"/>
      <c r="J581" s="285">
        <f>ROUND(I581*H581,2)</f>
        <v>0</v>
      </c>
      <c r="K581" s="281" t="s">
        <v>234</v>
      </c>
      <c r="L581" s="286"/>
      <c r="M581" s="287" t="s">
        <v>19</v>
      </c>
      <c r="N581" s="288" t="s">
        <v>48</v>
      </c>
      <c r="O581" s="86"/>
      <c r="P581" s="225">
        <f>O581*H581</f>
        <v>0</v>
      </c>
      <c r="Q581" s="225">
        <v>1</v>
      </c>
      <c r="R581" s="225">
        <f>Q581*H581</f>
        <v>49.226</v>
      </c>
      <c r="S581" s="225">
        <v>0</v>
      </c>
      <c r="T581" s="22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27" t="s">
        <v>430</v>
      </c>
      <c r="AT581" s="227" t="s">
        <v>320</v>
      </c>
      <c r="AU581" s="227" t="s">
        <v>87</v>
      </c>
      <c r="AY581" s="19" t="s">
        <v>229</v>
      </c>
      <c r="BE581" s="228">
        <f>IF(N581="základní",J581,0)</f>
        <v>0</v>
      </c>
      <c r="BF581" s="228">
        <f>IF(N581="snížená",J581,0)</f>
        <v>0</v>
      </c>
      <c r="BG581" s="228">
        <f>IF(N581="zákl. přenesená",J581,0)</f>
        <v>0</v>
      </c>
      <c r="BH581" s="228">
        <f>IF(N581="sníž. přenesená",J581,0)</f>
        <v>0</v>
      </c>
      <c r="BI581" s="228">
        <f>IF(N581="nulová",J581,0)</f>
        <v>0</v>
      </c>
      <c r="BJ581" s="19" t="s">
        <v>84</v>
      </c>
      <c r="BK581" s="228">
        <f>ROUND(I581*H581,2)</f>
        <v>0</v>
      </c>
      <c r="BL581" s="19" t="s">
        <v>430</v>
      </c>
      <c r="BM581" s="227" t="s">
        <v>812</v>
      </c>
    </row>
    <row r="582" spans="1:51" s="14" customFormat="1" ht="12">
      <c r="A582" s="14"/>
      <c r="B582" s="245"/>
      <c r="C582" s="246"/>
      <c r="D582" s="236" t="s">
        <v>238</v>
      </c>
      <c r="E582" s="247" t="s">
        <v>19</v>
      </c>
      <c r="F582" s="248" t="s">
        <v>813</v>
      </c>
      <c r="G582" s="246"/>
      <c r="H582" s="249">
        <v>49.226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5" t="s">
        <v>238</v>
      </c>
      <c r="AU582" s="255" t="s">
        <v>87</v>
      </c>
      <c r="AV582" s="14" t="s">
        <v>87</v>
      </c>
      <c r="AW582" s="14" t="s">
        <v>37</v>
      </c>
      <c r="AX582" s="14" t="s">
        <v>77</v>
      </c>
      <c r="AY582" s="255" t="s">
        <v>229</v>
      </c>
    </row>
    <row r="583" spans="1:51" s="15" customFormat="1" ht="12">
      <c r="A583" s="15"/>
      <c r="B583" s="256"/>
      <c r="C583" s="257"/>
      <c r="D583" s="236" t="s">
        <v>238</v>
      </c>
      <c r="E583" s="258" t="s">
        <v>19</v>
      </c>
      <c r="F583" s="259" t="s">
        <v>240</v>
      </c>
      <c r="G583" s="257"/>
      <c r="H583" s="260">
        <v>49.226</v>
      </c>
      <c r="I583" s="261"/>
      <c r="J583" s="257"/>
      <c r="K583" s="257"/>
      <c r="L583" s="262"/>
      <c r="M583" s="263"/>
      <c r="N583" s="264"/>
      <c r="O583" s="264"/>
      <c r="P583" s="264"/>
      <c r="Q583" s="264"/>
      <c r="R583" s="264"/>
      <c r="S583" s="264"/>
      <c r="T583" s="26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66" t="s">
        <v>238</v>
      </c>
      <c r="AU583" s="266" t="s">
        <v>87</v>
      </c>
      <c r="AV583" s="15" t="s">
        <v>141</v>
      </c>
      <c r="AW583" s="15" t="s">
        <v>37</v>
      </c>
      <c r="AX583" s="15" t="s">
        <v>84</v>
      </c>
      <c r="AY583" s="266" t="s">
        <v>229</v>
      </c>
    </row>
    <row r="584" spans="1:65" s="2" customFormat="1" ht="33" customHeight="1">
      <c r="A584" s="40"/>
      <c r="B584" s="41"/>
      <c r="C584" s="216" t="s">
        <v>814</v>
      </c>
      <c r="D584" s="216" t="s">
        <v>231</v>
      </c>
      <c r="E584" s="217" t="s">
        <v>815</v>
      </c>
      <c r="F584" s="218" t="s">
        <v>816</v>
      </c>
      <c r="G584" s="219" t="s">
        <v>127</v>
      </c>
      <c r="H584" s="220">
        <v>234.41</v>
      </c>
      <c r="I584" s="221"/>
      <c r="J584" s="222">
        <f>ROUND(I584*H584,2)</f>
        <v>0</v>
      </c>
      <c r="K584" s="218" t="s">
        <v>234</v>
      </c>
      <c r="L584" s="46"/>
      <c r="M584" s="223" t="s">
        <v>19</v>
      </c>
      <c r="N584" s="224" t="s">
        <v>48</v>
      </c>
      <c r="O584" s="86"/>
      <c r="P584" s="225">
        <f>O584*H584</f>
        <v>0</v>
      </c>
      <c r="Q584" s="225">
        <v>6E-05</v>
      </c>
      <c r="R584" s="225">
        <f>Q584*H584</f>
        <v>0.0140646</v>
      </c>
      <c r="S584" s="225">
        <v>0</v>
      </c>
      <c r="T584" s="226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27" t="s">
        <v>465</v>
      </c>
      <c r="AT584" s="227" t="s">
        <v>231</v>
      </c>
      <c r="AU584" s="227" t="s">
        <v>87</v>
      </c>
      <c r="AY584" s="19" t="s">
        <v>229</v>
      </c>
      <c r="BE584" s="228">
        <f>IF(N584="základní",J584,0)</f>
        <v>0</v>
      </c>
      <c r="BF584" s="228">
        <f>IF(N584="snížená",J584,0)</f>
        <v>0</v>
      </c>
      <c r="BG584" s="228">
        <f>IF(N584="zákl. přenesená",J584,0)</f>
        <v>0</v>
      </c>
      <c r="BH584" s="228">
        <f>IF(N584="sníž. přenesená",J584,0)</f>
        <v>0</v>
      </c>
      <c r="BI584" s="228">
        <f>IF(N584="nulová",J584,0)</f>
        <v>0</v>
      </c>
      <c r="BJ584" s="19" t="s">
        <v>84</v>
      </c>
      <c r="BK584" s="228">
        <f>ROUND(I584*H584,2)</f>
        <v>0</v>
      </c>
      <c r="BL584" s="19" t="s">
        <v>465</v>
      </c>
      <c r="BM584" s="227" t="s">
        <v>817</v>
      </c>
    </row>
    <row r="585" spans="1:47" s="2" customFormat="1" ht="12">
      <c r="A585" s="40"/>
      <c r="B585" s="41"/>
      <c r="C585" s="42"/>
      <c r="D585" s="229" t="s">
        <v>236</v>
      </c>
      <c r="E585" s="42"/>
      <c r="F585" s="230" t="s">
        <v>818</v>
      </c>
      <c r="G585" s="42"/>
      <c r="H585" s="42"/>
      <c r="I585" s="231"/>
      <c r="J585" s="42"/>
      <c r="K585" s="42"/>
      <c r="L585" s="46"/>
      <c r="M585" s="232"/>
      <c r="N585" s="233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236</v>
      </c>
      <c r="AU585" s="19" t="s">
        <v>87</v>
      </c>
    </row>
    <row r="586" spans="1:51" s="14" customFormat="1" ht="12">
      <c r="A586" s="14"/>
      <c r="B586" s="245"/>
      <c r="C586" s="246"/>
      <c r="D586" s="236" t="s">
        <v>238</v>
      </c>
      <c r="E586" s="247" t="s">
        <v>19</v>
      </c>
      <c r="F586" s="248" t="s">
        <v>819</v>
      </c>
      <c r="G586" s="246"/>
      <c r="H586" s="249">
        <v>234.41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5" t="s">
        <v>238</v>
      </c>
      <c r="AU586" s="255" t="s">
        <v>87</v>
      </c>
      <c r="AV586" s="14" t="s">
        <v>87</v>
      </c>
      <c r="AW586" s="14" t="s">
        <v>37</v>
      </c>
      <c r="AX586" s="14" t="s">
        <v>77</v>
      </c>
      <c r="AY586" s="255" t="s">
        <v>229</v>
      </c>
    </row>
    <row r="587" spans="1:51" s="15" customFormat="1" ht="12">
      <c r="A587" s="15"/>
      <c r="B587" s="256"/>
      <c r="C587" s="257"/>
      <c r="D587" s="236" t="s">
        <v>238</v>
      </c>
      <c r="E587" s="258" t="s">
        <v>19</v>
      </c>
      <c r="F587" s="259" t="s">
        <v>240</v>
      </c>
      <c r="G587" s="257"/>
      <c r="H587" s="260">
        <v>234.41</v>
      </c>
      <c r="I587" s="261"/>
      <c r="J587" s="257"/>
      <c r="K587" s="257"/>
      <c r="L587" s="262"/>
      <c r="M587" s="263"/>
      <c r="N587" s="264"/>
      <c r="O587" s="264"/>
      <c r="P587" s="264"/>
      <c r="Q587" s="264"/>
      <c r="R587" s="264"/>
      <c r="S587" s="264"/>
      <c r="T587" s="26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6" t="s">
        <v>238</v>
      </c>
      <c r="AU587" s="266" t="s">
        <v>87</v>
      </c>
      <c r="AV587" s="15" t="s">
        <v>141</v>
      </c>
      <c r="AW587" s="15" t="s">
        <v>37</v>
      </c>
      <c r="AX587" s="15" t="s">
        <v>84</v>
      </c>
      <c r="AY587" s="266" t="s">
        <v>229</v>
      </c>
    </row>
    <row r="588" spans="1:65" s="2" customFormat="1" ht="37.8" customHeight="1">
      <c r="A588" s="40"/>
      <c r="B588" s="41"/>
      <c r="C588" s="216" t="s">
        <v>820</v>
      </c>
      <c r="D588" s="216" t="s">
        <v>231</v>
      </c>
      <c r="E588" s="217" t="s">
        <v>821</v>
      </c>
      <c r="F588" s="218" t="s">
        <v>822</v>
      </c>
      <c r="G588" s="219" t="s">
        <v>127</v>
      </c>
      <c r="H588" s="220">
        <v>188.8</v>
      </c>
      <c r="I588" s="221"/>
      <c r="J588" s="222">
        <f>ROUND(I588*H588,2)</f>
        <v>0</v>
      </c>
      <c r="K588" s="218" t="s">
        <v>234</v>
      </c>
      <c r="L588" s="46"/>
      <c r="M588" s="223" t="s">
        <v>19</v>
      </c>
      <c r="N588" s="224" t="s">
        <v>48</v>
      </c>
      <c r="O588" s="86"/>
      <c r="P588" s="225">
        <f>O588*H588</f>
        <v>0</v>
      </c>
      <c r="Q588" s="225">
        <v>0</v>
      </c>
      <c r="R588" s="225">
        <f>Q588*H588</f>
        <v>0</v>
      </c>
      <c r="S588" s="225">
        <v>0</v>
      </c>
      <c r="T588" s="22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7" t="s">
        <v>465</v>
      </c>
      <c r="AT588" s="227" t="s">
        <v>231</v>
      </c>
      <c r="AU588" s="227" t="s">
        <v>87</v>
      </c>
      <c r="AY588" s="19" t="s">
        <v>229</v>
      </c>
      <c r="BE588" s="228">
        <f>IF(N588="základní",J588,0)</f>
        <v>0</v>
      </c>
      <c r="BF588" s="228">
        <f>IF(N588="snížená",J588,0)</f>
        <v>0</v>
      </c>
      <c r="BG588" s="228">
        <f>IF(N588="zákl. přenesená",J588,0)</f>
        <v>0</v>
      </c>
      <c r="BH588" s="228">
        <f>IF(N588="sníž. přenesená",J588,0)</f>
        <v>0</v>
      </c>
      <c r="BI588" s="228">
        <f>IF(N588="nulová",J588,0)</f>
        <v>0</v>
      </c>
      <c r="BJ588" s="19" t="s">
        <v>84</v>
      </c>
      <c r="BK588" s="228">
        <f>ROUND(I588*H588,2)</f>
        <v>0</v>
      </c>
      <c r="BL588" s="19" t="s">
        <v>465</v>
      </c>
      <c r="BM588" s="227" t="s">
        <v>823</v>
      </c>
    </row>
    <row r="589" spans="1:47" s="2" customFormat="1" ht="12">
      <c r="A589" s="40"/>
      <c r="B589" s="41"/>
      <c r="C589" s="42"/>
      <c r="D589" s="229" t="s">
        <v>236</v>
      </c>
      <c r="E589" s="42"/>
      <c r="F589" s="230" t="s">
        <v>824</v>
      </c>
      <c r="G589" s="42"/>
      <c r="H589" s="42"/>
      <c r="I589" s="231"/>
      <c r="J589" s="42"/>
      <c r="K589" s="42"/>
      <c r="L589" s="46"/>
      <c r="M589" s="232"/>
      <c r="N589" s="233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236</v>
      </c>
      <c r="AU589" s="19" t="s">
        <v>87</v>
      </c>
    </row>
    <row r="590" spans="1:47" s="2" customFormat="1" ht="12">
      <c r="A590" s="40"/>
      <c r="B590" s="41"/>
      <c r="C590" s="42"/>
      <c r="D590" s="236" t="s">
        <v>245</v>
      </c>
      <c r="E590" s="42"/>
      <c r="F590" s="267" t="s">
        <v>825</v>
      </c>
      <c r="G590" s="42"/>
      <c r="H590" s="42"/>
      <c r="I590" s="231"/>
      <c r="J590" s="42"/>
      <c r="K590" s="42"/>
      <c r="L590" s="46"/>
      <c r="M590" s="232"/>
      <c r="N590" s="233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245</v>
      </c>
      <c r="AU590" s="19" t="s">
        <v>87</v>
      </c>
    </row>
    <row r="591" spans="1:51" s="13" customFormat="1" ht="12">
      <c r="A591" s="13"/>
      <c r="B591" s="234"/>
      <c r="C591" s="235"/>
      <c r="D591" s="236" t="s">
        <v>238</v>
      </c>
      <c r="E591" s="237" t="s">
        <v>19</v>
      </c>
      <c r="F591" s="238" t="s">
        <v>414</v>
      </c>
      <c r="G591" s="235"/>
      <c r="H591" s="237" t="s">
        <v>19</v>
      </c>
      <c r="I591" s="239"/>
      <c r="J591" s="235"/>
      <c r="K591" s="235"/>
      <c r="L591" s="240"/>
      <c r="M591" s="241"/>
      <c r="N591" s="242"/>
      <c r="O591" s="242"/>
      <c r="P591" s="242"/>
      <c r="Q591" s="242"/>
      <c r="R591" s="242"/>
      <c r="S591" s="242"/>
      <c r="T591" s="24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4" t="s">
        <v>238</v>
      </c>
      <c r="AU591" s="244" t="s">
        <v>87</v>
      </c>
      <c r="AV591" s="13" t="s">
        <v>84</v>
      </c>
      <c r="AW591" s="13" t="s">
        <v>37</v>
      </c>
      <c r="AX591" s="13" t="s">
        <v>77</v>
      </c>
      <c r="AY591" s="244" t="s">
        <v>229</v>
      </c>
    </row>
    <row r="592" spans="1:51" s="14" customFormat="1" ht="12">
      <c r="A592" s="14"/>
      <c r="B592" s="245"/>
      <c r="C592" s="246"/>
      <c r="D592" s="236" t="s">
        <v>238</v>
      </c>
      <c r="E592" s="247" t="s">
        <v>163</v>
      </c>
      <c r="F592" s="248" t="s">
        <v>826</v>
      </c>
      <c r="G592" s="246"/>
      <c r="H592" s="249">
        <v>102</v>
      </c>
      <c r="I592" s="250"/>
      <c r="J592" s="246"/>
      <c r="K592" s="246"/>
      <c r="L592" s="251"/>
      <c r="M592" s="252"/>
      <c r="N592" s="253"/>
      <c r="O592" s="253"/>
      <c r="P592" s="253"/>
      <c r="Q592" s="253"/>
      <c r="R592" s="253"/>
      <c r="S592" s="253"/>
      <c r="T592" s="25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5" t="s">
        <v>238</v>
      </c>
      <c r="AU592" s="255" t="s">
        <v>87</v>
      </c>
      <c r="AV592" s="14" t="s">
        <v>87</v>
      </c>
      <c r="AW592" s="14" t="s">
        <v>37</v>
      </c>
      <c r="AX592" s="14" t="s">
        <v>77</v>
      </c>
      <c r="AY592" s="255" t="s">
        <v>229</v>
      </c>
    </row>
    <row r="593" spans="1:51" s="14" customFormat="1" ht="12">
      <c r="A593" s="14"/>
      <c r="B593" s="245"/>
      <c r="C593" s="246"/>
      <c r="D593" s="236" t="s">
        <v>238</v>
      </c>
      <c r="E593" s="247" t="s">
        <v>19</v>
      </c>
      <c r="F593" s="248" t="s">
        <v>160</v>
      </c>
      <c r="G593" s="246"/>
      <c r="H593" s="249">
        <v>86.8</v>
      </c>
      <c r="I593" s="250"/>
      <c r="J593" s="246"/>
      <c r="K593" s="246"/>
      <c r="L593" s="251"/>
      <c r="M593" s="252"/>
      <c r="N593" s="253"/>
      <c r="O593" s="253"/>
      <c r="P593" s="253"/>
      <c r="Q593" s="253"/>
      <c r="R593" s="253"/>
      <c r="S593" s="253"/>
      <c r="T593" s="25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5" t="s">
        <v>238</v>
      </c>
      <c r="AU593" s="255" t="s">
        <v>87</v>
      </c>
      <c r="AV593" s="14" t="s">
        <v>87</v>
      </c>
      <c r="AW593" s="14" t="s">
        <v>37</v>
      </c>
      <c r="AX593" s="14" t="s">
        <v>77</v>
      </c>
      <c r="AY593" s="255" t="s">
        <v>229</v>
      </c>
    </row>
    <row r="594" spans="1:51" s="15" customFormat="1" ht="12">
      <c r="A594" s="15"/>
      <c r="B594" s="256"/>
      <c r="C594" s="257"/>
      <c r="D594" s="236" t="s">
        <v>238</v>
      </c>
      <c r="E594" s="258" t="s">
        <v>19</v>
      </c>
      <c r="F594" s="259" t="s">
        <v>240</v>
      </c>
      <c r="G594" s="257"/>
      <c r="H594" s="260">
        <v>188.8</v>
      </c>
      <c r="I594" s="261"/>
      <c r="J594" s="257"/>
      <c r="K594" s="257"/>
      <c r="L594" s="262"/>
      <c r="M594" s="263"/>
      <c r="N594" s="264"/>
      <c r="O594" s="264"/>
      <c r="P594" s="264"/>
      <c r="Q594" s="264"/>
      <c r="R594" s="264"/>
      <c r="S594" s="264"/>
      <c r="T594" s="26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6" t="s">
        <v>238</v>
      </c>
      <c r="AU594" s="266" t="s">
        <v>87</v>
      </c>
      <c r="AV594" s="15" t="s">
        <v>141</v>
      </c>
      <c r="AW594" s="15" t="s">
        <v>37</v>
      </c>
      <c r="AX594" s="15" t="s">
        <v>84</v>
      </c>
      <c r="AY594" s="266" t="s">
        <v>229</v>
      </c>
    </row>
    <row r="595" spans="1:65" s="2" customFormat="1" ht="24.15" customHeight="1">
      <c r="A595" s="40"/>
      <c r="B595" s="41"/>
      <c r="C595" s="279" t="s">
        <v>827</v>
      </c>
      <c r="D595" s="279" t="s">
        <v>320</v>
      </c>
      <c r="E595" s="280" t="s">
        <v>828</v>
      </c>
      <c r="F595" s="281" t="s">
        <v>829</v>
      </c>
      <c r="G595" s="282" t="s">
        <v>127</v>
      </c>
      <c r="H595" s="283">
        <v>188.8</v>
      </c>
      <c r="I595" s="284"/>
      <c r="J595" s="285">
        <f>ROUND(I595*H595,2)</f>
        <v>0</v>
      </c>
      <c r="K595" s="281" t="s">
        <v>234</v>
      </c>
      <c r="L595" s="286"/>
      <c r="M595" s="287" t="s">
        <v>19</v>
      </c>
      <c r="N595" s="288" t="s">
        <v>48</v>
      </c>
      <c r="O595" s="86"/>
      <c r="P595" s="225">
        <f>O595*H595</f>
        <v>0</v>
      </c>
      <c r="Q595" s="225">
        <v>0.00078</v>
      </c>
      <c r="R595" s="225">
        <f>Q595*H595</f>
        <v>0.147264</v>
      </c>
      <c r="S595" s="225">
        <v>0</v>
      </c>
      <c r="T595" s="226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7" t="s">
        <v>145</v>
      </c>
      <c r="AT595" s="227" t="s">
        <v>320</v>
      </c>
      <c r="AU595" s="227" t="s">
        <v>87</v>
      </c>
      <c r="AY595" s="19" t="s">
        <v>229</v>
      </c>
      <c r="BE595" s="228">
        <f>IF(N595="základní",J595,0)</f>
        <v>0</v>
      </c>
      <c r="BF595" s="228">
        <f>IF(N595="snížená",J595,0)</f>
        <v>0</v>
      </c>
      <c r="BG595" s="228">
        <f>IF(N595="zákl. přenesená",J595,0)</f>
        <v>0</v>
      </c>
      <c r="BH595" s="228">
        <f>IF(N595="sníž. přenesená",J595,0)</f>
        <v>0</v>
      </c>
      <c r="BI595" s="228">
        <f>IF(N595="nulová",J595,0)</f>
        <v>0</v>
      </c>
      <c r="BJ595" s="19" t="s">
        <v>84</v>
      </c>
      <c r="BK595" s="228">
        <f>ROUND(I595*H595,2)</f>
        <v>0</v>
      </c>
      <c r="BL595" s="19" t="s">
        <v>141</v>
      </c>
      <c r="BM595" s="227" t="s">
        <v>830</v>
      </c>
    </row>
    <row r="596" spans="1:51" s="14" customFormat="1" ht="12">
      <c r="A596" s="14"/>
      <c r="B596" s="245"/>
      <c r="C596" s="246"/>
      <c r="D596" s="236" t="s">
        <v>238</v>
      </c>
      <c r="E596" s="247" t="s">
        <v>19</v>
      </c>
      <c r="F596" s="248" t="s">
        <v>831</v>
      </c>
      <c r="G596" s="246"/>
      <c r="H596" s="249">
        <v>188.8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5" t="s">
        <v>238</v>
      </c>
      <c r="AU596" s="255" t="s">
        <v>87</v>
      </c>
      <c r="AV596" s="14" t="s">
        <v>87</v>
      </c>
      <c r="AW596" s="14" t="s">
        <v>37</v>
      </c>
      <c r="AX596" s="14" t="s">
        <v>77</v>
      </c>
      <c r="AY596" s="255" t="s">
        <v>229</v>
      </c>
    </row>
    <row r="597" spans="1:51" s="15" customFormat="1" ht="12">
      <c r="A597" s="15"/>
      <c r="B597" s="256"/>
      <c r="C597" s="257"/>
      <c r="D597" s="236" t="s">
        <v>238</v>
      </c>
      <c r="E597" s="258" t="s">
        <v>19</v>
      </c>
      <c r="F597" s="259" t="s">
        <v>240</v>
      </c>
      <c r="G597" s="257"/>
      <c r="H597" s="260">
        <v>188.8</v>
      </c>
      <c r="I597" s="261"/>
      <c r="J597" s="257"/>
      <c r="K597" s="257"/>
      <c r="L597" s="262"/>
      <c r="M597" s="263"/>
      <c r="N597" s="264"/>
      <c r="O597" s="264"/>
      <c r="P597" s="264"/>
      <c r="Q597" s="264"/>
      <c r="R597" s="264"/>
      <c r="S597" s="264"/>
      <c r="T597" s="26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6" t="s">
        <v>238</v>
      </c>
      <c r="AU597" s="266" t="s">
        <v>87</v>
      </c>
      <c r="AV597" s="15" t="s">
        <v>141</v>
      </c>
      <c r="AW597" s="15" t="s">
        <v>37</v>
      </c>
      <c r="AX597" s="15" t="s">
        <v>84</v>
      </c>
      <c r="AY597" s="266" t="s">
        <v>229</v>
      </c>
    </row>
    <row r="598" spans="1:65" s="2" customFormat="1" ht="37.8" customHeight="1">
      <c r="A598" s="40"/>
      <c r="B598" s="41"/>
      <c r="C598" s="216" t="s">
        <v>832</v>
      </c>
      <c r="D598" s="216" t="s">
        <v>231</v>
      </c>
      <c r="E598" s="217" t="s">
        <v>833</v>
      </c>
      <c r="F598" s="218" t="s">
        <v>834</v>
      </c>
      <c r="G598" s="219" t="s">
        <v>127</v>
      </c>
      <c r="H598" s="220">
        <v>45.61</v>
      </c>
      <c r="I598" s="221"/>
      <c r="J598" s="222">
        <f>ROUND(I598*H598,2)</f>
        <v>0</v>
      </c>
      <c r="K598" s="218" t="s">
        <v>234</v>
      </c>
      <c r="L598" s="46"/>
      <c r="M598" s="223" t="s">
        <v>19</v>
      </c>
      <c r="N598" s="224" t="s">
        <v>48</v>
      </c>
      <c r="O598" s="86"/>
      <c r="P598" s="225">
        <f>O598*H598</f>
        <v>0</v>
      </c>
      <c r="Q598" s="225">
        <v>0</v>
      </c>
      <c r="R598" s="225">
        <f>Q598*H598</f>
        <v>0</v>
      </c>
      <c r="S598" s="225">
        <v>0</v>
      </c>
      <c r="T598" s="226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7" t="s">
        <v>465</v>
      </c>
      <c r="AT598" s="227" t="s">
        <v>231</v>
      </c>
      <c r="AU598" s="227" t="s">
        <v>87</v>
      </c>
      <c r="AY598" s="19" t="s">
        <v>229</v>
      </c>
      <c r="BE598" s="228">
        <f>IF(N598="základní",J598,0)</f>
        <v>0</v>
      </c>
      <c r="BF598" s="228">
        <f>IF(N598="snížená",J598,0)</f>
        <v>0</v>
      </c>
      <c r="BG598" s="228">
        <f>IF(N598="zákl. přenesená",J598,0)</f>
        <v>0</v>
      </c>
      <c r="BH598" s="228">
        <f>IF(N598="sníž. přenesená",J598,0)</f>
        <v>0</v>
      </c>
      <c r="BI598" s="228">
        <f>IF(N598="nulová",J598,0)</f>
        <v>0</v>
      </c>
      <c r="BJ598" s="19" t="s">
        <v>84</v>
      </c>
      <c r="BK598" s="228">
        <f>ROUND(I598*H598,2)</f>
        <v>0</v>
      </c>
      <c r="BL598" s="19" t="s">
        <v>465</v>
      </c>
      <c r="BM598" s="227" t="s">
        <v>835</v>
      </c>
    </row>
    <row r="599" spans="1:47" s="2" customFormat="1" ht="12">
      <c r="A599" s="40"/>
      <c r="B599" s="41"/>
      <c r="C599" s="42"/>
      <c r="D599" s="229" t="s">
        <v>236</v>
      </c>
      <c r="E599" s="42"/>
      <c r="F599" s="230" t="s">
        <v>836</v>
      </c>
      <c r="G599" s="42"/>
      <c r="H599" s="42"/>
      <c r="I599" s="231"/>
      <c r="J599" s="42"/>
      <c r="K599" s="42"/>
      <c r="L599" s="46"/>
      <c r="M599" s="232"/>
      <c r="N599" s="233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236</v>
      </c>
      <c r="AU599" s="19" t="s">
        <v>87</v>
      </c>
    </row>
    <row r="600" spans="1:47" s="2" customFormat="1" ht="12">
      <c r="A600" s="40"/>
      <c r="B600" s="41"/>
      <c r="C600" s="42"/>
      <c r="D600" s="236" t="s">
        <v>245</v>
      </c>
      <c r="E600" s="42"/>
      <c r="F600" s="267" t="s">
        <v>825</v>
      </c>
      <c r="G600" s="42"/>
      <c r="H600" s="42"/>
      <c r="I600" s="231"/>
      <c r="J600" s="42"/>
      <c r="K600" s="42"/>
      <c r="L600" s="46"/>
      <c r="M600" s="232"/>
      <c r="N600" s="233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245</v>
      </c>
      <c r="AU600" s="19" t="s">
        <v>87</v>
      </c>
    </row>
    <row r="601" spans="1:51" s="13" customFormat="1" ht="12">
      <c r="A601" s="13"/>
      <c r="B601" s="234"/>
      <c r="C601" s="235"/>
      <c r="D601" s="236" t="s">
        <v>238</v>
      </c>
      <c r="E601" s="237" t="s">
        <v>19</v>
      </c>
      <c r="F601" s="238" t="s">
        <v>414</v>
      </c>
      <c r="G601" s="235"/>
      <c r="H601" s="237" t="s">
        <v>19</v>
      </c>
      <c r="I601" s="239"/>
      <c r="J601" s="235"/>
      <c r="K601" s="235"/>
      <c r="L601" s="240"/>
      <c r="M601" s="241"/>
      <c r="N601" s="242"/>
      <c r="O601" s="242"/>
      <c r="P601" s="242"/>
      <c r="Q601" s="242"/>
      <c r="R601" s="242"/>
      <c r="S601" s="242"/>
      <c r="T601" s="24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4" t="s">
        <v>238</v>
      </c>
      <c r="AU601" s="244" t="s">
        <v>87</v>
      </c>
      <c r="AV601" s="13" t="s">
        <v>84</v>
      </c>
      <c r="AW601" s="13" t="s">
        <v>37</v>
      </c>
      <c r="AX601" s="13" t="s">
        <v>77</v>
      </c>
      <c r="AY601" s="244" t="s">
        <v>229</v>
      </c>
    </row>
    <row r="602" spans="1:51" s="14" customFormat="1" ht="12">
      <c r="A602" s="14"/>
      <c r="B602" s="245"/>
      <c r="C602" s="246"/>
      <c r="D602" s="236" t="s">
        <v>238</v>
      </c>
      <c r="E602" s="247" t="s">
        <v>165</v>
      </c>
      <c r="F602" s="248" t="s">
        <v>837</v>
      </c>
      <c r="G602" s="246"/>
      <c r="H602" s="249">
        <v>45.61</v>
      </c>
      <c r="I602" s="250"/>
      <c r="J602" s="246"/>
      <c r="K602" s="246"/>
      <c r="L602" s="251"/>
      <c r="M602" s="252"/>
      <c r="N602" s="253"/>
      <c r="O602" s="253"/>
      <c r="P602" s="253"/>
      <c r="Q602" s="253"/>
      <c r="R602" s="253"/>
      <c r="S602" s="253"/>
      <c r="T602" s="25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5" t="s">
        <v>238</v>
      </c>
      <c r="AU602" s="255" t="s">
        <v>87</v>
      </c>
      <c r="AV602" s="14" t="s">
        <v>87</v>
      </c>
      <c r="AW602" s="14" t="s">
        <v>37</v>
      </c>
      <c r="AX602" s="14" t="s">
        <v>77</v>
      </c>
      <c r="AY602" s="255" t="s">
        <v>229</v>
      </c>
    </row>
    <row r="603" spans="1:51" s="15" customFormat="1" ht="12">
      <c r="A603" s="15"/>
      <c r="B603" s="256"/>
      <c r="C603" s="257"/>
      <c r="D603" s="236" t="s">
        <v>238</v>
      </c>
      <c r="E603" s="258" t="s">
        <v>19</v>
      </c>
      <c r="F603" s="259" t="s">
        <v>240</v>
      </c>
      <c r="G603" s="257"/>
      <c r="H603" s="260">
        <v>45.61</v>
      </c>
      <c r="I603" s="261"/>
      <c r="J603" s="257"/>
      <c r="K603" s="257"/>
      <c r="L603" s="262"/>
      <c r="M603" s="263"/>
      <c r="N603" s="264"/>
      <c r="O603" s="264"/>
      <c r="P603" s="264"/>
      <c r="Q603" s="264"/>
      <c r="R603" s="264"/>
      <c r="S603" s="264"/>
      <c r="T603" s="26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66" t="s">
        <v>238</v>
      </c>
      <c r="AU603" s="266" t="s">
        <v>87</v>
      </c>
      <c r="AV603" s="15" t="s">
        <v>141</v>
      </c>
      <c r="AW603" s="15" t="s">
        <v>37</v>
      </c>
      <c r="AX603" s="15" t="s">
        <v>84</v>
      </c>
      <c r="AY603" s="266" t="s">
        <v>229</v>
      </c>
    </row>
    <row r="604" spans="1:65" s="2" customFormat="1" ht="24.15" customHeight="1">
      <c r="A604" s="40"/>
      <c r="B604" s="41"/>
      <c r="C604" s="279" t="s">
        <v>838</v>
      </c>
      <c r="D604" s="279" t="s">
        <v>320</v>
      </c>
      <c r="E604" s="280" t="s">
        <v>839</v>
      </c>
      <c r="F604" s="281" t="s">
        <v>840</v>
      </c>
      <c r="G604" s="282" t="s">
        <v>127</v>
      </c>
      <c r="H604" s="283">
        <v>45.61</v>
      </c>
      <c r="I604" s="284"/>
      <c r="J604" s="285">
        <f>ROUND(I604*H604,2)</f>
        <v>0</v>
      </c>
      <c r="K604" s="281" t="s">
        <v>234</v>
      </c>
      <c r="L604" s="286"/>
      <c r="M604" s="287" t="s">
        <v>19</v>
      </c>
      <c r="N604" s="288" t="s">
        <v>48</v>
      </c>
      <c r="O604" s="86"/>
      <c r="P604" s="225">
        <f>O604*H604</f>
        <v>0</v>
      </c>
      <c r="Q604" s="225">
        <v>0.00128</v>
      </c>
      <c r="R604" s="225">
        <f>Q604*H604</f>
        <v>0.058380800000000004</v>
      </c>
      <c r="S604" s="225">
        <v>0</v>
      </c>
      <c r="T604" s="22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27" t="s">
        <v>430</v>
      </c>
      <c r="AT604" s="227" t="s">
        <v>320</v>
      </c>
      <c r="AU604" s="227" t="s">
        <v>87</v>
      </c>
      <c r="AY604" s="19" t="s">
        <v>229</v>
      </c>
      <c r="BE604" s="228">
        <f>IF(N604="základní",J604,0)</f>
        <v>0</v>
      </c>
      <c r="BF604" s="228">
        <f>IF(N604="snížená",J604,0)</f>
        <v>0</v>
      </c>
      <c r="BG604" s="228">
        <f>IF(N604="zákl. přenesená",J604,0)</f>
        <v>0</v>
      </c>
      <c r="BH604" s="228">
        <f>IF(N604="sníž. přenesená",J604,0)</f>
        <v>0</v>
      </c>
      <c r="BI604" s="228">
        <f>IF(N604="nulová",J604,0)</f>
        <v>0</v>
      </c>
      <c r="BJ604" s="19" t="s">
        <v>84</v>
      </c>
      <c r="BK604" s="228">
        <f>ROUND(I604*H604,2)</f>
        <v>0</v>
      </c>
      <c r="BL604" s="19" t="s">
        <v>430</v>
      </c>
      <c r="BM604" s="227" t="s">
        <v>841</v>
      </c>
    </row>
    <row r="605" spans="1:51" s="14" customFormat="1" ht="12">
      <c r="A605" s="14"/>
      <c r="B605" s="245"/>
      <c r="C605" s="246"/>
      <c r="D605" s="236" t="s">
        <v>238</v>
      </c>
      <c r="E605" s="247" t="s">
        <v>19</v>
      </c>
      <c r="F605" s="248" t="s">
        <v>165</v>
      </c>
      <c r="G605" s="246"/>
      <c r="H605" s="249">
        <v>45.61</v>
      </c>
      <c r="I605" s="250"/>
      <c r="J605" s="246"/>
      <c r="K605" s="246"/>
      <c r="L605" s="251"/>
      <c r="M605" s="252"/>
      <c r="N605" s="253"/>
      <c r="O605" s="253"/>
      <c r="P605" s="253"/>
      <c r="Q605" s="253"/>
      <c r="R605" s="253"/>
      <c r="S605" s="253"/>
      <c r="T605" s="25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5" t="s">
        <v>238</v>
      </c>
      <c r="AU605" s="255" t="s">
        <v>87</v>
      </c>
      <c r="AV605" s="14" t="s">
        <v>87</v>
      </c>
      <c r="AW605" s="14" t="s">
        <v>37</v>
      </c>
      <c r="AX605" s="14" t="s">
        <v>77</v>
      </c>
      <c r="AY605" s="255" t="s">
        <v>229</v>
      </c>
    </row>
    <row r="606" spans="1:51" s="15" customFormat="1" ht="12">
      <c r="A606" s="15"/>
      <c r="B606" s="256"/>
      <c r="C606" s="257"/>
      <c r="D606" s="236" t="s">
        <v>238</v>
      </c>
      <c r="E606" s="258" t="s">
        <v>19</v>
      </c>
      <c r="F606" s="259" t="s">
        <v>240</v>
      </c>
      <c r="G606" s="257"/>
      <c r="H606" s="260">
        <v>45.61</v>
      </c>
      <c r="I606" s="261"/>
      <c r="J606" s="257"/>
      <c r="K606" s="257"/>
      <c r="L606" s="262"/>
      <c r="M606" s="263"/>
      <c r="N606" s="264"/>
      <c r="O606" s="264"/>
      <c r="P606" s="264"/>
      <c r="Q606" s="264"/>
      <c r="R606" s="264"/>
      <c r="S606" s="264"/>
      <c r="T606" s="26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66" t="s">
        <v>238</v>
      </c>
      <c r="AU606" s="266" t="s">
        <v>87</v>
      </c>
      <c r="AV606" s="15" t="s">
        <v>141</v>
      </c>
      <c r="AW606" s="15" t="s">
        <v>37</v>
      </c>
      <c r="AX606" s="15" t="s">
        <v>84</v>
      </c>
      <c r="AY606" s="266" t="s">
        <v>229</v>
      </c>
    </row>
    <row r="607" spans="1:65" s="2" customFormat="1" ht="24.15" customHeight="1">
      <c r="A607" s="40"/>
      <c r="B607" s="41"/>
      <c r="C607" s="216" t="s">
        <v>842</v>
      </c>
      <c r="D607" s="216" t="s">
        <v>231</v>
      </c>
      <c r="E607" s="217" t="s">
        <v>843</v>
      </c>
      <c r="F607" s="218" t="s">
        <v>844</v>
      </c>
      <c r="G607" s="219" t="s">
        <v>292</v>
      </c>
      <c r="H607" s="220">
        <v>49.446</v>
      </c>
      <c r="I607" s="221"/>
      <c r="J607" s="222">
        <f>ROUND(I607*H607,2)</f>
        <v>0</v>
      </c>
      <c r="K607" s="218" t="s">
        <v>234</v>
      </c>
      <c r="L607" s="46"/>
      <c r="M607" s="223" t="s">
        <v>19</v>
      </c>
      <c r="N607" s="224" t="s">
        <v>48</v>
      </c>
      <c r="O607" s="86"/>
      <c r="P607" s="225">
        <f>O607*H607</f>
        <v>0</v>
      </c>
      <c r="Q607" s="225">
        <v>0</v>
      </c>
      <c r="R607" s="225">
        <f>Q607*H607</f>
        <v>0</v>
      </c>
      <c r="S607" s="225">
        <v>0</v>
      </c>
      <c r="T607" s="22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7" t="s">
        <v>465</v>
      </c>
      <c r="AT607" s="227" t="s">
        <v>231</v>
      </c>
      <c r="AU607" s="227" t="s">
        <v>87</v>
      </c>
      <c r="AY607" s="19" t="s">
        <v>229</v>
      </c>
      <c r="BE607" s="228">
        <f>IF(N607="základní",J607,0)</f>
        <v>0</v>
      </c>
      <c r="BF607" s="228">
        <f>IF(N607="snížená",J607,0)</f>
        <v>0</v>
      </c>
      <c r="BG607" s="228">
        <f>IF(N607="zákl. přenesená",J607,0)</f>
        <v>0</v>
      </c>
      <c r="BH607" s="228">
        <f>IF(N607="sníž. přenesená",J607,0)</f>
        <v>0</v>
      </c>
      <c r="BI607" s="228">
        <f>IF(N607="nulová",J607,0)</f>
        <v>0</v>
      </c>
      <c r="BJ607" s="19" t="s">
        <v>84</v>
      </c>
      <c r="BK607" s="228">
        <f>ROUND(I607*H607,2)</f>
        <v>0</v>
      </c>
      <c r="BL607" s="19" t="s">
        <v>465</v>
      </c>
      <c r="BM607" s="227" t="s">
        <v>845</v>
      </c>
    </row>
    <row r="608" spans="1:47" s="2" customFormat="1" ht="12">
      <c r="A608" s="40"/>
      <c r="B608" s="41"/>
      <c r="C608" s="42"/>
      <c r="D608" s="229" t="s">
        <v>236</v>
      </c>
      <c r="E608" s="42"/>
      <c r="F608" s="230" t="s">
        <v>846</v>
      </c>
      <c r="G608" s="42"/>
      <c r="H608" s="42"/>
      <c r="I608" s="231"/>
      <c r="J608" s="42"/>
      <c r="K608" s="42"/>
      <c r="L608" s="46"/>
      <c r="M608" s="232"/>
      <c r="N608" s="233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236</v>
      </c>
      <c r="AU608" s="19" t="s">
        <v>87</v>
      </c>
    </row>
    <row r="609" spans="1:65" s="2" customFormat="1" ht="16.5" customHeight="1">
      <c r="A609" s="40"/>
      <c r="B609" s="41"/>
      <c r="C609" s="216" t="s">
        <v>847</v>
      </c>
      <c r="D609" s="216" t="s">
        <v>231</v>
      </c>
      <c r="E609" s="217" t="s">
        <v>848</v>
      </c>
      <c r="F609" s="218" t="s">
        <v>849</v>
      </c>
      <c r="G609" s="219" t="s">
        <v>127</v>
      </c>
      <c r="H609" s="220">
        <v>86.8</v>
      </c>
      <c r="I609" s="221"/>
      <c r="J609" s="222">
        <f>ROUND(I609*H609,2)</f>
        <v>0</v>
      </c>
      <c r="K609" s="218" t="s">
        <v>19</v>
      </c>
      <c r="L609" s="46"/>
      <c r="M609" s="223" t="s">
        <v>19</v>
      </c>
      <c r="N609" s="224" t="s">
        <v>48</v>
      </c>
      <c r="O609" s="86"/>
      <c r="P609" s="225">
        <f>O609*H609</f>
        <v>0</v>
      </c>
      <c r="Q609" s="225">
        <v>0</v>
      </c>
      <c r="R609" s="225">
        <f>Q609*H609</f>
        <v>0</v>
      </c>
      <c r="S609" s="225">
        <v>0</v>
      </c>
      <c r="T609" s="226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7" t="s">
        <v>465</v>
      </c>
      <c r="AT609" s="227" t="s">
        <v>231</v>
      </c>
      <c r="AU609" s="227" t="s">
        <v>87</v>
      </c>
      <c r="AY609" s="19" t="s">
        <v>229</v>
      </c>
      <c r="BE609" s="228">
        <f>IF(N609="základní",J609,0)</f>
        <v>0</v>
      </c>
      <c r="BF609" s="228">
        <f>IF(N609="snížená",J609,0)</f>
        <v>0</v>
      </c>
      <c r="BG609" s="228">
        <f>IF(N609="zákl. přenesená",J609,0)</f>
        <v>0</v>
      </c>
      <c r="BH609" s="228">
        <f>IF(N609="sníž. přenesená",J609,0)</f>
        <v>0</v>
      </c>
      <c r="BI609" s="228">
        <f>IF(N609="nulová",J609,0)</f>
        <v>0</v>
      </c>
      <c r="BJ609" s="19" t="s">
        <v>84</v>
      </c>
      <c r="BK609" s="228">
        <f>ROUND(I609*H609,2)</f>
        <v>0</v>
      </c>
      <c r="BL609" s="19" t="s">
        <v>465</v>
      </c>
      <c r="BM609" s="227" t="s">
        <v>850</v>
      </c>
    </row>
    <row r="610" spans="1:51" s="13" customFormat="1" ht="12">
      <c r="A610" s="13"/>
      <c r="B610" s="234"/>
      <c r="C610" s="235"/>
      <c r="D610" s="236" t="s">
        <v>238</v>
      </c>
      <c r="E610" s="237" t="s">
        <v>19</v>
      </c>
      <c r="F610" s="238" t="s">
        <v>414</v>
      </c>
      <c r="G610" s="235"/>
      <c r="H610" s="237" t="s">
        <v>19</v>
      </c>
      <c r="I610" s="239"/>
      <c r="J610" s="235"/>
      <c r="K610" s="235"/>
      <c r="L610" s="240"/>
      <c r="M610" s="241"/>
      <c r="N610" s="242"/>
      <c r="O610" s="242"/>
      <c r="P610" s="242"/>
      <c r="Q610" s="242"/>
      <c r="R610" s="242"/>
      <c r="S610" s="242"/>
      <c r="T610" s="24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4" t="s">
        <v>238</v>
      </c>
      <c r="AU610" s="244" t="s">
        <v>87</v>
      </c>
      <c r="AV610" s="13" t="s">
        <v>84</v>
      </c>
      <c r="AW610" s="13" t="s">
        <v>37</v>
      </c>
      <c r="AX610" s="13" t="s">
        <v>77</v>
      </c>
      <c r="AY610" s="244" t="s">
        <v>229</v>
      </c>
    </row>
    <row r="611" spans="1:51" s="14" customFormat="1" ht="12">
      <c r="A611" s="14"/>
      <c r="B611" s="245"/>
      <c r="C611" s="246"/>
      <c r="D611" s="236" t="s">
        <v>238</v>
      </c>
      <c r="E611" s="247" t="s">
        <v>160</v>
      </c>
      <c r="F611" s="248" t="s">
        <v>851</v>
      </c>
      <c r="G611" s="246"/>
      <c r="H611" s="249">
        <v>86.8</v>
      </c>
      <c r="I611" s="250"/>
      <c r="J611" s="246"/>
      <c r="K611" s="246"/>
      <c r="L611" s="251"/>
      <c r="M611" s="252"/>
      <c r="N611" s="253"/>
      <c r="O611" s="253"/>
      <c r="P611" s="253"/>
      <c r="Q611" s="253"/>
      <c r="R611" s="253"/>
      <c r="S611" s="253"/>
      <c r="T611" s="25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5" t="s">
        <v>238</v>
      </c>
      <c r="AU611" s="255" t="s">
        <v>87</v>
      </c>
      <c r="AV611" s="14" t="s">
        <v>87</v>
      </c>
      <c r="AW611" s="14" t="s">
        <v>37</v>
      </c>
      <c r="AX611" s="14" t="s">
        <v>77</v>
      </c>
      <c r="AY611" s="255" t="s">
        <v>229</v>
      </c>
    </row>
    <row r="612" spans="1:51" s="15" customFormat="1" ht="12">
      <c r="A612" s="15"/>
      <c r="B612" s="256"/>
      <c r="C612" s="257"/>
      <c r="D612" s="236" t="s">
        <v>238</v>
      </c>
      <c r="E612" s="258" t="s">
        <v>19</v>
      </c>
      <c r="F612" s="259" t="s">
        <v>240</v>
      </c>
      <c r="G612" s="257"/>
      <c r="H612" s="260">
        <v>86.8</v>
      </c>
      <c r="I612" s="261"/>
      <c r="J612" s="257"/>
      <c r="K612" s="257"/>
      <c r="L612" s="262"/>
      <c r="M612" s="289"/>
      <c r="N612" s="290"/>
      <c r="O612" s="290"/>
      <c r="P612" s="290"/>
      <c r="Q612" s="290"/>
      <c r="R612" s="290"/>
      <c r="S612" s="290"/>
      <c r="T612" s="291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66" t="s">
        <v>238</v>
      </c>
      <c r="AU612" s="266" t="s">
        <v>87</v>
      </c>
      <c r="AV612" s="15" t="s">
        <v>141</v>
      </c>
      <c r="AW612" s="15" t="s">
        <v>37</v>
      </c>
      <c r="AX612" s="15" t="s">
        <v>84</v>
      </c>
      <c r="AY612" s="266" t="s">
        <v>229</v>
      </c>
    </row>
    <row r="613" spans="1:31" s="2" customFormat="1" ht="6.95" customHeight="1">
      <c r="A613" s="40"/>
      <c r="B613" s="61"/>
      <c r="C613" s="62"/>
      <c r="D613" s="62"/>
      <c r="E613" s="62"/>
      <c r="F613" s="62"/>
      <c r="G613" s="62"/>
      <c r="H613" s="62"/>
      <c r="I613" s="62"/>
      <c r="J613" s="62"/>
      <c r="K613" s="62"/>
      <c r="L613" s="46"/>
      <c r="M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</row>
  </sheetData>
  <sheetProtection password="CC35" sheet="1" objects="1" scenarios="1" formatColumns="0" formatRows="0" autoFilter="0"/>
  <autoFilter ref="C101:K6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hyperlinks>
    <hyperlink ref="F106" r:id="rId1" display="https://podminky.urs.cz/item/CS_URS_2022_02/121151103"/>
    <hyperlink ref="F111" r:id="rId2" display="https://podminky.urs.cz/item/CS_URS_2022_02/162706111"/>
    <hyperlink ref="F116" r:id="rId3" display="https://podminky.urs.cz/item/CS_URS_2022_02/162706119"/>
    <hyperlink ref="F121" r:id="rId4" display="https://podminky.urs.cz/item/CS_URS_2022_02/122252203"/>
    <hyperlink ref="F126" r:id="rId5" display="https://podminky.urs.cz/item/CS_URS_2022_02/120001101"/>
    <hyperlink ref="F131" r:id="rId6" display="https://podminky.urs.cz/item/CS_URS_2022_02/132112132"/>
    <hyperlink ref="F136" r:id="rId7" display="https://podminky.urs.cz/item/CS_URS_2022_02/162751117"/>
    <hyperlink ref="F141" r:id="rId8" display="https://podminky.urs.cz/item/CS_URS_2022_02/162751119"/>
    <hyperlink ref="F146" r:id="rId9" display="https://podminky.urs.cz/item/CS_URS_2022_02/171251201"/>
    <hyperlink ref="F150" r:id="rId10" display="https://podminky.urs.cz/item/CS_URS_2022_02/171201231"/>
    <hyperlink ref="F154" r:id="rId11" display="https://podminky.urs.cz/item/CS_URS_2022_02/171251101"/>
    <hyperlink ref="F159" r:id="rId12" display="https://podminky.urs.cz/item/CS_URS_2022_02/167151101"/>
    <hyperlink ref="F163" r:id="rId13" display="https://podminky.urs.cz/item/CS_URS_2022_02/162351104"/>
    <hyperlink ref="F167" r:id="rId14" display="https://podminky.urs.cz/item/CS_URS_2022_02/174151101"/>
    <hyperlink ref="F177" r:id="rId15" display="https://podminky.urs.cz/item/CS_URS_2022_02/181152302"/>
    <hyperlink ref="F181" r:id="rId16" display="https://podminky.urs.cz/item/CS_URS_2022_02/184818232"/>
    <hyperlink ref="F186" r:id="rId17" display="https://podminky.urs.cz/item/CS_URS_2022_02/184818233"/>
    <hyperlink ref="F192" r:id="rId18" display="https://podminky.urs.cz/item/CS_URS_2022_02/111211101"/>
    <hyperlink ref="F197" r:id="rId19" display="https://podminky.urs.cz/item/CS_URS_2022_02/162301501"/>
    <hyperlink ref="F201" r:id="rId20" display="https://podminky.urs.cz/item/CS_URS_2022_02/162301981"/>
    <hyperlink ref="F207" r:id="rId21" display="https://podminky.urs.cz/item/CS_URS_2022_02/162706111"/>
    <hyperlink ref="F211" r:id="rId22" display="https://podminky.urs.cz/item/CS_URS_2022_02/162706119"/>
    <hyperlink ref="F216" r:id="rId23" display="https://podminky.urs.cz/item/CS_URS_2022_02/167103101"/>
    <hyperlink ref="F220" r:id="rId24" display="https://podminky.urs.cz/item/CS_URS_2022_02/181351003"/>
    <hyperlink ref="F228" r:id="rId25" display="https://podminky.urs.cz/item/CS_URS_2022_02/181411121"/>
    <hyperlink ref="F236" r:id="rId26" display="https://podminky.urs.cz/item/CS_URS_2022_02/185804312"/>
    <hyperlink ref="F243" r:id="rId27" display="https://podminky.urs.cz/item/CS_URS_2022_02/338171123"/>
    <hyperlink ref="F251" r:id="rId28" display="https://podminky.urs.cz/item/CS_URS_2022_02/339921132"/>
    <hyperlink ref="F260" r:id="rId29" display="https://podminky.urs.cz/item/CS_URS_2022_02/348171143"/>
    <hyperlink ref="F271" r:id="rId30" display="https://podminky.urs.cz/item/CS_URS_2022_02/564851111"/>
    <hyperlink ref="F275" r:id="rId31" display="https://podminky.urs.cz/item/CS_URS_2022_02/564871111"/>
    <hyperlink ref="F279" r:id="rId32" display="https://podminky.urs.cz/item/CS_URS_2022_02/596211113"/>
    <hyperlink ref="F294" r:id="rId33" display="https://podminky.urs.cz/item/CS_URS_2022_02/596212212"/>
    <hyperlink ref="F316" r:id="rId34" display="https://podminky.urs.cz/item/CS_URS_2022_02/899431111"/>
    <hyperlink ref="F321" r:id="rId35" display="https://podminky.urs.cz/item/CS_URS_2022_02/899432111"/>
    <hyperlink ref="F331" r:id="rId36" display="https://podminky.urs.cz/item/CS_URS_2022_02/911111111"/>
    <hyperlink ref="F340" r:id="rId37" display="https://podminky.urs.cz/item/CS_URS_2022_02/914111111"/>
    <hyperlink ref="F393" r:id="rId38" display="https://podminky.urs.cz/item/CS_URS_2022_02/914511111"/>
    <hyperlink ref="F407" r:id="rId39" display="https://podminky.urs.cz/item/CS_URS_2022_02/916231213"/>
    <hyperlink ref="F416" r:id="rId40" display="https://podminky.urs.cz/item/CS_URS_2022_02/935932113"/>
    <hyperlink ref="F421" r:id="rId41" display="https://podminky.urs.cz/item/CS_URS_2022_02/935932415"/>
    <hyperlink ref="F426" r:id="rId42" display="https://podminky.urs.cz/item/CS_URS_2022_02/935932611"/>
    <hyperlink ref="F431" r:id="rId43" display="https://podminky.urs.cz/item/CS_URS_2022_02/936104211"/>
    <hyperlink ref="F436" r:id="rId44" display="https://podminky.urs.cz/item/CS_URS_2022_02/113106123"/>
    <hyperlink ref="F441" r:id="rId45" display="https://podminky.urs.cz/item/CS_URS_2022_02/113107132"/>
    <hyperlink ref="F446" r:id="rId46" display="https://podminky.urs.cz/item/CS_URS_2022_02/113107162"/>
    <hyperlink ref="F450" r:id="rId47" display="https://podminky.urs.cz/item/CS_URS_2022_02/113202111"/>
    <hyperlink ref="F455" r:id="rId48" display="https://podminky.urs.cz/item/CS_URS_2022_02/961044111"/>
    <hyperlink ref="F460" r:id="rId49" display="https://podminky.urs.cz/item/CS_URS_2022_02/962042321"/>
    <hyperlink ref="F465" r:id="rId50" display="https://podminky.urs.cz/item/CS_URS_2022_02/966001311"/>
    <hyperlink ref="F470" r:id="rId51" display="https://podminky.urs.cz/item/CS_URS_2022_02/966006132"/>
    <hyperlink ref="F476" r:id="rId52" display="https://podminky.urs.cz/item/CS_URS_2022_02/966006211"/>
    <hyperlink ref="F482" r:id="rId53" display="https://podminky.urs.cz/item/CS_URS_2022_02/966071711"/>
    <hyperlink ref="F487" r:id="rId54" display="https://podminky.urs.cz/item/CS_URS_2022_02/966072811"/>
    <hyperlink ref="F493" r:id="rId55" display="https://podminky.urs.cz/item/CS_URS_2022_02/966005111"/>
    <hyperlink ref="F498" r:id="rId56" display="https://podminky.urs.cz/item/CS_URS_2022_02/966068102"/>
    <hyperlink ref="F504" r:id="rId57" display="https://podminky.urs.cz/item/CS_URS_2022_02/997221551"/>
    <hyperlink ref="F507" r:id="rId58" display="https://podminky.urs.cz/item/CS_URS_2022_02/997221559"/>
    <hyperlink ref="F510" r:id="rId59" display="https://podminky.urs.cz/item/CS_URS_2022_02/997221861"/>
    <hyperlink ref="F512" r:id="rId60" display="https://podminky.urs.cz/item/CS_URS_2022_02/997221873"/>
    <hyperlink ref="F515" r:id="rId61" display="https://podminky.urs.cz/item/CS_URS_2022_02/998225111"/>
    <hyperlink ref="F519" r:id="rId62" display="https://podminky.urs.cz/item/CS_URS_2022_02/767893124"/>
    <hyperlink ref="F529" r:id="rId63" display="https://podminky.urs.cz/item/CS_URS_2022_02/998767101"/>
    <hyperlink ref="F533" r:id="rId64" display="https://podminky.urs.cz/item/CS_URS_2022_02/460520173"/>
    <hyperlink ref="F542" r:id="rId65" display="https://podminky.urs.cz/item/CS_URS_2022_02/230086115"/>
    <hyperlink ref="F547" r:id="rId66" display="https://podminky.urs.cz/item/CS_URS_2022_02/230200007"/>
    <hyperlink ref="F551" r:id="rId67" display="https://podminky.urs.cz/item/CS_URS_2022_02/230200117"/>
    <hyperlink ref="F559" r:id="rId68" display="https://podminky.urs.cz/item/CS_URS_2022_02/230205242"/>
    <hyperlink ref="F564" r:id="rId69" display="https://podminky.urs.cz/item/CS_URS_2022_02/230230047"/>
    <hyperlink ref="F569" r:id="rId70" display="https://podminky.urs.cz/item/CS_URS_2022_02/899722112"/>
    <hyperlink ref="F573" r:id="rId71" display="https://podminky.urs.cz/item/CS_URS_2022_02/460161131"/>
    <hyperlink ref="F577" r:id="rId72" display="https://podminky.urs.cz/item/CS_URS_2022_02/460431142"/>
    <hyperlink ref="F585" r:id="rId73" display="https://podminky.urs.cz/item/CS_URS_2022_02/460671111"/>
    <hyperlink ref="F589" r:id="rId74" display="https://podminky.urs.cz/item/CS_URS_2022_02/460791114"/>
    <hyperlink ref="F599" r:id="rId75" display="https://podminky.urs.cz/item/CS_URS_2022_02/460791116"/>
    <hyperlink ref="F608" r:id="rId76" display="https://podminky.urs.cz/item/CS_URS_2022_02/46998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  <c r="AZ2" s="140" t="s">
        <v>178</v>
      </c>
      <c r="BA2" s="140" t="s">
        <v>179</v>
      </c>
      <c r="BB2" s="140" t="s">
        <v>144</v>
      </c>
      <c r="BC2" s="140" t="s">
        <v>852</v>
      </c>
      <c r="BD2" s="140" t="s">
        <v>87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  <c r="AZ3" s="140" t="s">
        <v>853</v>
      </c>
      <c r="BA3" s="140" t="s">
        <v>854</v>
      </c>
      <c r="BB3" s="140" t="s">
        <v>132</v>
      </c>
      <c r="BC3" s="140" t="s">
        <v>259</v>
      </c>
      <c r="BD3" s="140" t="s">
        <v>87</v>
      </c>
    </row>
    <row r="4" spans="2:56" s="1" customFormat="1" ht="24.95" customHeight="1">
      <c r="B4" s="22"/>
      <c r="D4" s="143" t="s">
        <v>115</v>
      </c>
      <c r="L4" s="22"/>
      <c r="M4" s="144" t="s">
        <v>10</v>
      </c>
      <c r="AT4" s="19" t="s">
        <v>4</v>
      </c>
      <c r="AZ4" s="140" t="s">
        <v>855</v>
      </c>
      <c r="BA4" s="140" t="s">
        <v>856</v>
      </c>
      <c r="BB4" s="140" t="s">
        <v>144</v>
      </c>
      <c r="BC4" s="140" t="s">
        <v>857</v>
      </c>
      <c r="BD4" s="140" t="s">
        <v>87</v>
      </c>
    </row>
    <row r="5" spans="2:56" s="1" customFormat="1" ht="6.95" customHeight="1">
      <c r="B5" s="22"/>
      <c r="L5" s="22"/>
      <c r="AZ5" s="140" t="s">
        <v>155</v>
      </c>
      <c r="BA5" s="140" t="s">
        <v>156</v>
      </c>
      <c r="BB5" s="140" t="s">
        <v>127</v>
      </c>
      <c r="BC5" s="140" t="s">
        <v>157</v>
      </c>
      <c r="BD5" s="140" t="s">
        <v>248</v>
      </c>
    </row>
    <row r="6" spans="2:56" s="1" customFormat="1" ht="12" customHeight="1">
      <c r="B6" s="22"/>
      <c r="D6" s="145" t="s">
        <v>16</v>
      </c>
      <c r="L6" s="22"/>
      <c r="AZ6" s="140" t="s">
        <v>858</v>
      </c>
      <c r="BA6" s="140" t="s">
        <v>859</v>
      </c>
      <c r="BB6" s="140" t="s">
        <v>127</v>
      </c>
      <c r="BC6" s="140" t="s">
        <v>860</v>
      </c>
      <c r="BD6" s="140" t="s">
        <v>87</v>
      </c>
    </row>
    <row r="7" spans="2:56" s="1" customFormat="1" ht="16.5" customHeight="1">
      <c r="B7" s="22"/>
      <c r="E7" s="146" t="str">
        <f>'Rekapitulace stavby'!K6</f>
        <v>Rekonstrukce ul. Karla Čapka, Habartov</v>
      </c>
      <c r="F7" s="145"/>
      <c r="G7" s="145"/>
      <c r="H7" s="145"/>
      <c r="L7" s="22"/>
      <c r="AZ7" s="140" t="s">
        <v>861</v>
      </c>
      <c r="BA7" s="140" t="s">
        <v>192</v>
      </c>
      <c r="BB7" s="140" t="s">
        <v>144</v>
      </c>
      <c r="BC7" s="140" t="s">
        <v>862</v>
      </c>
      <c r="BD7" s="140" t="s">
        <v>87</v>
      </c>
    </row>
    <row r="8" spans="2:56" s="1" customFormat="1" ht="12" customHeight="1">
      <c r="B8" s="22"/>
      <c r="D8" s="145" t="s">
        <v>124</v>
      </c>
      <c r="L8" s="22"/>
      <c r="AZ8" s="140" t="s">
        <v>863</v>
      </c>
      <c r="BA8" s="140" t="s">
        <v>864</v>
      </c>
      <c r="BB8" s="140" t="s">
        <v>127</v>
      </c>
      <c r="BC8" s="140" t="s">
        <v>865</v>
      </c>
      <c r="BD8" s="140" t="s">
        <v>87</v>
      </c>
    </row>
    <row r="9" spans="1:56" s="2" customFormat="1" ht="16.5" customHeight="1">
      <c r="A9" s="40"/>
      <c r="B9" s="46"/>
      <c r="C9" s="40"/>
      <c r="D9" s="40"/>
      <c r="E9" s="146" t="s">
        <v>129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0" t="s">
        <v>866</v>
      </c>
      <c r="BA9" s="140" t="s">
        <v>192</v>
      </c>
      <c r="BB9" s="140" t="s">
        <v>144</v>
      </c>
      <c r="BC9" s="140" t="s">
        <v>867</v>
      </c>
      <c r="BD9" s="140" t="s">
        <v>87</v>
      </c>
    </row>
    <row r="10" spans="1:56" s="2" customFormat="1" ht="12" customHeight="1">
      <c r="A10" s="40"/>
      <c r="B10" s="46"/>
      <c r="C10" s="40"/>
      <c r="D10" s="145" t="s">
        <v>134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0" t="s">
        <v>185</v>
      </c>
      <c r="BA10" s="140" t="s">
        <v>186</v>
      </c>
      <c r="BB10" s="140" t="s">
        <v>144</v>
      </c>
      <c r="BC10" s="140" t="s">
        <v>868</v>
      </c>
      <c r="BD10" s="140" t="s">
        <v>87</v>
      </c>
    </row>
    <row r="11" spans="1:56" s="2" customFormat="1" ht="30" customHeight="1">
      <c r="A11" s="40"/>
      <c r="B11" s="46"/>
      <c r="C11" s="40"/>
      <c r="D11" s="40"/>
      <c r="E11" s="148" t="s">
        <v>869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0" t="s">
        <v>870</v>
      </c>
      <c r="BA11" s="140" t="s">
        <v>871</v>
      </c>
      <c r="BB11" s="140" t="s">
        <v>111</v>
      </c>
      <c r="BC11" s="140" t="s">
        <v>872</v>
      </c>
      <c r="BD11" s="140" t="s">
        <v>87</v>
      </c>
    </row>
    <row r="12" spans="1:56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0" t="s">
        <v>873</v>
      </c>
      <c r="BA12" s="140" t="s">
        <v>143</v>
      </c>
      <c r="BB12" s="140" t="s">
        <v>144</v>
      </c>
      <c r="BC12" s="140" t="s">
        <v>874</v>
      </c>
      <c r="BD12" s="140" t="s">
        <v>87</v>
      </c>
    </row>
    <row r="13" spans="1:56" s="2" customFormat="1" ht="12" customHeight="1">
      <c r="A13" s="40"/>
      <c r="B13" s="46"/>
      <c r="C13" s="40"/>
      <c r="D13" s="145" t="s">
        <v>18</v>
      </c>
      <c r="E13" s="40"/>
      <c r="F13" s="135" t="s">
        <v>86</v>
      </c>
      <c r="G13" s="40"/>
      <c r="H13" s="40"/>
      <c r="I13" s="145" t="s">
        <v>20</v>
      </c>
      <c r="J13" s="135" t="s">
        <v>146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0" t="s">
        <v>875</v>
      </c>
      <c r="BA13" s="140" t="s">
        <v>876</v>
      </c>
      <c r="BB13" s="140" t="s">
        <v>144</v>
      </c>
      <c r="BC13" s="140" t="s">
        <v>877</v>
      </c>
      <c r="BD13" s="140" t="s">
        <v>87</v>
      </c>
    </row>
    <row r="14" spans="1:56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4. 6. 2022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0" t="s">
        <v>878</v>
      </c>
      <c r="BA14" s="140" t="s">
        <v>879</v>
      </c>
      <c r="BB14" s="140" t="s">
        <v>144</v>
      </c>
      <c r="BC14" s="140" t="s">
        <v>880</v>
      </c>
      <c r="BD14" s="140" t="s">
        <v>87</v>
      </c>
    </row>
    <row r="15" spans="1:56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0" t="s">
        <v>142</v>
      </c>
      <c r="BA15" s="140" t="s">
        <v>143</v>
      </c>
      <c r="BB15" s="140" t="s">
        <v>144</v>
      </c>
      <c r="BC15" s="140" t="s">
        <v>881</v>
      </c>
      <c r="BD15" s="140" t="s">
        <v>87</v>
      </c>
    </row>
    <row r="16" spans="1:56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0" t="s">
        <v>882</v>
      </c>
      <c r="BA16" s="140" t="s">
        <v>883</v>
      </c>
      <c r="BB16" s="140" t="s">
        <v>111</v>
      </c>
      <c r="BC16" s="140" t="s">
        <v>884</v>
      </c>
      <c r="BD16" s="140" t="s">
        <v>87</v>
      </c>
    </row>
    <row r="17" spans="1:56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0" t="s">
        <v>885</v>
      </c>
      <c r="BA17" s="140" t="s">
        <v>110</v>
      </c>
      <c r="BB17" s="140" t="s">
        <v>111</v>
      </c>
      <c r="BC17" s="140" t="s">
        <v>736</v>
      </c>
      <c r="BD17" s="140" t="s">
        <v>87</v>
      </c>
    </row>
    <row r="18" spans="1:56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0" t="s">
        <v>886</v>
      </c>
      <c r="BA18" s="140" t="s">
        <v>887</v>
      </c>
      <c r="BB18" s="140" t="s">
        <v>111</v>
      </c>
      <c r="BC18" s="140" t="s">
        <v>888</v>
      </c>
      <c r="BD18" s="140" t="s">
        <v>87</v>
      </c>
    </row>
    <row r="19" spans="1:56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0" t="s">
        <v>889</v>
      </c>
      <c r="BA19" s="140" t="s">
        <v>890</v>
      </c>
      <c r="BB19" s="140" t="s">
        <v>144</v>
      </c>
      <c r="BC19" s="140" t="s">
        <v>891</v>
      </c>
      <c r="BD19" s="140" t="s">
        <v>87</v>
      </c>
    </row>
    <row r="20" spans="1:56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0" t="s">
        <v>892</v>
      </c>
      <c r="BA20" s="140" t="s">
        <v>893</v>
      </c>
      <c r="BB20" s="140" t="s">
        <v>132</v>
      </c>
      <c r="BC20" s="140" t="s">
        <v>141</v>
      </c>
      <c r="BD20" s="140" t="s">
        <v>87</v>
      </c>
    </row>
    <row r="21" spans="1:56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0" t="s">
        <v>894</v>
      </c>
      <c r="BA21" s="140" t="s">
        <v>895</v>
      </c>
      <c r="BB21" s="140" t="s">
        <v>132</v>
      </c>
      <c r="BC21" s="140" t="s">
        <v>296</v>
      </c>
      <c r="BD21" s="140" t="s">
        <v>87</v>
      </c>
    </row>
    <row r="22" spans="1:56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">
        <v>34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0" t="s">
        <v>896</v>
      </c>
      <c r="BA22" s="140" t="s">
        <v>897</v>
      </c>
      <c r="BB22" s="140" t="s">
        <v>132</v>
      </c>
      <c r="BC22" s="140" t="s">
        <v>84</v>
      </c>
      <c r="BD22" s="140" t="s">
        <v>87</v>
      </c>
    </row>
    <row r="23" spans="1:56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45" t="s">
        <v>29</v>
      </c>
      <c r="J23" s="135" t="s">
        <v>36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0" t="s">
        <v>898</v>
      </c>
      <c r="BA23" s="140" t="s">
        <v>897</v>
      </c>
      <c r="BB23" s="140" t="s">
        <v>132</v>
      </c>
      <c r="BC23" s="140" t="s">
        <v>141</v>
      </c>
      <c r="BD23" s="140" t="s">
        <v>87</v>
      </c>
    </row>
    <row r="24" spans="1:56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0" t="s">
        <v>899</v>
      </c>
      <c r="BA24" s="140" t="s">
        <v>900</v>
      </c>
      <c r="BB24" s="140" t="s">
        <v>127</v>
      </c>
      <c r="BC24" s="140" t="s">
        <v>901</v>
      </c>
      <c r="BD24" s="140" t="s">
        <v>87</v>
      </c>
    </row>
    <row r="25" spans="1:56" s="2" customFormat="1" ht="12" customHeight="1">
      <c r="A25" s="40"/>
      <c r="B25" s="46"/>
      <c r="C25" s="40"/>
      <c r="D25" s="145" t="s">
        <v>38</v>
      </c>
      <c r="E25" s="40"/>
      <c r="F25" s="40"/>
      <c r="G25" s="40"/>
      <c r="H25" s="40"/>
      <c r="I25" s="145" t="s">
        <v>26</v>
      </c>
      <c r="J25" s="135" t="s">
        <v>39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0" t="s">
        <v>902</v>
      </c>
      <c r="BA25" s="140" t="s">
        <v>900</v>
      </c>
      <c r="BB25" s="140" t="s">
        <v>127</v>
      </c>
      <c r="BC25" s="140" t="s">
        <v>903</v>
      </c>
      <c r="BD25" s="140" t="s">
        <v>87</v>
      </c>
    </row>
    <row r="26" spans="1:56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45" t="s">
        <v>29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0" t="s">
        <v>904</v>
      </c>
      <c r="BA26" s="140" t="s">
        <v>900</v>
      </c>
      <c r="BB26" s="140" t="s">
        <v>111</v>
      </c>
      <c r="BC26" s="140" t="s">
        <v>905</v>
      </c>
      <c r="BD26" s="140" t="s">
        <v>87</v>
      </c>
    </row>
    <row r="27" spans="1:56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0" t="s">
        <v>906</v>
      </c>
      <c r="BA27" s="140" t="s">
        <v>900</v>
      </c>
      <c r="BB27" s="140" t="s">
        <v>111</v>
      </c>
      <c r="BC27" s="140" t="s">
        <v>907</v>
      </c>
      <c r="BD27" s="140" t="s">
        <v>87</v>
      </c>
    </row>
    <row r="28" spans="1:56" s="2" customFormat="1" ht="12" customHeight="1">
      <c r="A28" s="40"/>
      <c r="B28" s="46"/>
      <c r="C28" s="40"/>
      <c r="D28" s="145" t="s">
        <v>41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0" t="s">
        <v>908</v>
      </c>
      <c r="BA28" s="140" t="s">
        <v>126</v>
      </c>
      <c r="BB28" s="140" t="s">
        <v>127</v>
      </c>
      <c r="BC28" s="140" t="s">
        <v>909</v>
      </c>
      <c r="BD28" s="140" t="s">
        <v>87</v>
      </c>
    </row>
    <row r="29" spans="1:56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Z29" s="154" t="s">
        <v>910</v>
      </c>
      <c r="BA29" s="154" t="s">
        <v>126</v>
      </c>
      <c r="BB29" s="154" t="s">
        <v>127</v>
      </c>
      <c r="BC29" s="154" t="s">
        <v>434</v>
      </c>
      <c r="BD29" s="154" t="s">
        <v>87</v>
      </c>
    </row>
    <row r="30" spans="1:56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0" t="s">
        <v>911</v>
      </c>
      <c r="BA30" s="140" t="s">
        <v>126</v>
      </c>
      <c r="BB30" s="140" t="s">
        <v>127</v>
      </c>
      <c r="BC30" s="140" t="s">
        <v>363</v>
      </c>
      <c r="BD30" s="140" t="s">
        <v>87</v>
      </c>
    </row>
    <row r="31" spans="1:56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Z31" s="140" t="s">
        <v>125</v>
      </c>
      <c r="BA31" s="140" t="s">
        <v>126</v>
      </c>
      <c r="BB31" s="140" t="s">
        <v>127</v>
      </c>
      <c r="BC31" s="140" t="s">
        <v>912</v>
      </c>
      <c r="BD31" s="140" t="s">
        <v>87</v>
      </c>
    </row>
    <row r="32" spans="1:56" s="2" customFormat="1" ht="25.4" customHeight="1">
      <c r="A32" s="40"/>
      <c r="B32" s="46"/>
      <c r="C32" s="40"/>
      <c r="D32" s="156" t="s">
        <v>43</v>
      </c>
      <c r="E32" s="40"/>
      <c r="F32" s="40"/>
      <c r="G32" s="40"/>
      <c r="H32" s="40"/>
      <c r="I32" s="40"/>
      <c r="J32" s="157">
        <f>ROUND(J96,2)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0" t="s">
        <v>913</v>
      </c>
      <c r="BA32" s="140" t="s">
        <v>914</v>
      </c>
      <c r="BB32" s="140" t="s">
        <v>127</v>
      </c>
      <c r="BC32" s="140" t="s">
        <v>915</v>
      </c>
      <c r="BD32" s="140" t="s">
        <v>87</v>
      </c>
    </row>
    <row r="33" spans="1:56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0" t="s">
        <v>916</v>
      </c>
      <c r="BA33" s="140" t="s">
        <v>917</v>
      </c>
      <c r="BB33" s="140" t="s">
        <v>111</v>
      </c>
      <c r="BC33" s="140" t="s">
        <v>918</v>
      </c>
      <c r="BD33" s="140" t="s">
        <v>87</v>
      </c>
    </row>
    <row r="34" spans="1:56" s="2" customFormat="1" ht="14.4" customHeight="1">
      <c r="A34" s="40"/>
      <c r="B34" s="46"/>
      <c r="C34" s="40"/>
      <c r="D34" s="40"/>
      <c r="E34" s="40"/>
      <c r="F34" s="158" t="s">
        <v>45</v>
      </c>
      <c r="G34" s="40"/>
      <c r="H34" s="40"/>
      <c r="I34" s="158" t="s">
        <v>44</v>
      </c>
      <c r="J34" s="158" t="s">
        <v>46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0" t="s">
        <v>919</v>
      </c>
      <c r="BA34" s="140" t="s">
        <v>920</v>
      </c>
      <c r="BB34" s="140" t="s">
        <v>111</v>
      </c>
      <c r="BC34" s="140" t="s">
        <v>921</v>
      </c>
      <c r="BD34" s="140" t="s">
        <v>87</v>
      </c>
    </row>
    <row r="35" spans="1:31" s="2" customFormat="1" ht="14.4" customHeight="1">
      <c r="A35" s="40"/>
      <c r="B35" s="46"/>
      <c r="C35" s="40"/>
      <c r="D35" s="159" t="s">
        <v>47</v>
      </c>
      <c r="E35" s="145" t="s">
        <v>48</v>
      </c>
      <c r="F35" s="160">
        <f>ROUND((SUM(BE96:BE545)),2)</f>
        <v>0</v>
      </c>
      <c r="G35" s="40"/>
      <c r="H35" s="40"/>
      <c r="I35" s="161">
        <v>0.21</v>
      </c>
      <c r="J35" s="160">
        <f>ROUND(((SUM(BE96:BE545))*I35),2)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49</v>
      </c>
      <c r="F36" s="160">
        <f>ROUND((SUM(BF96:BF545)),2)</f>
        <v>0</v>
      </c>
      <c r="G36" s="40"/>
      <c r="H36" s="40"/>
      <c r="I36" s="161">
        <v>0.15</v>
      </c>
      <c r="J36" s="160">
        <f>ROUND(((SUM(BF96:BF545))*I36),2)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50</v>
      </c>
      <c r="F37" s="160">
        <f>ROUND((SUM(BG96:BG545)),2)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51</v>
      </c>
      <c r="F38" s="160">
        <f>ROUND((SUM(BH96:BH545)),2)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52</v>
      </c>
      <c r="F39" s="160">
        <f>ROUND((SUM(BI96:BI545)),2)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193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3" t="str">
        <f>E7</f>
        <v>Rekonstrukce ul. Karla Čapka, Habartov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129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30" customHeight="1">
      <c r="A54" s="40"/>
      <c r="B54" s="41"/>
      <c r="C54" s="42"/>
      <c r="D54" s="42"/>
      <c r="E54" s="71" t="str">
        <f>E11</f>
        <v>2021-23-101-SP-U - SO 101 - Soupis prací - Dopravní řešení - UZNATELNÉ NÁKLADY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ul. Karla Čapka, Habartov, Karlovarský kraj</v>
      </c>
      <c r="G56" s="42"/>
      <c r="H56" s="42"/>
      <c r="I56" s="34" t="s">
        <v>23</v>
      </c>
      <c r="J56" s="74" t="str">
        <f>IF(J14="","",J14)</f>
        <v>4. 6. 2022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Město Habartov</v>
      </c>
      <c r="G58" s="42"/>
      <c r="H58" s="42"/>
      <c r="I58" s="34" t="s">
        <v>33</v>
      </c>
      <c r="J58" s="38" t="str">
        <f>E23</f>
        <v>MH Projekt spol. s r.o.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>Ing. Martin Haueisen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194</v>
      </c>
      <c r="D61" s="175"/>
      <c r="E61" s="175"/>
      <c r="F61" s="175"/>
      <c r="G61" s="175"/>
      <c r="H61" s="175"/>
      <c r="I61" s="175"/>
      <c r="J61" s="176" t="s">
        <v>195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75</v>
      </c>
      <c r="D63" s="42"/>
      <c r="E63" s="42"/>
      <c r="F63" s="42"/>
      <c r="G63" s="42"/>
      <c r="H63" s="42"/>
      <c r="I63" s="42"/>
      <c r="J63" s="104">
        <f>J96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196</v>
      </c>
    </row>
    <row r="64" spans="1:31" s="9" customFormat="1" ht="24.95" customHeight="1">
      <c r="A64" s="9"/>
      <c r="B64" s="178"/>
      <c r="C64" s="179"/>
      <c r="D64" s="180" t="s">
        <v>197</v>
      </c>
      <c r="E64" s="181"/>
      <c r="F64" s="181"/>
      <c r="G64" s="181"/>
      <c r="H64" s="181"/>
      <c r="I64" s="181"/>
      <c r="J64" s="182">
        <f>J97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7"/>
      <c r="D65" s="185" t="s">
        <v>198</v>
      </c>
      <c r="E65" s="186"/>
      <c r="F65" s="186"/>
      <c r="G65" s="186"/>
      <c r="H65" s="186"/>
      <c r="I65" s="186"/>
      <c r="J65" s="187">
        <f>J98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7"/>
      <c r="D66" s="185" t="s">
        <v>922</v>
      </c>
      <c r="E66" s="186"/>
      <c r="F66" s="186"/>
      <c r="G66" s="186"/>
      <c r="H66" s="186"/>
      <c r="I66" s="186"/>
      <c r="J66" s="187">
        <f>J171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27"/>
      <c r="D67" s="185" t="s">
        <v>923</v>
      </c>
      <c r="E67" s="186"/>
      <c r="F67" s="186"/>
      <c r="G67" s="186"/>
      <c r="H67" s="186"/>
      <c r="I67" s="186"/>
      <c r="J67" s="187">
        <f>J191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27"/>
      <c r="D68" s="185" t="s">
        <v>202</v>
      </c>
      <c r="E68" s="186"/>
      <c r="F68" s="186"/>
      <c r="G68" s="186"/>
      <c r="H68" s="186"/>
      <c r="I68" s="186"/>
      <c r="J68" s="187">
        <f>J204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27"/>
      <c r="D69" s="185" t="s">
        <v>203</v>
      </c>
      <c r="E69" s="186"/>
      <c r="F69" s="186"/>
      <c r="G69" s="186"/>
      <c r="H69" s="186"/>
      <c r="I69" s="186"/>
      <c r="J69" s="187">
        <f>J262</f>
        <v>0</v>
      </c>
      <c r="K69" s="127"/>
      <c r="L69" s="18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27"/>
      <c r="D70" s="185" t="s">
        <v>204</v>
      </c>
      <c r="E70" s="186"/>
      <c r="F70" s="186"/>
      <c r="G70" s="186"/>
      <c r="H70" s="186"/>
      <c r="I70" s="186"/>
      <c r="J70" s="187">
        <f>J358</f>
        <v>0</v>
      </c>
      <c r="K70" s="127"/>
      <c r="L70" s="18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4"/>
      <c r="C71" s="127"/>
      <c r="D71" s="185" t="s">
        <v>205</v>
      </c>
      <c r="E71" s="186"/>
      <c r="F71" s="186"/>
      <c r="G71" s="186"/>
      <c r="H71" s="186"/>
      <c r="I71" s="186"/>
      <c r="J71" s="187">
        <f>J444</f>
        <v>0</v>
      </c>
      <c r="K71" s="127"/>
      <c r="L71" s="18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27"/>
      <c r="D72" s="185" t="s">
        <v>206</v>
      </c>
      <c r="E72" s="186"/>
      <c r="F72" s="186"/>
      <c r="G72" s="186"/>
      <c r="H72" s="186"/>
      <c r="I72" s="186"/>
      <c r="J72" s="187">
        <f>J487</f>
        <v>0</v>
      </c>
      <c r="K72" s="127"/>
      <c r="L72" s="18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27"/>
      <c r="D73" s="185" t="s">
        <v>207</v>
      </c>
      <c r="E73" s="186"/>
      <c r="F73" s="186"/>
      <c r="G73" s="186"/>
      <c r="H73" s="186"/>
      <c r="I73" s="186"/>
      <c r="J73" s="187">
        <f>J500</f>
        <v>0</v>
      </c>
      <c r="K73" s="127"/>
      <c r="L73" s="18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27"/>
      <c r="D74" s="185" t="s">
        <v>924</v>
      </c>
      <c r="E74" s="186"/>
      <c r="F74" s="186"/>
      <c r="G74" s="186"/>
      <c r="H74" s="186"/>
      <c r="I74" s="186"/>
      <c r="J74" s="187">
        <f>J503</f>
        <v>0</v>
      </c>
      <c r="K74" s="127"/>
      <c r="L74" s="18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214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73" t="str">
        <f>E7</f>
        <v>Rekonstrukce ul. Karla Čapka, Habartov</v>
      </c>
      <c r="F84" s="34"/>
      <c r="G84" s="34"/>
      <c r="H84" s="34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124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40"/>
      <c r="B86" s="41"/>
      <c r="C86" s="42"/>
      <c r="D86" s="42"/>
      <c r="E86" s="173" t="s">
        <v>129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134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30" customHeight="1">
      <c r="A88" s="40"/>
      <c r="B88" s="41"/>
      <c r="C88" s="42"/>
      <c r="D88" s="42"/>
      <c r="E88" s="71" t="str">
        <f>E11</f>
        <v>2021-23-101-SP-U - SO 101 - Soupis prací - Dopravní řešení - UZNATELNÉ NÁKLADY</v>
      </c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21</v>
      </c>
      <c r="D90" s="42"/>
      <c r="E90" s="42"/>
      <c r="F90" s="29" t="str">
        <f>F14</f>
        <v>ul. Karla Čapka, Habartov, Karlovarský kraj</v>
      </c>
      <c r="G90" s="42"/>
      <c r="H90" s="42"/>
      <c r="I90" s="34" t="s">
        <v>23</v>
      </c>
      <c r="J90" s="74" t="str">
        <f>IF(J14="","",J14)</f>
        <v>4. 6. 2022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25</v>
      </c>
      <c r="D92" s="42"/>
      <c r="E92" s="42"/>
      <c r="F92" s="29" t="str">
        <f>E17</f>
        <v>Město Habartov</v>
      </c>
      <c r="G92" s="42"/>
      <c r="H92" s="42"/>
      <c r="I92" s="34" t="s">
        <v>33</v>
      </c>
      <c r="J92" s="38" t="str">
        <f>E23</f>
        <v>MH Projekt spol. s r.o.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31</v>
      </c>
      <c r="D93" s="42"/>
      <c r="E93" s="42"/>
      <c r="F93" s="29" t="str">
        <f>IF(E20="","",E20)</f>
        <v>Vyplň údaj</v>
      </c>
      <c r="G93" s="42"/>
      <c r="H93" s="42"/>
      <c r="I93" s="34" t="s">
        <v>38</v>
      </c>
      <c r="J93" s="38" t="str">
        <f>E26</f>
        <v>Ing. Martin Haueisen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89"/>
      <c r="B95" s="190"/>
      <c r="C95" s="191" t="s">
        <v>215</v>
      </c>
      <c r="D95" s="192" t="s">
        <v>62</v>
      </c>
      <c r="E95" s="192" t="s">
        <v>58</v>
      </c>
      <c r="F95" s="192" t="s">
        <v>59</v>
      </c>
      <c r="G95" s="192" t="s">
        <v>216</v>
      </c>
      <c r="H95" s="192" t="s">
        <v>217</v>
      </c>
      <c r="I95" s="192" t="s">
        <v>218</v>
      </c>
      <c r="J95" s="192" t="s">
        <v>195</v>
      </c>
      <c r="K95" s="193" t="s">
        <v>219</v>
      </c>
      <c r="L95" s="194"/>
      <c r="M95" s="94" t="s">
        <v>19</v>
      </c>
      <c r="N95" s="95" t="s">
        <v>47</v>
      </c>
      <c r="O95" s="95" t="s">
        <v>220</v>
      </c>
      <c r="P95" s="95" t="s">
        <v>221</v>
      </c>
      <c r="Q95" s="95" t="s">
        <v>222</v>
      </c>
      <c r="R95" s="95" t="s">
        <v>223</v>
      </c>
      <c r="S95" s="95" t="s">
        <v>224</v>
      </c>
      <c r="T95" s="96" t="s">
        <v>225</v>
      </c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</row>
    <row r="96" spans="1:63" s="2" customFormat="1" ht="22.8" customHeight="1">
      <c r="A96" s="40"/>
      <c r="B96" s="41"/>
      <c r="C96" s="101" t="s">
        <v>226</v>
      </c>
      <c r="D96" s="42"/>
      <c r="E96" s="42"/>
      <c r="F96" s="42"/>
      <c r="G96" s="42"/>
      <c r="H96" s="42"/>
      <c r="I96" s="42"/>
      <c r="J96" s="195">
        <f>BK96</f>
        <v>0</v>
      </c>
      <c r="K96" s="42"/>
      <c r="L96" s="46"/>
      <c r="M96" s="97"/>
      <c r="N96" s="196"/>
      <c r="O96" s="98"/>
      <c r="P96" s="197">
        <f>P97</f>
        <v>0</v>
      </c>
      <c r="Q96" s="98"/>
      <c r="R96" s="197">
        <f>R97</f>
        <v>469.18476799000007</v>
      </c>
      <c r="S96" s="98"/>
      <c r="T96" s="198">
        <f>T97</f>
        <v>1765.6150999999998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76</v>
      </c>
      <c r="AU96" s="19" t="s">
        <v>196</v>
      </c>
      <c r="BK96" s="199">
        <f>BK97</f>
        <v>0</v>
      </c>
    </row>
    <row r="97" spans="1:63" s="12" customFormat="1" ht="25.9" customHeight="1">
      <c r="A97" s="12"/>
      <c r="B97" s="200"/>
      <c r="C97" s="201"/>
      <c r="D97" s="202" t="s">
        <v>76</v>
      </c>
      <c r="E97" s="203" t="s">
        <v>227</v>
      </c>
      <c r="F97" s="203" t="s">
        <v>228</v>
      </c>
      <c r="G97" s="201"/>
      <c r="H97" s="201"/>
      <c r="I97" s="204"/>
      <c r="J97" s="205">
        <f>BK97</f>
        <v>0</v>
      </c>
      <c r="K97" s="201"/>
      <c r="L97" s="206"/>
      <c r="M97" s="207"/>
      <c r="N97" s="208"/>
      <c r="O97" s="208"/>
      <c r="P97" s="209">
        <f>P98+P171+P191+P204+P262+P358+P487+P500+P503</f>
        <v>0</v>
      </c>
      <c r="Q97" s="208"/>
      <c r="R97" s="209">
        <f>R98+R171+R191+R204+R262+R358+R487+R500+R503</f>
        <v>469.18476799000007</v>
      </c>
      <c r="S97" s="208"/>
      <c r="T97" s="210">
        <f>T98+T171+T191+T204+T262+T358+T487+T500+T503</f>
        <v>1765.6150999999998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1" t="s">
        <v>84</v>
      </c>
      <c r="AT97" s="212" t="s">
        <v>76</v>
      </c>
      <c r="AU97" s="212" t="s">
        <v>77</v>
      </c>
      <c r="AY97" s="211" t="s">
        <v>229</v>
      </c>
      <c r="BK97" s="213">
        <f>BK98+BK171+BK191+BK204+BK262+BK358+BK487+BK500+BK503</f>
        <v>0</v>
      </c>
    </row>
    <row r="98" spans="1:63" s="12" customFormat="1" ht="22.8" customHeight="1">
      <c r="A98" s="12"/>
      <c r="B98" s="200"/>
      <c r="C98" s="201"/>
      <c r="D98" s="202" t="s">
        <v>76</v>
      </c>
      <c r="E98" s="214" t="s">
        <v>84</v>
      </c>
      <c r="F98" s="214" t="s">
        <v>230</v>
      </c>
      <c r="G98" s="201"/>
      <c r="H98" s="201"/>
      <c r="I98" s="204"/>
      <c r="J98" s="215">
        <f>BK98</f>
        <v>0</v>
      </c>
      <c r="K98" s="201"/>
      <c r="L98" s="206"/>
      <c r="M98" s="207"/>
      <c r="N98" s="208"/>
      <c r="O98" s="208"/>
      <c r="P98" s="209">
        <f>SUM(P99:P170)</f>
        <v>0</v>
      </c>
      <c r="Q98" s="208"/>
      <c r="R98" s="209">
        <f>SUM(R99:R170)</f>
        <v>137.11599999999999</v>
      </c>
      <c r="S98" s="208"/>
      <c r="T98" s="210">
        <f>SUM(T99:T170)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1" t="s">
        <v>84</v>
      </c>
      <c r="AT98" s="212" t="s">
        <v>76</v>
      </c>
      <c r="AU98" s="212" t="s">
        <v>84</v>
      </c>
      <c r="AY98" s="211" t="s">
        <v>229</v>
      </c>
      <c r="BK98" s="213">
        <f>SUM(BK99:BK170)</f>
        <v>0</v>
      </c>
    </row>
    <row r="99" spans="1:65" s="2" customFormat="1" ht="33" customHeight="1">
      <c r="A99" s="40"/>
      <c r="B99" s="41"/>
      <c r="C99" s="216" t="s">
        <v>141</v>
      </c>
      <c r="D99" s="216" t="s">
        <v>231</v>
      </c>
      <c r="E99" s="217" t="s">
        <v>254</v>
      </c>
      <c r="F99" s="218" t="s">
        <v>255</v>
      </c>
      <c r="G99" s="219" t="s">
        <v>144</v>
      </c>
      <c r="H99" s="220">
        <v>276</v>
      </c>
      <c r="I99" s="221"/>
      <c r="J99" s="222">
        <f>ROUND(I99*H99,2)</f>
        <v>0</v>
      </c>
      <c r="K99" s="218" t="s">
        <v>234</v>
      </c>
      <c r="L99" s="46"/>
      <c r="M99" s="223" t="s">
        <v>19</v>
      </c>
      <c r="N99" s="224" t="s">
        <v>48</v>
      </c>
      <c r="O99" s="86"/>
      <c r="P99" s="225">
        <f>O99*H99</f>
        <v>0</v>
      </c>
      <c r="Q99" s="225">
        <v>0</v>
      </c>
      <c r="R99" s="225">
        <f>Q99*H99</f>
        <v>0</v>
      </c>
      <c r="S99" s="225">
        <v>0</v>
      </c>
      <c r="T99" s="22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7" t="s">
        <v>141</v>
      </c>
      <c r="AT99" s="227" t="s">
        <v>231</v>
      </c>
      <c r="AU99" s="227" t="s">
        <v>87</v>
      </c>
      <c r="AY99" s="19" t="s">
        <v>229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9" t="s">
        <v>84</v>
      </c>
      <c r="BK99" s="228">
        <f>ROUND(I99*H99,2)</f>
        <v>0</v>
      </c>
      <c r="BL99" s="19" t="s">
        <v>141</v>
      </c>
      <c r="BM99" s="227" t="s">
        <v>925</v>
      </c>
    </row>
    <row r="100" spans="1:47" s="2" customFormat="1" ht="12">
      <c r="A100" s="40"/>
      <c r="B100" s="41"/>
      <c r="C100" s="42"/>
      <c r="D100" s="229" t="s">
        <v>236</v>
      </c>
      <c r="E100" s="42"/>
      <c r="F100" s="230" t="s">
        <v>257</v>
      </c>
      <c r="G100" s="42"/>
      <c r="H100" s="42"/>
      <c r="I100" s="231"/>
      <c r="J100" s="42"/>
      <c r="K100" s="42"/>
      <c r="L100" s="46"/>
      <c r="M100" s="232"/>
      <c r="N100" s="23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236</v>
      </c>
      <c r="AU100" s="19" t="s">
        <v>87</v>
      </c>
    </row>
    <row r="101" spans="1:51" s="13" customFormat="1" ht="12">
      <c r="A101" s="13"/>
      <c r="B101" s="234"/>
      <c r="C101" s="235"/>
      <c r="D101" s="236" t="s">
        <v>238</v>
      </c>
      <c r="E101" s="237" t="s">
        <v>19</v>
      </c>
      <c r="F101" s="238" t="s">
        <v>258</v>
      </c>
      <c r="G101" s="235"/>
      <c r="H101" s="237" t="s">
        <v>19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238</v>
      </c>
      <c r="AU101" s="244" t="s">
        <v>87</v>
      </c>
      <c r="AV101" s="13" t="s">
        <v>84</v>
      </c>
      <c r="AW101" s="13" t="s">
        <v>37</v>
      </c>
      <c r="AX101" s="13" t="s">
        <v>77</v>
      </c>
      <c r="AY101" s="244" t="s">
        <v>229</v>
      </c>
    </row>
    <row r="102" spans="1:51" s="14" customFormat="1" ht="12">
      <c r="A102" s="14"/>
      <c r="B102" s="245"/>
      <c r="C102" s="246"/>
      <c r="D102" s="236" t="s">
        <v>238</v>
      </c>
      <c r="E102" s="247" t="s">
        <v>178</v>
      </c>
      <c r="F102" s="248" t="s">
        <v>852</v>
      </c>
      <c r="G102" s="246"/>
      <c r="H102" s="249">
        <v>276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5" t="s">
        <v>238</v>
      </c>
      <c r="AU102" s="255" t="s">
        <v>87</v>
      </c>
      <c r="AV102" s="14" t="s">
        <v>87</v>
      </c>
      <c r="AW102" s="14" t="s">
        <v>37</v>
      </c>
      <c r="AX102" s="14" t="s">
        <v>77</v>
      </c>
      <c r="AY102" s="255" t="s">
        <v>229</v>
      </c>
    </row>
    <row r="103" spans="1:51" s="15" customFormat="1" ht="12">
      <c r="A103" s="15"/>
      <c r="B103" s="256"/>
      <c r="C103" s="257"/>
      <c r="D103" s="236" t="s">
        <v>238</v>
      </c>
      <c r="E103" s="258" t="s">
        <v>19</v>
      </c>
      <c r="F103" s="259" t="s">
        <v>240</v>
      </c>
      <c r="G103" s="257"/>
      <c r="H103" s="260">
        <v>276</v>
      </c>
      <c r="I103" s="261"/>
      <c r="J103" s="257"/>
      <c r="K103" s="257"/>
      <c r="L103" s="262"/>
      <c r="M103" s="263"/>
      <c r="N103" s="264"/>
      <c r="O103" s="264"/>
      <c r="P103" s="264"/>
      <c r="Q103" s="264"/>
      <c r="R103" s="264"/>
      <c r="S103" s="264"/>
      <c r="T103" s="26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6" t="s">
        <v>238</v>
      </c>
      <c r="AU103" s="266" t="s">
        <v>87</v>
      </c>
      <c r="AV103" s="15" t="s">
        <v>141</v>
      </c>
      <c r="AW103" s="15" t="s">
        <v>37</v>
      </c>
      <c r="AX103" s="15" t="s">
        <v>84</v>
      </c>
      <c r="AY103" s="266" t="s">
        <v>229</v>
      </c>
    </row>
    <row r="104" spans="1:65" s="2" customFormat="1" ht="37.8" customHeight="1">
      <c r="A104" s="40"/>
      <c r="B104" s="41"/>
      <c r="C104" s="216" t="s">
        <v>259</v>
      </c>
      <c r="D104" s="216" t="s">
        <v>231</v>
      </c>
      <c r="E104" s="217" t="s">
        <v>260</v>
      </c>
      <c r="F104" s="218" t="s">
        <v>261</v>
      </c>
      <c r="G104" s="219" t="s">
        <v>144</v>
      </c>
      <c r="H104" s="220">
        <v>138</v>
      </c>
      <c r="I104" s="221"/>
      <c r="J104" s="222">
        <f>ROUND(I104*H104,2)</f>
        <v>0</v>
      </c>
      <c r="K104" s="218" t="s">
        <v>234</v>
      </c>
      <c r="L104" s="46"/>
      <c r="M104" s="223" t="s">
        <v>19</v>
      </c>
      <c r="N104" s="224" t="s">
        <v>48</v>
      </c>
      <c r="O104" s="86"/>
      <c r="P104" s="225">
        <f>O104*H104</f>
        <v>0</v>
      </c>
      <c r="Q104" s="225">
        <v>0</v>
      </c>
      <c r="R104" s="225">
        <f>Q104*H104</f>
        <v>0</v>
      </c>
      <c r="S104" s="225">
        <v>0</v>
      </c>
      <c r="T104" s="22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7" t="s">
        <v>141</v>
      </c>
      <c r="AT104" s="227" t="s">
        <v>231</v>
      </c>
      <c r="AU104" s="227" t="s">
        <v>87</v>
      </c>
      <c r="AY104" s="19" t="s">
        <v>229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9" t="s">
        <v>84</v>
      </c>
      <c r="BK104" s="228">
        <f>ROUND(I104*H104,2)</f>
        <v>0</v>
      </c>
      <c r="BL104" s="19" t="s">
        <v>141</v>
      </c>
      <c r="BM104" s="227" t="s">
        <v>926</v>
      </c>
    </row>
    <row r="105" spans="1:47" s="2" customFormat="1" ht="12">
      <c r="A105" s="40"/>
      <c r="B105" s="41"/>
      <c r="C105" s="42"/>
      <c r="D105" s="229" t="s">
        <v>236</v>
      </c>
      <c r="E105" s="42"/>
      <c r="F105" s="230" t="s">
        <v>263</v>
      </c>
      <c r="G105" s="42"/>
      <c r="H105" s="42"/>
      <c r="I105" s="231"/>
      <c r="J105" s="42"/>
      <c r="K105" s="42"/>
      <c r="L105" s="46"/>
      <c r="M105" s="232"/>
      <c r="N105" s="23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236</v>
      </c>
      <c r="AU105" s="19" t="s">
        <v>87</v>
      </c>
    </row>
    <row r="106" spans="1:47" s="2" customFormat="1" ht="12">
      <c r="A106" s="40"/>
      <c r="B106" s="41"/>
      <c r="C106" s="42"/>
      <c r="D106" s="236" t="s">
        <v>245</v>
      </c>
      <c r="E106" s="42"/>
      <c r="F106" s="267" t="s">
        <v>264</v>
      </c>
      <c r="G106" s="42"/>
      <c r="H106" s="42"/>
      <c r="I106" s="231"/>
      <c r="J106" s="42"/>
      <c r="K106" s="42"/>
      <c r="L106" s="46"/>
      <c r="M106" s="232"/>
      <c r="N106" s="23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245</v>
      </c>
      <c r="AU106" s="19" t="s">
        <v>87</v>
      </c>
    </row>
    <row r="107" spans="1:51" s="14" customFormat="1" ht="12">
      <c r="A107" s="14"/>
      <c r="B107" s="245"/>
      <c r="C107" s="246"/>
      <c r="D107" s="236" t="s">
        <v>238</v>
      </c>
      <c r="E107" s="247" t="s">
        <v>19</v>
      </c>
      <c r="F107" s="248" t="s">
        <v>265</v>
      </c>
      <c r="G107" s="246"/>
      <c r="H107" s="249">
        <v>138</v>
      </c>
      <c r="I107" s="250"/>
      <c r="J107" s="246"/>
      <c r="K107" s="246"/>
      <c r="L107" s="251"/>
      <c r="M107" s="252"/>
      <c r="N107" s="253"/>
      <c r="O107" s="253"/>
      <c r="P107" s="253"/>
      <c r="Q107" s="253"/>
      <c r="R107" s="253"/>
      <c r="S107" s="253"/>
      <c r="T107" s="25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5" t="s">
        <v>238</v>
      </c>
      <c r="AU107" s="255" t="s">
        <v>87</v>
      </c>
      <c r="AV107" s="14" t="s">
        <v>87</v>
      </c>
      <c r="AW107" s="14" t="s">
        <v>37</v>
      </c>
      <c r="AX107" s="14" t="s">
        <v>77</v>
      </c>
      <c r="AY107" s="255" t="s">
        <v>229</v>
      </c>
    </row>
    <row r="108" spans="1:51" s="15" customFormat="1" ht="12">
      <c r="A108" s="15"/>
      <c r="B108" s="256"/>
      <c r="C108" s="257"/>
      <c r="D108" s="236" t="s">
        <v>238</v>
      </c>
      <c r="E108" s="258" t="s">
        <v>19</v>
      </c>
      <c r="F108" s="259" t="s">
        <v>240</v>
      </c>
      <c r="G108" s="257"/>
      <c r="H108" s="260">
        <v>138</v>
      </c>
      <c r="I108" s="261"/>
      <c r="J108" s="257"/>
      <c r="K108" s="257"/>
      <c r="L108" s="262"/>
      <c r="M108" s="263"/>
      <c r="N108" s="264"/>
      <c r="O108" s="264"/>
      <c r="P108" s="264"/>
      <c r="Q108" s="264"/>
      <c r="R108" s="264"/>
      <c r="S108" s="264"/>
      <c r="T108" s="26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6" t="s">
        <v>238</v>
      </c>
      <c r="AU108" s="266" t="s">
        <v>87</v>
      </c>
      <c r="AV108" s="15" t="s">
        <v>141</v>
      </c>
      <c r="AW108" s="15" t="s">
        <v>37</v>
      </c>
      <c r="AX108" s="15" t="s">
        <v>84</v>
      </c>
      <c r="AY108" s="266" t="s">
        <v>229</v>
      </c>
    </row>
    <row r="109" spans="1:65" s="2" customFormat="1" ht="49.05" customHeight="1">
      <c r="A109" s="40"/>
      <c r="B109" s="41"/>
      <c r="C109" s="216" t="s">
        <v>907</v>
      </c>
      <c r="D109" s="216" t="s">
        <v>231</v>
      </c>
      <c r="E109" s="217" t="s">
        <v>927</v>
      </c>
      <c r="F109" s="218" t="s">
        <v>928</v>
      </c>
      <c r="G109" s="219" t="s">
        <v>144</v>
      </c>
      <c r="H109" s="220">
        <v>35.942</v>
      </c>
      <c r="I109" s="221"/>
      <c r="J109" s="222">
        <f>ROUND(I109*H109,2)</f>
        <v>0</v>
      </c>
      <c r="K109" s="218" t="s">
        <v>234</v>
      </c>
      <c r="L109" s="46"/>
      <c r="M109" s="223" t="s">
        <v>19</v>
      </c>
      <c r="N109" s="224" t="s">
        <v>48</v>
      </c>
      <c r="O109" s="8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7" t="s">
        <v>141</v>
      </c>
      <c r="AT109" s="227" t="s">
        <v>231</v>
      </c>
      <c r="AU109" s="227" t="s">
        <v>87</v>
      </c>
      <c r="AY109" s="19" t="s">
        <v>229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9" t="s">
        <v>84</v>
      </c>
      <c r="BK109" s="228">
        <f>ROUND(I109*H109,2)</f>
        <v>0</v>
      </c>
      <c r="BL109" s="19" t="s">
        <v>141</v>
      </c>
      <c r="BM109" s="227" t="s">
        <v>929</v>
      </c>
    </row>
    <row r="110" spans="1:47" s="2" customFormat="1" ht="12">
      <c r="A110" s="40"/>
      <c r="B110" s="41"/>
      <c r="C110" s="42"/>
      <c r="D110" s="229" t="s">
        <v>236</v>
      </c>
      <c r="E110" s="42"/>
      <c r="F110" s="230" t="s">
        <v>930</v>
      </c>
      <c r="G110" s="42"/>
      <c r="H110" s="42"/>
      <c r="I110" s="231"/>
      <c r="J110" s="42"/>
      <c r="K110" s="42"/>
      <c r="L110" s="46"/>
      <c r="M110" s="232"/>
      <c r="N110" s="23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236</v>
      </c>
      <c r="AU110" s="19" t="s">
        <v>87</v>
      </c>
    </row>
    <row r="111" spans="1:51" s="13" customFormat="1" ht="12">
      <c r="A111" s="13"/>
      <c r="B111" s="234"/>
      <c r="C111" s="235"/>
      <c r="D111" s="236" t="s">
        <v>238</v>
      </c>
      <c r="E111" s="237" t="s">
        <v>19</v>
      </c>
      <c r="F111" s="238" t="s">
        <v>931</v>
      </c>
      <c r="G111" s="235"/>
      <c r="H111" s="237" t="s">
        <v>19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238</v>
      </c>
      <c r="AU111" s="244" t="s">
        <v>87</v>
      </c>
      <c r="AV111" s="13" t="s">
        <v>84</v>
      </c>
      <c r="AW111" s="13" t="s">
        <v>37</v>
      </c>
      <c r="AX111" s="13" t="s">
        <v>77</v>
      </c>
      <c r="AY111" s="244" t="s">
        <v>229</v>
      </c>
    </row>
    <row r="112" spans="1:51" s="14" customFormat="1" ht="12">
      <c r="A112" s="14"/>
      <c r="B112" s="245"/>
      <c r="C112" s="246"/>
      <c r="D112" s="236" t="s">
        <v>238</v>
      </c>
      <c r="E112" s="247" t="s">
        <v>855</v>
      </c>
      <c r="F112" s="248" t="s">
        <v>932</v>
      </c>
      <c r="G112" s="246"/>
      <c r="H112" s="249">
        <v>35.942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238</v>
      </c>
      <c r="AU112" s="255" t="s">
        <v>87</v>
      </c>
      <c r="AV112" s="14" t="s">
        <v>87</v>
      </c>
      <c r="AW112" s="14" t="s">
        <v>37</v>
      </c>
      <c r="AX112" s="14" t="s">
        <v>77</v>
      </c>
      <c r="AY112" s="255" t="s">
        <v>229</v>
      </c>
    </row>
    <row r="113" spans="1:51" s="15" customFormat="1" ht="12">
      <c r="A113" s="15"/>
      <c r="B113" s="256"/>
      <c r="C113" s="257"/>
      <c r="D113" s="236" t="s">
        <v>238</v>
      </c>
      <c r="E113" s="258" t="s">
        <v>19</v>
      </c>
      <c r="F113" s="259" t="s">
        <v>240</v>
      </c>
      <c r="G113" s="257"/>
      <c r="H113" s="260">
        <v>35.942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238</v>
      </c>
      <c r="AU113" s="266" t="s">
        <v>87</v>
      </c>
      <c r="AV113" s="15" t="s">
        <v>141</v>
      </c>
      <c r="AW113" s="15" t="s">
        <v>37</v>
      </c>
      <c r="AX113" s="15" t="s">
        <v>84</v>
      </c>
      <c r="AY113" s="266" t="s">
        <v>229</v>
      </c>
    </row>
    <row r="114" spans="1:65" s="2" customFormat="1" ht="44.25" customHeight="1">
      <c r="A114" s="40"/>
      <c r="B114" s="41"/>
      <c r="C114" s="216" t="s">
        <v>145</v>
      </c>
      <c r="D114" s="216" t="s">
        <v>231</v>
      </c>
      <c r="E114" s="217" t="s">
        <v>933</v>
      </c>
      <c r="F114" s="218" t="s">
        <v>934</v>
      </c>
      <c r="G114" s="219" t="s">
        <v>144</v>
      </c>
      <c r="H114" s="220">
        <v>42.768</v>
      </c>
      <c r="I114" s="221"/>
      <c r="J114" s="222">
        <f>ROUND(I114*H114,2)</f>
        <v>0</v>
      </c>
      <c r="K114" s="218" t="s">
        <v>234</v>
      </c>
      <c r="L114" s="46"/>
      <c r="M114" s="223" t="s">
        <v>19</v>
      </c>
      <c r="N114" s="224" t="s">
        <v>48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141</v>
      </c>
      <c r="AT114" s="227" t="s">
        <v>231</v>
      </c>
      <c r="AU114" s="227" t="s">
        <v>87</v>
      </c>
      <c r="AY114" s="19" t="s">
        <v>229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84</v>
      </c>
      <c r="BK114" s="228">
        <f>ROUND(I114*H114,2)</f>
        <v>0</v>
      </c>
      <c r="BL114" s="19" t="s">
        <v>141</v>
      </c>
      <c r="BM114" s="227" t="s">
        <v>935</v>
      </c>
    </row>
    <row r="115" spans="1:47" s="2" customFormat="1" ht="12">
      <c r="A115" s="40"/>
      <c r="B115" s="41"/>
      <c r="C115" s="42"/>
      <c r="D115" s="229" t="s">
        <v>236</v>
      </c>
      <c r="E115" s="42"/>
      <c r="F115" s="230" t="s">
        <v>936</v>
      </c>
      <c r="G115" s="42"/>
      <c r="H115" s="42"/>
      <c r="I115" s="231"/>
      <c r="J115" s="42"/>
      <c r="K115" s="42"/>
      <c r="L115" s="46"/>
      <c r="M115" s="232"/>
      <c r="N115" s="23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236</v>
      </c>
      <c r="AU115" s="19" t="s">
        <v>87</v>
      </c>
    </row>
    <row r="116" spans="1:51" s="13" customFormat="1" ht="12">
      <c r="A116" s="13"/>
      <c r="B116" s="234"/>
      <c r="C116" s="235"/>
      <c r="D116" s="236" t="s">
        <v>238</v>
      </c>
      <c r="E116" s="237" t="s">
        <v>19</v>
      </c>
      <c r="F116" s="238" t="s">
        <v>937</v>
      </c>
      <c r="G116" s="235"/>
      <c r="H116" s="237" t="s">
        <v>19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238</v>
      </c>
      <c r="AU116" s="244" t="s">
        <v>87</v>
      </c>
      <c r="AV116" s="13" t="s">
        <v>84</v>
      </c>
      <c r="AW116" s="13" t="s">
        <v>37</v>
      </c>
      <c r="AX116" s="13" t="s">
        <v>77</v>
      </c>
      <c r="AY116" s="244" t="s">
        <v>229</v>
      </c>
    </row>
    <row r="117" spans="1:51" s="14" customFormat="1" ht="12">
      <c r="A117" s="14"/>
      <c r="B117" s="245"/>
      <c r="C117" s="246"/>
      <c r="D117" s="236" t="s">
        <v>238</v>
      </c>
      <c r="E117" s="247" t="s">
        <v>861</v>
      </c>
      <c r="F117" s="248" t="s">
        <v>938</v>
      </c>
      <c r="G117" s="246"/>
      <c r="H117" s="249">
        <v>25.992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5" t="s">
        <v>238</v>
      </c>
      <c r="AU117" s="255" t="s">
        <v>87</v>
      </c>
      <c r="AV117" s="14" t="s">
        <v>87</v>
      </c>
      <c r="AW117" s="14" t="s">
        <v>37</v>
      </c>
      <c r="AX117" s="14" t="s">
        <v>77</v>
      </c>
      <c r="AY117" s="255" t="s">
        <v>229</v>
      </c>
    </row>
    <row r="118" spans="1:51" s="14" customFormat="1" ht="12">
      <c r="A118" s="14"/>
      <c r="B118" s="245"/>
      <c r="C118" s="246"/>
      <c r="D118" s="236" t="s">
        <v>238</v>
      </c>
      <c r="E118" s="247" t="s">
        <v>866</v>
      </c>
      <c r="F118" s="248" t="s">
        <v>939</v>
      </c>
      <c r="G118" s="246"/>
      <c r="H118" s="249">
        <v>16.776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238</v>
      </c>
      <c r="AU118" s="255" t="s">
        <v>87</v>
      </c>
      <c r="AV118" s="14" t="s">
        <v>87</v>
      </c>
      <c r="AW118" s="14" t="s">
        <v>37</v>
      </c>
      <c r="AX118" s="14" t="s">
        <v>77</v>
      </c>
      <c r="AY118" s="255" t="s">
        <v>229</v>
      </c>
    </row>
    <row r="119" spans="1:51" s="15" customFormat="1" ht="12">
      <c r="A119" s="15"/>
      <c r="B119" s="256"/>
      <c r="C119" s="257"/>
      <c r="D119" s="236" t="s">
        <v>238</v>
      </c>
      <c r="E119" s="258" t="s">
        <v>19</v>
      </c>
      <c r="F119" s="259" t="s">
        <v>240</v>
      </c>
      <c r="G119" s="257"/>
      <c r="H119" s="260">
        <v>42.768</v>
      </c>
      <c r="I119" s="261"/>
      <c r="J119" s="257"/>
      <c r="K119" s="257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238</v>
      </c>
      <c r="AU119" s="266" t="s">
        <v>87</v>
      </c>
      <c r="AV119" s="15" t="s">
        <v>141</v>
      </c>
      <c r="AW119" s="15" t="s">
        <v>37</v>
      </c>
      <c r="AX119" s="15" t="s">
        <v>84</v>
      </c>
      <c r="AY119" s="266" t="s">
        <v>229</v>
      </c>
    </row>
    <row r="120" spans="1:65" s="2" customFormat="1" ht="37.8" customHeight="1">
      <c r="A120" s="40"/>
      <c r="B120" s="41"/>
      <c r="C120" s="216" t="s">
        <v>504</v>
      </c>
      <c r="D120" s="216" t="s">
        <v>231</v>
      </c>
      <c r="E120" s="217" t="s">
        <v>940</v>
      </c>
      <c r="F120" s="218" t="s">
        <v>941</v>
      </c>
      <c r="G120" s="219" t="s">
        <v>144</v>
      </c>
      <c r="H120" s="220">
        <v>21.384</v>
      </c>
      <c r="I120" s="221"/>
      <c r="J120" s="222">
        <f>ROUND(I120*H120,2)</f>
        <v>0</v>
      </c>
      <c r="K120" s="218" t="s">
        <v>234</v>
      </c>
      <c r="L120" s="46"/>
      <c r="M120" s="223" t="s">
        <v>19</v>
      </c>
      <c r="N120" s="224" t="s">
        <v>48</v>
      </c>
      <c r="O120" s="86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7" t="s">
        <v>141</v>
      </c>
      <c r="AT120" s="227" t="s">
        <v>231</v>
      </c>
      <c r="AU120" s="227" t="s">
        <v>87</v>
      </c>
      <c r="AY120" s="19" t="s">
        <v>229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9" t="s">
        <v>84</v>
      </c>
      <c r="BK120" s="228">
        <f>ROUND(I120*H120,2)</f>
        <v>0</v>
      </c>
      <c r="BL120" s="19" t="s">
        <v>141</v>
      </c>
      <c r="BM120" s="227" t="s">
        <v>942</v>
      </c>
    </row>
    <row r="121" spans="1:47" s="2" customFormat="1" ht="12">
      <c r="A121" s="40"/>
      <c r="B121" s="41"/>
      <c r="C121" s="42"/>
      <c r="D121" s="229" t="s">
        <v>236</v>
      </c>
      <c r="E121" s="42"/>
      <c r="F121" s="230" t="s">
        <v>943</v>
      </c>
      <c r="G121" s="42"/>
      <c r="H121" s="42"/>
      <c r="I121" s="231"/>
      <c r="J121" s="42"/>
      <c r="K121" s="42"/>
      <c r="L121" s="46"/>
      <c r="M121" s="232"/>
      <c r="N121" s="23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236</v>
      </c>
      <c r="AU121" s="19" t="s">
        <v>87</v>
      </c>
    </row>
    <row r="122" spans="1:47" s="2" customFormat="1" ht="12">
      <c r="A122" s="40"/>
      <c r="B122" s="41"/>
      <c r="C122" s="42"/>
      <c r="D122" s="236" t="s">
        <v>245</v>
      </c>
      <c r="E122" s="42"/>
      <c r="F122" s="267" t="s">
        <v>264</v>
      </c>
      <c r="G122" s="42"/>
      <c r="H122" s="42"/>
      <c r="I122" s="231"/>
      <c r="J122" s="42"/>
      <c r="K122" s="42"/>
      <c r="L122" s="46"/>
      <c r="M122" s="232"/>
      <c r="N122" s="23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245</v>
      </c>
      <c r="AU122" s="19" t="s">
        <v>87</v>
      </c>
    </row>
    <row r="123" spans="1:51" s="14" customFormat="1" ht="12">
      <c r="A123" s="14"/>
      <c r="B123" s="245"/>
      <c r="C123" s="246"/>
      <c r="D123" s="236" t="s">
        <v>238</v>
      </c>
      <c r="E123" s="247" t="s">
        <v>19</v>
      </c>
      <c r="F123" s="248" t="s">
        <v>944</v>
      </c>
      <c r="G123" s="246"/>
      <c r="H123" s="249">
        <v>21.384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238</v>
      </c>
      <c r="AU123" s="255" t="s">
        <v>87</v>
      </c>
      <c r="AV123" s="14" t="s">
        <v>87</v>
      </c>
      <c r="AW123" s="14" t="s">
        <v>37</v>
      </c>
      <c r="AX123" s="14" t="s">
        <v>77</v>
      </c>
      <c r="AY123" s="255" t="s">
        <v>229</v>
      </c>
    </row>
    <row r="124" spans="1:51" s="15" customFormat="1" ht="12">
      <c r="A124" s="15"/>
      <c r="B124" s="256"/>
      <c r="C124" s="257"/>
      <c r="D124" s="236" t="s">
        <v>238</v>
      </c>
      <c r="E124" s="258" t="s">
        <v>19</v>
      </c>
      <c r="F124" s="259" t="s">
        <v>240</v>
      </c>
      <c r="G124" s="257"/>
      <c r="H124" s="260">
        <v>21.384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238</v>
      </c>
      <c r="AU124" s="266" t="s">
        <v>87</v>
      </c>
      <c r="AV124" s="15" t="s">
        <v>141</v>
      </c>
      <c r="AW124" s="15" t="s">
        <v>37</v>
      </c>
      <c r="AX124" s="15" t="s">
        <v>84</v>
      </c>
      <c r="AY124" s="266" t="s">
        <v>229</v>
      </c>
    </row>
    <row r="125" spans="1:65" s="2" customFormat="1" ht="62.7" customHeight="1">
      <c r="A125" s="40"/>
      <c r="B125" s="41"/>
      <c r="C125" s="216" t="s">
        <v>157</v>
      </c>
      <c r="D125" s="216" t="s">
        <v>231</v>
      </c>
      <c r="E125" s="217" t="s">
        <v>273</v>
      </c>
      <c r="F125" s="218" t="s">
        <v>274</v>
      </c>
      <c r="G125" s="219" t="s">
        <v>144</v>
      </c>
      <c r="H125" s="220">
        <v>354.71</v>
      </c>
      <c r="I125" s="221"/>
      <c r="J125" s="222">
        <f>ROUND(I125*H125,2)</f>
        <v>0</v>
      </c>
      <c r="K125" s="218" t="s">
        <v>234</v>
      </c>
      <c r="L125" s="46"/>
      <c r="M125" s="223" t="s">
        <v>19</v>
      </c>
      <c r="N125" s="224" t="s">
        <v>48</v>
      </c>
      <c r="O125" s="8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7" t="s">
        <v>141</v>
      </c>
      <c r="AT125" s="227" t="s">
        <v>231</v>
      </c>
      <c r="AU125" s="227" t="s">
        <v>87</v>
      </c>
      <c r="AY125" s="19" t="s">
        <v>229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9" t="s">
        <v>84</v>
      </c>
      <c r="BK125" s="228">
        <f>ROUND(I125*H125,2)</f>
        <v>0</v>
      </c>
      <c r="BL125" s="19" t="s">
        <v>141</v>
      </c>
      <c r="BM125" s="227" t="s">
        <v>945</v>
      </c>
    </row>
    <row r="126" spans="1:47" s="2" customFormat="1" ht="12">
      <c r="A126" s="40"/>
      <c r="B126" s="41"/>
      <c r="C126" s="42"/>
      <c r="D126" s="229" t="s">
        <v>236</v>
      </c>
      <c r="E126" s="42"/>
      <c r="F126" s="230" t="s">
        <v>276</v>
      </c>
      <c r="G126" s="42"/>
      <c r="H126" s="42"/>
      <c r="I126" s="231"/>
      <c r="J126" s="42"/>
      <c r="K126" s="42"/>
      <c r="L126" s="46"/>
      <c r="M126" s="232"/>
      <c r="N126" s="23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236</v>
      </c>
      <c r="AU126" s="19" t="s">
        <v>87</v>
      </c>
    </row>
    <row r="127" spans="1:47" s="2" customFormat="1" ht="12">
      <c r="A127" s="40"/>
      <c r="B127" s="41"/>
      <c r="C127" s="42"/>
      <c r="D127" s="236" t="s">
        <v>245</v>
      </c>
      <c r="E127" s="42"/>
      <c r="F127" s="267" t="s">
        <v>246</v>
      </c>
      <c r="G127" s="42"/>
      <c r="H127" s="42"/>
      <c r="I127" s="231"/>
      <c r="J127" s="42"/>
      <c r="K127" s="42"/>
      <c r="L127" s="46"/>
      <c r="M127" s="232"/>
      <c r="N127" s="23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245</v>
      </c>
      <c r="AU127" s="19" t="s">
        <v>87</v>
      </c>
    </row>
    <row r="128" spans="1:51" s="14" customFormat="1" ht="12">
      <c r="A128" s="14"/>
      <c r="B128" s="245"/>
      <c r="C128" s="246"/>
      <c r="D128" s="236" t="s">
        <v>238</v>
      </c>
      <c r="E128" s="247" t="s">
        <v>185</v>
      </c>
      <c r="F128" s="248" t="s">
        <v>946</v>
      </c>
      <c r="G128" s="246"/>
      <c r="H128" s="249">
        <v>354.71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238</v>
      </c>
      <c r="AU128" s="255" t="s">
        <v>87</v>
      </c>
      <c r="AV128" s="14" t="s">
        <v>87</v>
      </c>
      <c r="AW128" s="14" t="s">
        <v>37</v>
      </c>
      <c r="AX128" s="14" t="s">
        <v>77</v>
      </c>
      <c r="AY128" s="255" t="s">
        <v>229</v>
      </c>
    </row>
    <row r="129" spans="1:51" s="15" customFormat="1" ht="12">
      <c r="A129" s="15"/>
      <c r="B129" s="256"/>
      <c r="C129" s="257"/>
      <c r="D129" s="236" t="s">
        <v>238</v>
      </c>
      <c r="E129" s="258" t="s">
        <v>19</v>
      </c>
      <c r="F129" s="259" t="s">
        <v>240</v>
      </c>
      <c r="G129" s="257"/>
      <c r="H129" s="260">
        <v>354.71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6" t="s">
        <v>238</v>
      </c>
      <c r="AU129" s="266" t="s">
        <v>87</v>
      </c>
      <c r="AV129" s="15" t="s">
        <v>141</v>
      </c>
      <c r="AW129" s="15" t="s">
        <v>37</v>
      </c>
      <c r="AX129" s="15" t="s">
        <v>84</v>
      </c>
      <c r="AY129" s="266" t="s">
        <v>229</v>
      </c>
    </row>
    <row r="130" spans="1:65" s="2" customFormat="1" ht="66.75" customHeight="1">
      <c r="A130" s="40"/>
      <c r="B130" s="41"/>
      <c r="C130" s="216" t="s">
        <v>152</v>
      </c>
      <c r="D130" s="216" t="s">
        <v>231</v>
      </c>
      <c r="E130" s="217" t="s">
        <v>278</v>
      </c>
      <c r="F130" s="218" t="s">
        <v>279</v>
      </c>
      <c r="G130" s="219" t="s">
        <v>144</v>
      </c>
      <c r="H130" s="220">
        <v>1418.84</v>
      </c>
      <c r="I130" s="221"/>
      <c r="J130" s="222">
        <f>ROUND(I130*H130,2)</f>
        <v>0</v>
      </c>
      <c r="K130" s="218" t="s">
        <v>234</v>
      </c>
      <c r="L130" s="46"/>
      <c r="M130" s="223" t="s">
        <v>19</v>
      </c>
      <c r="N130" s="224" t="s">
        <v>48</v>
      </c>
      <c r="O130" s="86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7" t="s">
        <v>141</v>
      </c>
      <c r="AT130" s="227" t="s">
        <v>231</v>
      </c>
      <c r="AU130" s="227" t="s">
        <v>87</v>
      </c>
      <c r="AY130" s="19" t="s">
        <v>229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9" t="s">
        <v>84</v>
      </c>
      <c r="BK130" s="228">
        <f>ROUND(I130*H130,2)</f>
        <v>0</v>
      </c>
      <c r="BL130" s="19" t="s">
        <v>141</v>
      </c>
      <c r="BM130" s="227" t="s">
        <v>947</v>
      </c>
    </row>
    <row r="131" spans="1:47" s="2" customFormat="1" ht="12">
      <c r="A131" s="40"/>
      <c r="B131" s="41"/>
      <c r="C131" s="42"/>
      <c r="D131" s="229" t="s">
        <v>236</v>
      </c>
      <c r="E131" s="42"/>
      <c r="F131" s="230" t="s">
        <v>281</v>
      </c>
      <c r="G131" s="42"/>
      <c r="H131" s="42"/>
      <c r="I131" s="231"/>
      <c r="J131" s="42"/>
      <c r="K131" s="42"/>
      <c r="L131" s="46"/>
      <c r="M131" s="232"/>
      <c r="N131" s="23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236</v>
      </c>
      <c r="AU131" s="19" t="s">
        <v>87</v>
      </c>
    </row>
    <row r="132" spans="1:51" s="14" customFormat="1" ht="12">
      <c r="A132" s="14"/>
      <c r="B132" s="245"/>
      <c r="C132" s="246"/>
      <c r="D132" s="236" t="s">
        <v>238</v>
      </c>
      <c r="E132" s="247" t="s">
        <v>19</v>
      </c>
      <c r="F132" s="248" t="s">
        <v>185</v>
      </c>
      <c r="G132" s="246"/>
      <c r="H132" s="249">
        <v>354.71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238</v>
      </c>
      <c r="AU132" s="255" t="s">
        <v>87</v>
      </c>
      <c r="AV132" s="14" t="s">
        <v>87</v>
      </c>
      <c r="AW132" s="14" t="s">
        <v>37</v>
      </c>
      <c r="AX132" s="14" t="s">
        <v>77</v>
      </c>
      <c r="AY132" s="255" t="s">
        <v>229</v>
      </c>
    </row>
    <row r="133" spans="1:51" s="15" customFormat="1" ht="12">
      <c r="A133" s="15"/>
      <c r="B133" s="256"/>
      <c r="C133" s="257"/>
      <c r="D133" s="236" t="s">
        <v>238</v>
      </c>
      <c r="E133" s="258" t="s">
        <v>19</v>
      </c>
      <c r="F133" s="259" t="s">
        <v>240</v>
      </c>
      <c r="G133" s="257"/>
      <c r="H133" s="260">
        <v>354.71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238</v>
      </c>
      <c r="AU133" s="266" t="s">
        <v>87</v>
      </c>
      <c r="AV133" s="15" t="s">
        <v>141</v>
      </c>
      <c r="AW133" s="15" t="s">
        <v>37</v>
      </c>
      <c r="AX133" s="15" t="s">
        <v>84</v>
      </c>
      <c r="AY133" s="266" t="s">
        <v>229</v>
      </c>
    </row>
    <row r="134" spans="1:51" s="14" customFormat="1" ht="12">
      <c r="A134" s="14"/>
      <c r="B134" s="245"/>
      <c r="C134" s="246"/>
      <c r="D134" s="236" t="s">
        <v>238</v>
      </c>
      <c r="E134" s="246"/>
      <c r="F134" s="248" t="s">
        <v>948</v>
      </c>
      <c r="G134" s="246"/>
      <c r="H134" s="249">
        <v>1418.84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238</v>
      </c>
      <c r="AU134" s="255" t="s">
        <v>87</v>
      </c>
      <c r="AV134" s="14" t="s">
        <v>87</v>
      </c>
      <c r="AW134" s="14" t="s">
        <v>4</v>
      </c>
      <c r="AX134" s="14" t="s">
        <v>84</v>
      </c>
      <c r="AY134" s="255" t="s">
        <v>229</v>
      </c>
    </row>
    <row r="135" spans="1:65" s="2" customFormat="1" ht="37.8" customHeight="1">
      <c r="A135" s="40"/>
      <c r="B135" s="41"/>
      <c r="C135" s="216" t="s">
        <v>283</v>
      </c>
      <c r="D135" s="216" t="s">
        <v>231</v>
      </c>
      <c r="E135" s="217" t="s">
        <v>284</v>
      </c>
      <c r="F135" s="218" t="s">
        <v>285</v>
      </c>
      <c r="G135" s="219" t="s">
        <v>144</v>
      </c>
      <c r="H135" s="220">
        <v>354.71</v>
      </c>
      <c r="I135" s="221"/>
      <c r="J135" s="222">
        <f>ROUND(I135*H135,2)</f>
        <v>0</v>
      </c>
      <c r="K135" s="218" t="s">
        <v>234</v>
      </c>
      <c r="L135" s="46"/>
      <c r="M135" s="223" t="s">
        <v>19</v>
      </c>
      <c r="N135" s="224" t="s">
        <v>48</v>
      </c>
      <c r="O135" s="86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7" t="s">
        <v>141</v>
      </c>
      <c r="AT135" s="227" t="s">
        <v>231</v>
      </c>
      <c r="AU135" s="227" t="s">
        <v>87</v>
      </c>
      <c r="AY135" s="19" t="s">
        <v>229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9" t="s">
        <v>84</v>
      </c>
      <c r="BK135" s="228">
        <f>ROUND(I135*H135,2)</f>
        <v>0</v>
      </c>
      <c r="BL135" s="19" t="s">
        <v>141</v>
      </c>
      <c r="BM135" s="227" t="s">
        <v>949</v>
      </c>
    </row>
    <row r="136" spans="1:47" s="2" customFormat="1" ht="12">
      <c r="A136" s="40"/>
      <c r="B136" s="41"/>
      <c r="C136" s="42"/>
      <c r="D136" s="229" t="s">
        <v>236</v>
      </c>
      <c r="E136" s="42"/>
      <c r="F136" s="230" t="s">
        <v>287</v>
      </c>
      <c r="G136" s="42"/>
      <c r="H136" s="42"/>
      <c r="I136" s="231"/>
      <c r="J136" s="42"/>
      <c r="K136" s="42"/>
      <c r="L136" s="46"/>
      <c r="M136" s="232"/>
      <c r="N136" s="23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236</v>
      </c>
      <c r="AU136" s="19" t="s">
        <v>87</v>
      </c>
    </row>
    <row r="137" spans="1:51" s="14" customFormat="1" ht="12">
      <c r="A137" s="14"/>
      <c r="B137" s="245"/>
      <c r="C137" s="246"/>
      <c r="D137" s="236" t="s">
        <v>238</v>
      </c>
      <c r="E137" s="247" t="s">
        <v>19</v>
      </c>
      <c r="F137" s="248" t="s">
        <v>185</v>
      </c>
      <c r="G137" s="246"/>
      <c r="H137" s="249">
        <v>354.71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238</v>
      </c>
      <c r="AU137" s="255" t="s">
        <v>87</v>
      </c>
      <c r="AV137" s="14" t="s">
        <v>87</v>
      </c>
      <c r="AW137" s="14" t="s">
        <v>37</v>
      </c>
      <c r="AX137" s="14" t="s">
        <v>77</v>
      </c>
      <c r="AY137" s="255" t="s">
        <v>229</v>
      </c>
    </row>
    <row r="138" spans="1:51" s="15" customFormat="1" ht="12">
      <c r="A138" s="15"/>
      <c r="B138" s="256"/>
      <c r="C138" s="257"/>
      <c r="D138" s="236" t="s">
        <v>238</v>
      </c>
      <c r="E138" s="258" t="s">
        <v>19</v>
      </c>
      <c r="F138" s="259" t="s">
        <v>240</v>
      </c>
      <c r="G138" s="257"/>
      <c r="H138" s="260">
        <v>354.71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6" t="s">
        <v>238</v>
      </c>
      <c r="AU138" s="266" t="s">
        <v>87</v>
      </c>
      <c r="AV138" s="15" t="s">
        <v>141</v>
      </c>
      <c r="AW138" s="15" t="s">
        <v>37</v>
      </c>
      <c r="AX138" s="15" t="s">
        <v>84</v>
      </c>
      <c r="AY138" s="266" t="s">
        <v>229</v>
      </c>
    </row>
    <row r="139" spans="1:65" s="2" customFormat="1" ht="44.25" customHeight="1">
      <c r="A139" s="40"/>
      <c r="B139" s="41"/>
      <c r="C139" s="216" t="s">
        <v>289</v>
      </c>
      <c r="D139" s="216" t="s">
        <v>231</v>
      </c>
      <c r="E139" s="217" t="s">
        <v>290</v>
      </c>
      <c r="F139" s="218" t="s">
        <v>291</v>
      </c>
      <c r="G139" s="219" t="s">
        <v>292</v>
      </c>
      <c r="H139" s="220">
        <v>673.949</v>
      </c>
      <c r="I139" s="221"/>
      <c r="J139" s="222">
        <f>ROUND(I139*H139,2)</f>
        <v>0</v>
      </c>
      <c r="K139" s="218" t="s">
        <v>234</v>
      </c>
      <c r="L139" s="46"/>
      <c r="M139" s="223" t="s">
        <v>19</v>
      </c>
      <c r="N139" s="224" t="s">
        <v>48</v>
      </c>
      <c r="O139" s="86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7" t="s">
        <v>141</v>
      </c>
      <c r="AT139" s="227" t="s">
        <v>231</v>
      </c>
      <c r="AU139" s="227" t="s">
        <v>87</v>
      </c>
      <c r="AY139" s="19" t="s">
        <v>229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9" t="s">
        <v>84</v>
      </c>
      <c r="BK139" s="228">
        <f>ROUND(I139*H139,2)</f>
        <v>0</v>
      </c>
      <c r="BL139" s="19" t="s">
        <v>141</v>
      </c>
      <c r="BM139" s="227" t="s">
        <v>950</v>
      </c>
    </row>
    <row r="140" spans="1:47" s="2" customFormat="1" ht="12">
      <c r="A140" s="40"/>
      <c r="B140" s="41"/>
      <c r="C140" s="42"/>
      <c r="D140" s="229" t="s">
        <v>236</v>
      </c>
      <c r="E140" s="42"/>
      <c r="F140" s="230" t="s">
        <v>294</v>
      </c>
      <c r="G140" s="42"/>
      <c r="H140" s="42"/>
      <c r="I140" s="231"/>
      <c r="J140" s="42"/>
      <c r="K140" s="42"/>
      <c r="L140" s="46"/>
      <c r="M140" s="232"/>
      <c r="N140" s="23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236</v>
      </c>
      <c r="AU140" s="19" t="s">
        <v>87</v>
      </c>
    </row>
    <row r="141" spans="1:51" s="14" customFormat="1" ht="12">
      <c r="A141" s="14"/>
      <c r="B141" s="245"/>
      <c r="C141" s="246"/>
      <c r="D141" s="236" t="s">
        <v>238</v>
      </c>
      <c r="E141" s="247" t="s">
        <v>19</v>
      </c>
      <c r="F141" s="248" t="s">
        <v>951</v>
      </c>
      <c r="G141" s="246"/>
      <c r="H141" s="249">
        <v>673.949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238</v>
      </c>
      <c r="AU141" s="255" t="s">
        <v>87</v>
      </c>
      <c r="AV141" s="14" t="s">
        <v>87</v>
      </c>
      <c r="AW141" s="14" t="s">
        <v>37</v>
      </c>
      <c r="AX141" s="14" t="s">
        <v>77</v>
      </c>
      <c r="AY141" s="255" t="s">
        <v>229</v>
      </c>
    </row>
    <row r="142" spans="1:51" s="15" customFormat="1" ht="12">
      <c r="A142" s="15"/>
      <c r="B142" s="256"/>
      <c r="C142" s="257"/>
      <c r="D142" s="236" t="s">
        <v>238</v>
      </c>
      <c r="E142" s="258" t="s">
        <v>19</v>
      </c>
      <c r="F142" s="259" t="s">
        <v>240</v>
      </c>
      <c r="G142" s="257"/>
      <c r="H142" s="260">
        <v>673.949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238</v>
      </c>
      <c r="AU142" s="266" t="s">
        <v>87</v>
      </c>
      <c r="AV142" s="15" t="s">
        <v>141</v>
      </c>
      <c r="AW142" s="15" t="s">
        <v>37</v>
      </c>
      <c r="AX142" s="15" t="s">
        <v>84</v>
      </c>
      <c r="AY142" s="266" t="s">
        <v>229</v>
      </c>
    </row>
    <row r="143" spans="1:65" s="2" customFormat="1" ht="44.25" customHeight="1">
      <c r="A143" s="40"/>
      <c r="B143" s="41"/>
      <c r="C143" s="216" t="s">
        <v>311</v>
      </c>
      <c r="D143" s="216" t="s">
        <v>231</v>
      </c>
      <c r="E143" s="217" t="s">
        <v>312</v>
      </c>
      <c r="F143" s="218" t="s">
        <v>313</v>
      </c>
      <c r="G143" s="219" t="s">
        <v>144</v>
      </c>
      <c r="H143" s="220">
        <v>56.995</v>
      </c>
      <c r="I143" s="221"/>
      <c r="J143" s="222">
        <f>ROUND(I143*H143,2)</f>
        <v>0</v>
      </c>
      <c r="K143" s="218" t="s">
        <v>234</v>
      </c>
      <c r="L143" s="46"/>
      <c r="M143" s="223" t="s">
        <v>19</v>
      </c>
      <c r="N143" s="224" t="s">
        <v>48</v>
      </c>
      <c r="O143" s="86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7" t="s">
        <v>141</v>
      </c>
      <c r="AT143" s="227" t="s">
        <v>231</v>
      </c>
      <c r="AU143" s="227" t="s">
        <v>87</v>
      </c>
      <c r="AY143" s="19" t="s">
        <v>229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9" t="s">
        <v>84</v>
      </c>
      <c r="BK143" s="228">
        <f>ROUND(I143*H143,2)</f>
        <v>0</v>
      </c>
      <c r="BL143" s="19" t="s">
        <v>141</v>
      </c>
      <c r="BM143" s="227" t="s">
        <v>952</v>
      </c>
    </row>
    <row r="144" spans="1:47" s="2" customFormat="1" ht="12">
      <c r="A144" s="40"/>
      <c r="B144" s="41"/>
      <c r="C144" s="42"/>
      <c r="D144" s="229" t="s">
        <v>236</v>
      </c>
      <c r="E144" s="42"/>
      <c r="F144" s="230" t="s">
        <v>315</v>
      </c>
      <c r="G144" s="42"/>
      <c r="H144" s="42"/>
      <c r="I144" s="231"/>
      <c r="J144" s="42"/>
      <c r="K144" s="42"/>
      <c r="L144" s="46"/>
      <c r="M144" s="232"/>
      <c r="N144" s="23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236</v>
      </c>
      <c r="AU144" s="19" t="s">
        <v>87</v>
      </c>
    </row>
    <row r="145" spans="1:51" s="13" customFormat="1" ht="12">
      <c r="A145" s="13"/>
      <c r="B145" s="234"/>
      <c r="C145" s="235"/>
      <c r="D145" s="236" t="s">
        <v>238</v>
      </c>
      <c r="E145" s="237" t="s">
        <v>19</v>
      </c>
      <c r="F145" s="238" t="s">
        <v>953</v>
      </c>
      <c r="G145" s="235"/>
      <c r="H145" s="237" t="s">
        <v>19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238</v>
      </c>
      <c r="AU145" s="244" t="s">
        <v>87</v>
      </c>
      <c r="AV145" s="13" t="s">
        <v>84</v>
      </c>
      <c r="AW145" s="13" t="s">
        <v>37</v>
      </c>
      <c r="AX145" s="13" t="s">
        <v>77</v>
      </c>
      <c r="AY145" s="244" t="s">
        <v>229</v>
      </c>
    </row>
    <row r="146" spans="1:51" s="14" customFormat="1" ht="12">
      <c r="A146" s="14"/>
      <c r="B146" s="245"/>
      <c r="C146" s="246"/>
      <c r="D146" s="236" t="s">
        <v>238</v>
      </c>
      <c r="E146" s="247" t="s">
        <v>873</v>
      </c>
      <c r="F146" s="248" t="s">
        <v>954</v>
      </c>
      <c r="G146" s="246"/>
      <c r="H146" s="249">
        <v>25.774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238</v>
      </c>
      <c r="AU146" s="255" t="s">
        <v>87</v>
      </c>
      <c r="AV146" s="14" t="s">
        <v>87</v>
      </c>
      <c r="AW146" s="14" t="s">
        <v>37</v>
      </c>
      <c r="AX146" s="14" t="s">
        <v>77</v>
      </c>
      <c r="AY146" s="255" t="s">
        <v>229</v>
      </c>
    </row>
    <row r="147" spans="1:51" s="16" customFormat="1" ht="12">
      <c r="A147" s="16"/>
      <c r="B147" s="268"/>
      <c r="C147" s="269"/>
      <c r="D147" s="236" t="s">
        <v>238</v>
      </c>
      <c r="E147" s="270" t="s">
        <v>19</v>
      </c>
      <c r="F147" s="271" t="s">
        <v>318</v>
      </c>
      <c r="G147" s="269"/>
      <c r="H147" s="272">
        <v>25.774</v>
      </c>
      <c r="I147" s="273"/>
      <c r="J147" s="269"/>
      <c r="K147" s="269"/>
      <c r="L147" s="274"/>
      <c r="M147" s="275"/>
      <c r="N147" s="276"/>
      <c r="O147" s="276"/>
      <c r="P147" s="276"/>
      <c r="Q147" s="276"/>
      <c r="R147" s="276"/>
      <c r="S147" s="276"/>
      <c r="T147" s="277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78" t="s">
        <v>238</v>
      </c>
      <c r="AU147" s="278" t="s">
        <v>87</v>
      </c>
      <c r="AV147" s="16" t="s">
        <v>248</v>
      </c>
      <c r="AW147" s="16" t="s">
        <v>37</v>
      </c>
      <c r="AX147" s="16" t="s">
        <v>77</v>
      </c>
      <c r="AY147" s="278" t="s">
        <v>229</v>
      </c>
    </row>
    <row r="148" spans="1:51" s="13" customFormat="1" ht="12">
      <c r="A148" s="13"/>
      <c r="B148" s="234"/>
      <c r="C148" s="235"/>
      <c r="D148" s="236" t="s">
        <v>238</v>
      </c>
      <c r="E148" s="237" t="s">
        <v>19</v>
      </c>
      <c r="F148" s="238" t="s">
        <v>316</v>
      </c>
      <c r="G148" s="235"/>
      <c r="H148" s="237" t="s">
        <v>19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238</v>
      </c>
      <c r="AU148" s="244" t="s">
        <v>87</v>
      </c>
      <c r="AV148" s="13" t="s">
        <v>84</v>
      </c>
      <c r="AW148" s="13" t="s">
        <v>37</v>
      </c>
      <c r="AX148" s="13" t="s">
        <v>77</v>
      </c>
      <c r="AY148" s="244" t="s">
        <v>229</v>
      </c>
    </row>
    <row r="149" spans="1:51" s="14" customFormat="1" ht="12">
      <c r="A149" s="14"/>
      <c r="B149" s="245"/>
      <c r="C149" s="246"/>
      <c r="D149" s="236" t="s">
        <v>238</v>
      </c>
      <c r="E149" s="247" t="s">
        <v>142</v>
      </c>
      <c r="F149" s="248" t="s">
        <v>955</v>
      </c>
      <c r="G149" s="246"/>
      <c r="H149" s="249">
        <v>14.445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238</v>
      </c>
      <c r="AU149" s="255" t="s">
        <v>87</v>
      </c>
      <c r="AV149" s="14" t="s">
        <v>87</v>
      </c>
      <c r="AW149" s="14" t="s">
        <v>37</v>
      </c>
      <c r="AX149" s="14" t="s">
        <v>77</v>
      </c>
      <c r="AY149" s="255" t="s">
        <v>229</v>
      </c>
    </row>
    <row r="150" spans="1:51" s="16" customFormat="1" ht="12">
      <c r="A150" s="16"/>
      <c r="B150" s="268"/>
      <c r="C150" s="269"/>
      <c r="D150" s="236" t="s">
        <v>238</v>
      </c>
      <c r="E150" s="270" t="s">
        <v>19</v>
      </c>
      <c r="F150" s="271" t="s">
        <v>318</v>
      </c>
      <c r="G150" s="269"/>
      <c r="H150" s="272">
        <v>14.445</v>
      </c>
      <c r="I150" s="273"/>
      <c r="J150" s="269"/>
      <c r="K150" s="269"/>
      <c r="L150" s="274"/>
      <c r="M150" s="275"/>
      <c r="N150" s="276"/>
      <c r="O150" s="276"/>
      <c r="P150" s="276"/>
      <c r="Q150" s="276"/>
      <c r="R150" s="276"/>
      <c r="S150" s="276"/>
      <c r="T150" s="277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78" t="s">
        <v>238</v>
      </c>
      <c r="AU150" s="278" t="s">
        <v>87</v>
      </c>
      <c r="AV150" s="16" t="s">
        <v>248</v>
      </c>
      <c r="AW150" s="16" t="s">
        <v>37</v>
      </c>
      <c r="AX150" s="16" t="s">
        <v>77</v>
      </c>
      <c r="AY150" s="278" t="s">
        <v>229</v>
      </c>
    </row>
    <row r="151" spans="1:51" s="14" customFormat="1" ht="12">
      <c r="A151" s="14"/>
      <c r="B151" s="245"/>
      <c r="C151" s="246"/>
      <c r="D151" s="236" t="s">
        <v>238</v>
      </c>
      <c r="E151" s="247" t="s">
        <v>19</v>
      </c>
      <c r="F151" s="248" t="s">
        <v>866</v>
      </c>
      <c r="G151" s="246"/>
      <c r="H151" s="249">
        <v>16.776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238</v>
      </c>
      <c r="AU151" s="255" t="s">
        <v>87</v>
      </c>
      <c r="AV151" s="14" t="s">
        <v>87</v>
      </c>
      <c r="AW151" s="14" t="s">
        <v>37</v>
      </c>
      <c r="AX151" s="14" t="s">
        <v>77</v>
      </c>
      <c r="AY151" s="255" t="s">
        <v>229</v>
      </c>
    </row>
    <row r="152" spans="1:51" s="16" customFormat="1" ht="12">
      <c r="A152" s="16"/>
      <c r="B152" s="268"/>
      <c r="C152" s="269"/>
      <c r="D152" s="236" t="s">
        <v>238</v>
      </c>
      <c r="E152" s="270" t="s">
        <v>19</v>
      </c>
      <c r="F152" s="271" t="s">
        <v>318</v>
      </c>
      <c r="G152" s="269"/>
      <c r="H152" s="272">
        <v>16.776</v>
      </c>
      <c r="I152" s="273"/>
      <c r="J152" s="269"/>
      <c r="K152" s="269"/>
      <c r="L152" s="274"/>
      <c r="M152" s="275"/>
      <c r="N152" s="276"/>
      <c r="O152" s="276"/>
      <c r="P152" s="276"/>
      <c r="Q152" s="276"/>
      <c r="R152" s="276"/>
      <c r="S152" s="276"/>
      <c r="T152" s="277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8" t="s">
        <v>238</v>
      </c>
      <c r="AU152" s="278" t="s">
        <v>87</v>
      </c>
      <c r="AV152" s="16" t="s">
        <v>248</v>
      </c>
      <c r="AW152" s="16" t="s">
        <v>37</v>
      </c>
      <c r="AX152" s="16" t="s">
        <v>77</v>
      </c>
      <c r="AY152" s="278" t="s">
        <v>229</v>
      </c>
    </row>
    <row r="153" spans="1:51" s="15" customFormat="1" ht="12">
      <c r="A153" s="15"/>
      <c r="B153" s="256"/>
      <c r="C153" s="257"/>
      <c r="D153" s="236" t="s">
        <v>238</v>
      </c>
      <c r="E153" s="258" t="s">
        <v>19</v>
      </c>
      <c r="F153" s="259" t="s">
        <v>240</v>
      </c>
      <c r="G153" s="257"/>
      <c r="H153" s="260">
        <v>56.995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6" t="s">
        <v>238</v>
      </c>
      <c r="AU153" s="266" t="s">
        <v>87</v>
      </c>
      <c r="AV153" s="15" t="s">
        <v>141</v>
      </c>
      <c r="AW153" s="15" t="s">
        <v>37</v>
      </c>
      <c r="AX153" s="15" t="s">
        <v>84</v>
      </c>
      <c r="AY153" s="266" t="s">
        <v>229</v>
      </c>
    </row>
    <row r="154" spans="1:65" s="2" customFormat="1" ht="16.5" customHeight="1">
      <c r="A154" s="40"/>
      <c r="B154" s="41"/>
      <c r="C154" s="279" t="s">
        <v>319</v>
      </c>
      <c r="D154" s="279" t="s">
        <v>320</v>
      </c>
      <c r="E154" s="280" t="s">
        <v>321</v>
      </c>
      <c r="F154" s="281" t="s">
        <v>322</v>
      </c>
      <c r="G154" s="282" t="s">
        <v>292</v>
      </c>
      <c r="H154" s="283">
        <v>119.69</v>
      </c>
      <c r="I154" s="284"/>
      <c r="J154" s="285">
        <f>ROUND(I154*H154,2)</f>
        <v>0</v>
      </c>
      <c r="K154" s="281" t="s">
        <v>234</v>
      </c>
      <c r="L154" s="286"/>
      <c r="M154" s="287" t="s">
        <v>19</v>
      </c>
      <c r="N154" s="288" t="s">
        <v>48</v>
      </c>
      <c r="O154" s="86"/>
      <c r="P154" s="225">
        <f>O154*H154</f>
        <v>0</v>
      </c>
      <c r="Q154" s="225">
        <v>1</v>
      </c>
      <c r="R154" s="225">
        <f>Q154*H154</f>
        <v>119.69</v>
      </c>
      <c r="S154" s="225">
        <v>0</v>
      </c>
      <c r="T154" s="22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7" t="s">
        <v>145</v>
      </c>
      <c r="AT154" s="227" t="s">
        <v>320</v>
      </c>
      <c r="AU154" s="227" t="s">
        <v>87</v>
      </c>
      <c r="AY154" s="19" t="s">
        <v>229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9" t="s">
        <v>84</v>
      </c>
      <c r="BK154" s="228">
        <f>ROUND(I154*H154,2)</f>
        <v>0</v>
      </c>
      <c r="BL154" s="19" t="s">
        <v>141</v>
      </c>
      <c r="BM154" s="227" t="s">
        <v>956</v>
      </c>
    </row>
    <row r="155" spans="1:51" s="13" customFormat="1" ht="12">
      <c r="A155" s="13"/>
      <c r="B155" s="234"/>
      <c r="C155" s="235"/>
      <c r="D155" s="236" t="s">
        <v>238</v>
      </c>
      <c r="E155" s="237" t="s">
        <v>19</v>
      </c>
      <c r="F155" s="238" t="s">
        <v>324</v>
      </c>
      <c r="G155" s="235"/>
      <c r="H155" s="237" t="s">
        <v>19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238</v>
      </c>
      <c r="AU155" s="244" t="s">
        <v>87</v>
      </c>
      <c r="AV155" s="13" t="s">
        <v>84</v>
      </c>
      <c r="AW155" s="13" t="s">
        <v>37</v>
      </c>
      <c r="AX155" s="13" t="s">
        <v>77</v>
      </c>
      <c r="AY155" s="244" t="s">
        <v>229</v>
      </c>
    </row>
    <row r="156" spans="1:51" s="14" customFormat="1" ht="12">
      <c r="A156" s="14"/>
      <c r="B156" s="245"/>
      <c r="C156" s="246"/>
      <c r="D156" s="236" t="s">
        <v>238</v>
      </c>
      <c r="E156" s="247" t="s">
        <v>19</v>
      </c>
      <c r="F156" s="248" t="s">
        <v>957</v>
      </c>
      <c r="G156" s="246"/>
      <c r="H156" s="249">
        <v>119.69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238</v>
      </c>
      <c r="AU156" s="255" t="s">
        <v>87</v>
      </c>
      <c r="AV156" s="14" t="s">
        <v>87</v>
      </c>
      <c r="AW156" s="14" t="s">
        <v>37</v>
      </c>
      <c r="AX156" s="14" t="s">
        <v>77</v>
      </c>
      <c r="AY156" s="255" t="s">
        <v>229</v>
      </c>
    </row>
    <row r="157" spans="1:51" s="15" customFormat="1" ht="12">
      <c r="A157" s="15"/>
      <c r="B157" s="256"/>
      <c r="C157" s="257"/>
      <c r="D157" s="236" t="s">
        <v>238</v>
      </c>
      <c r="E157" s="258" t="s">
        <v>19</v>
      </c>
      <c r="F157" s="259" t="s">
        <v>240</v>
      </c>
      <c r="G157" s="257"/>
      <c r="H157" s="260">
        <v>119.69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238</v>
      </c>
      <c r="AU157" s="266" t="s">
        <v>87</v>
      </c>
      <c r="AV157" s="15" t="s">
        <v>141</v>
      </c>
      <c r="AW157" s="15" t="s">
        <v>37</v>
      </c>
      <c r="AX157" s="15" t="s">
        <v>84</v>
      </c>
      <c r="AY157" s="266" t="s">
        <v>229</v>
      </c>
    </row>
    <row r="158" spans="1:65" s="2" customFormat="1" ht="66.75" customHeight="1">
      <c r="A158" s="40"/>
      <c r="B158" s="41"/>
      <c r="C158" s="216" t="s">
        <v>958</v>
      </c>
      <c r="D158" s="216" t="s">
        <v>231</v>
      </c>
      <c r="E158" s="217" t="s">
        <v>959</v>
      </c>
      <c r="F158" s="218" t="s">
        <v>960</v>
      </c>
      <c r="G158" s="219" t="s">
        <v>144</v>
      </c>
      <c r="H158" s="220">
        <v>8.298</v>
      </c>
      <c r="I158" s="221"/>
      <c r="J158" s="222">
        <f>ROUND(I158*H158,2)</f>
        <v>0</v>
      </c>
      <c r="K158" s="218" t="s">
        <v>234</v>
      </c>
      <c r="L158" s="46"/>
      <c r="M158" s="223" t="s">
        <v>19</v>
      </c>
      <c r="N158" s="224" t="s">
        <v>48</v>
      </c>
      <c r="O158" s="86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7" t="s">
        <v>141</v>
      </c>
      <c r="AT158" s="227" t="s">
        <v>231</v>
      </c>
      <c r="AU158" s="227" t="s">
        <v>87</v>
      </c>
      <c r="AY158" s="19" t="s">
        <v>229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9" t="s">
        <v>84</v>
      </c>
      <c r="BK158" s="228">
        <f>ROUND(I158*H158,2)</f>
        <v>0</v>
      </c>
      <c r="BL158" s="19" t="s">
        <v>141</v>
      </c>
      <c r="BM158" s="227" t="s">
        <v>961</v>
      </c>
    </row>
    <row r="159" spans="1:47" s="2" customFormat="1" ht="12">
      <c r="A159" s="40"/>
      <c r="B159" s="41"/>
      <c r="C159" s="42"/>
      <c r="D159" s="229" t="s">
        <v>236</v>
      </c>
      <c r="E159" s="42"/>
      <c r="F159" s="230" t="s">
        <v>962</v>
      </c>
      <c r="G159" s="42"/>
      <c r="H159" s="42"/>
      <c r="I159" s="231"/>
      <c r="J159" s="42"/>
      <c r="K159" s="42"/>
      <c r="L159" s="46"/>
      <c r="M159" s="232"/>
      <c r="N159" s="23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236</v>
      </c>
      <c r="AU159" s="19" t="s">
        <v>87</v>
      </c>
    </row>
    <row r="160" spans="1:51" s="13" customFormat="1" ht="12">
      <c r="A160" s="13"/>
      <c r="B160" s="234"/>
      <c r="C160" s="235"/>
      <c r="D160" s="236" t="s">
        <v>238</v>
      </c>
      <c r="E160" s="237" t="s">
        <v>19</v>
      </c>
      <c r="F160" s="238" t="s">
        <v>963</v>
      </c>
      <c r="G160" s="235"/>
      <c r="H160" s="237" t="s">
        <v>19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238</v>
      </c>
      <c r="AU160" s="244" t="s">
        <v>87</v>
      </c>
      <c r="AV160" s="13" t="s">
        <v>84</v>
      </c>
      <c r="AW160" s="13" t="s">
        <v>37</v>
      </c>
      <c r="AX160" s="13" t="s">
        <v>77</v>
      </c>
      <c r="AY160" s="244" t="s">
        <v>229</v>
      </c>
    </row>
    <row r="161" spans="1:51" s="14" customFormat="1" ht="12">
      <c r="A161" s="14"/>
      <c r="B161" s="245"/>
      <c r="C161" s="246"/>
      <c r="D161" s="236" t="s">
        <v>238</v>
      </c>
      <c r="E161" s="247" t="s">
        <v>878</v>
      </c>
      <c r="F161" s="248" t="s">
        <v>964</v>
      </c>
      <c r="G161" s="246"/>
      <c r="H161" s="249">
        <v>8.298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238</v>
      </c>
      <c r="AU161" s="255" t="s">
        <v>87</v>
      </c>
      <c r="AV161" s="14" t="s">
        <v>87</v>
      </c>
      <c r="AW161" s="14" t="s">
        <v>37</v>
      </c>
      <c r="AX161" s="14" t="s">
        <v>77</v>
      </c>
      <c r="AY161" s="255" t="s">
        <v>229</v>
      </c>
    </row>
    <row r="162" spans="1:51" s="15" customFormat="1" ht="12">
      <c r="A162" s="15"/>
      <c r="B162" s="256"/>
      <c r="C162" s="257"/>
      <c r="D162" s="236" t="s">
        <v>238</v>
      </c>
      <c r="E162" s="258" t="s">
        <v>19</v>
      </c>
      <c r="F162" s="259" t="s">
        <v>240</v>
      </c>
      <c r="G162" s="257"/>
      <c r="H162" s="260">
        <v>8.298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238</v>
      </c>
      <c r="AU162" s="266" t="s">
        <v>87</v>
      </c>
      <c r="AV162" s="15" t="s">
        <v>141</v>
      </c>
      <c r="AW162" s="15" t="s">
        <v>37</v>
      </c>
      <c r="AX162" s="15" t="s">
        <v>84</v>
      </c>
      <c r="AY162" s="266" t="s">
        <v>229</v>
      </c>
    </row>
    <row r="163" spans="1:65" s="2" customFormat="1" ht="16.5" customHeight="1">
      <c r="A163" s="40"/>
      <c r="B163" s="41"/>
      <c r="C163" s="279" t="s">
        <v>965</v>
      </c>
      <c r="D163" s="279" t="s">
        <v>320</v>
      </c>
      <c r="E163" s="280" t="s">
        <v>321</v>
      </c>
      <c r="F163" s="281" t="s">
        <v>322</v>
      </c>
      <c r="G163" s="282" t="s">
        <v>292</v>
      </c>
      <c r="H163" s="283">
        <v>17.426</v>
      </c>
      <c r="I163" s="284"/>
      <c r="J163" s="285">
        <f>ROUND(I163*H163,2)</f>
        <v>0</v>
      </c>
      <c r="K163" s="281" t="s">
        <v>234</v>
      </c>
      <c r="L163" s="286"/>
      <c r="M163" s="287" t="s">
        <v>19</v>
      </c>
      <c r="N163" s="288" t="s">
        <v>48</v>
      </c>
      <c r="O163" s="86"/>
      <c r="P163" s="225">
        <f>O163*H163</f>
        <v>0</v>
      </c>
      <c r="Q163" s="225">
        <v>1</v>
      </c>
      <c r="R163" s="225">
        <f>Q163*H163</f>
        <v>17.426</v>
      </c>
      <c r="S163" s="225">
        <v>0</v>
      </c>
      <c r="T163" s="22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7" t="s">
        <v>145</v>
      </c>
      <c r="AT163" s="227" t="s">
        <v>320</v>
      </c>
      <c r="AU163" s="227" t="s">
        <v>87</v>
      </c>
      <c r="AY163" s="19" t="s">
        <v>229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9" t="s">
        <v>84</v>
      </c>
      <c r="BK163" s="228">
        <f>ROUND(I163*H163,2)</f>
        <v>0</v>
      </c>
      <c r="BL163" s="19" t="s">
        <v>141</v>
      </c>
      <c r="BM163" s="227" t="s">
        <v>966</v>
      </c>
    </row>
    <row r="164" spans="1:51" s="13" customFormat="1" ht="12">
      <c r="A164" s="13"/>
      <c r="B164" s="234"/>
      <c r="C164" s="235"/>
      <c r="D164" s="236" t="s">
        <v>238</v>
      </c>
      <c r="E164" s="237" t="s">
        <v>19</v>
      </c>
      <c r="F164" s="238" t="s">
        <v>324</v>
      </c>
      <c r="G164" s="235"/>
      <c r="H164" s="237" t="s">
        <v>19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238</v>
      </c>
      <c r="AU164" s="244" t="s">
        <v>87</v>
      </c>
      <c r="AV164" s="13" t="s">
        <v>84</v>
      </c>
      <c r="AW164" s="13" t="s">
        <v>37</v>
      </c>
      <c r="AX164" s="13" t="s">
        <v>77</v>
      </c>
      <c r="AY164" s="244" t="s">
        <v>229</v>
      </c>
    </row>
    <row r="165" spans="1:51" s="14" customFormat="1" ht="12">
      <c r="A165" s="14"/>
      <c r="B165" s="245"/>
      <c r="C165" s="246"/>
      <c r="D165" s="236" t="s">
        <v>238</v>
      </c>
      <c r="E165" s="247" t="s">
        <v>19</v>
      </c>
      <c r="F165" s="248" t="s">
        <v>967</v>
      </c>
      <c r="G165" s="246"/>
      <c r="H165" s="249">
        <v>17.426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238</v>
      </c>
      <c r="AU165" s="255" t="s">
        <v>87</v>
      </c>
      <c r="AV165" s="14" t="s">
        <v>87</v>
      </c>
      <c r="AW165" s="14" t="s">
        <v>37</v>
      </c>
      <c r="AX165" s="14" t="s">
        <v>77</v>
      </c>
      <c r="AY165" s="255" t="s">
        <v>229</v>
      </c>
    </row>
    <row r="166" spans="1:51" s="15" customFormat="1" ht="12">
      <c r="A166" s="15"/>
      <c r="B166" s="256"/>
      <c r="C166" s="257"/>
      <c r="D166" s="236" t="s">
        <v>238</v>
      </c>
      <c r="E166" s="258" t="s">
        <v>19</v>
      </c>
      <c r="F166" s="259" t="s">
        <v>240</v>
      </c>
      <c r="G166" s="257"/>
      <c r="H166" s="260">
        <v>17.426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6" t="s">
        <v>238</v>
      </c>
      <c r="AU166" s="266" t="s">
        <v>87</v>
      </c>
      <c r="AV166" s="15" t="s">
        <v>141</v>
      </c>
      <c r="AW166" s="15" t="s">
        <v>37</v>
      </c>
      <c r="AX166" s="15" t="s">
        <v>84</v>
      </c>
      <c r="AY166" s="266" t="s">
        <v>229</v>
      </c>
    </row>
    <row r="167" spans="1:65" s="2" customFormat="1" ht="24.15" customHeight="1">
      <c r="A167" s="40"/>
      <c r="B167" s="41"/>
      <c r="C167" s="216" t="s">
        <v>7</v>
      </c>
      <c r="D167" s="216" t="s">
        <v>231</v>
      </c>
      <c r="E167" s="217" t="s">
        <v>326</v>
      </c>
      <c r="F167" s="218" t="s">
        <v>327</v>
      </c>
      <c r="G167" s="219" t="s">
        <v>111</v>
      </c>
      <c r="H167" s="220">
        <v>2337.66</v>
      </c>
      <c r="I167" s="221"/>
      <c r="J167" s="222">
        <f>ROUND(I167*H167,2)</f>
        <v>0</v>
      </c>
      <c r="K167" s="218" t="s">
        <v>234</v>
      </c>
      <c r="L167" s="46"/>
      <c r="M167" s="223" t="s">
        <v>19</v>
      </c>
      <c r="N167" s="224" t="s">
        <v>48</v>
      </c>
      <c r="O167" s="86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7" t="s">
        <v>141</v>
      </c>
      <c r="AT167" s="227" t="s">
        <v>231</v>
      </c>
      <c r="AU167" s="227" t="s">
        <v>87</v>
      </c>
      <c r="AY167" s="19" t="s">
        <v>229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9" t="s">
        <v>84</v>
      </c>
      <c r="BK167" s="228">
        <f>ROUND(I167*H167,2)</f>
        <v>0</v>
      </c>
      <c r="BL167" s="19" t="s">
        <v>141</v>
      </c>
      <c r="BM167" s="227" t="s">
        <v>968</v>
      </c>
    </row>
    <row r="168" spans="1:47" s="2" customFormat="1" ht="12">
      <c r="A168" s="40"/>
      <c r="B168" s="41"/>
      <c r="C168" s="42"/>
      <c r="D168" s="229" t="s">
        <v>236</v>
      </c>
      <c r="E168" s="42"/>
      <c r="F168" s="230" t="s">
        <v>329</v>
      </c>
      <c r="G168" s="42"/>
      <c r="H168" s="42"/>
      <c r="I168" s="231"/>
      <c r="J168" s="42"/>
      <c r="K168" s="42"/>
      <c r="L168" s="46"/>
      <c r="M168" s="232"/>
      <c r="N168" s="23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236</v>
      </c>
      <c r="AU168" s="19" t="s">
        <v>87</v>
      </c>
    </row>
    <row r="169" spans="1:51" s="14" customFormat="1" ht="12">
      <c r="A169" s="14"/>
      <c r="B169" s="245"/>
      <c r="C169" s="246"/>
      <c r="D169" s="236" t="s">
        <v>238</v>
      </c>
      <c r="E169" s="247" t="s">
        <v>19</v>
      </c>
      <c r="F169" s="248" t="s">
        <v>969</v>
      </c>
      <c r="G169" s="246"/>
      <c r="H169" s="249">
        <v>2337.66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238</v>
      </c>
      <c r="AU169" s="255" t="s">
        <v>87</v>
      </c>
      <c r="AV169" s="14" t="s">
        <v>87</v>
      </c>
      <c r="AW169" s="14" t="s">
        <v>37</v>
      </c>
      <c r="AX169" s="14" t="s">
        <v>77</v>
      </c>
      <c r="AY169" s="255" t="s">
        <v>229</v>
      </c>
    </row>
    <row r="170" spans="1:51" s="15" customFormat="1" ht="12">
      <c r="A170" s="15"/>
      <c r="B170" s="256"/>
      <c r="C170" s="257"/>
      <c r="D170" s="236" t="s">
        <v>238</v>
      </c>
      <c r="E170" s="258" t="s">
        <v>19</v>
      </c>
      <c r="F170" s="259" t="s">
        <v>240</v>
      </c>
      <c r="G170" s="257"/>
      <c r="H170" s="260">
        <v>2337.66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6" t="s">
        <v>238</v>
      </c>
      <c r="AU170" s="266" t="s">
        <v>87</v>
      </c>
      <c r="AV170" s="15" t="s">
        <v>141</v>
      </c>
      <c r="AW170" s="15" t="s">
        <v>37</v>
      </c>
      <c r="AX170" s="15" t="s">
        <v>84</v>
      </c>
      <c r="AY170" s="266" t="s">
        <v>229</v>
      </c>
    </row>
    <row r="171" spans="1:63" s="12" customFormat="1" ht="22.8" customHeight="1">
      <c r="A171" s="12"/>
      <c r="B171" s="200"/>
      <c r="C171" s="201"/>
      <c r="D171" s="202" t="s">
        <v>76</v>
      </c>
      <c r="E171" s="214" t="s">
        <v>87</v>
      </c>
      <c r="F171" s="214" t="s">
        <v>970</v>
      </c>
      <c r="G171" s="201"/>
      <c r="H171" s="201"/>
      <c r="I171" s="204"/>
      <c r="J171" s="215">
        <f>BK171</f>
        <v>0</v>
      </c>
      <c r="K171" s="201"/>
      <c r="L171" s="206"/>
      <c r="M171" s="207"/>
      <c r="N171" s="208"/>
      <c r="O171" s="208"/>
      <c r="P171" s="209">
        <f>SUM(P172:P190)</f>
        <v>0</v>
      </c>
      <c r="Q171" s="208"/>
      <c r="R171" s="209">
        <f>SUM(R172:R190)</f>
        <v>4.38412448</v>
      </c>
      <c r="S171" s="208"/>
      <c r="T171" s="210">
        <f>SUM(T172:T190)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1" t="s">
        <v>84</v>
      </c>
      <c r="AT171" s="212" t="s">
        <v>76</v>
      </c>
      <c r="AU171" s="212" t="s">
        <v>84</v>
      </c>
      <c r="AY171" s="211" t="s">
        <v>229</v>
      </c>
      <c r="BK171" s="213">
        <f>SUM(BK172:BK190)</f>
        <v>0</v>
      </c>
    </row>
    <row r="172" spans="1:65" s="2" customFormat="1" ht="33" customHeight="1">
      <c r="A172" s="40"/>
      <c r="B172" s="41"/>
      <c r="C172" s="216" t="s">
        <v>190</v>
      </c>
      <c r="D172" s="216" t="s">
        <v>231</v>
      </c>
      <c r="E172" s="217" t="s">
        <v>971</v>
      </c>
      <c r="F172" s="218" t="s">
        <v>972</v>
      </c>
      <c r="G172" s="219" t="s">
        <v>144</v>
      </c>
      <c r="H172" s="220">
        <v>1.673</v>
      </c>
      <c r="I172" s="221"/>
      <c r="J172" s="222">
        <f>ROUND(I172*H172,2)</f>
        <v>0</v>
      </c>
      <c r="K172" s="218" t="s">
        <v>234</v>
      </c>
      <c r="L172" s="46"/>
      <c r="M172" s="223" t="s">
        <v>19</v>
      </c>
      <c r="N172" s="224" t="s">
        <v>48</v>
      </c>
      <c r="O172" s="86"/>
      <c r="P172" s="225">
        <f>O172*H172</f>
        <v>0</v>
      </c>
      <c r="Q172" s="225">
        <v>2.50187</v>
      </c>
      <c r="R172" s="225">
        <f>Q172*H172</f>
        <v>4.18562851</v>
      </c>
      <c r="S172" s="225">
        <v>0</v>
      </c>
      <c r="T172" s="22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7" t="s">
        <v>141</v>
      </c>
      <c r="AT172" s="227" t="s">
        <v>231</v>
      </c>
      <c r="AU172" s="227" t="s">
        <v>87</v>
      </c>
      <c r="AY172" s="19" t="s">
        <v>229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9" t="s">
        <v>84</v>
      </c>
      <c r="BK172" s="228">
        <f>ROUND(I172*H172,2)</f>
        <v>0</v>
      </c>
      <c r="BL172" s="19" t="s">
        <v>141</v>
      </c>
      <c r="BM172" s="227" t="s">
        <v>973</v>
      </c>
    </row>
    <row r="173" spans="1:47" s="2" customFormat="1" ht="12">
      <c r="A173" s="40"/>
      <c r="B173" s="41"/>
      <c r="C173" s="42"/>
      <c r="D173" s="229" t="s">
        <v>236</v>
      </c>
      <c r="E173" s="42"/>
      <c r="F173" s="230" t="s">
        <v>974</v>
      </c>
      <c r="G173" s="42"/>
      <c r="H173" s="42"/>
      <c r="I173" s="231"/>
      <c r="J173" s="42"/>
      <c r="K173" s="42"/>
      <c r="L173" s="46"/>
      <c r="M173" s="232"/>
      <c r="N173" s="23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236</v>
      </c>
      <c r="AU173" s="19" t="s">
        <v>87</v>
      </c>
    </row>
    <row r="174" spans="1:51" s="13" customFormat="1" ht="12">
      <c r="A174" s="13"/>
      <c r="B174" s="234"/>
      <c r="C174" s="235"/>
      <c r="D174" s="236" t="s">
        <v>238</v>
      </c>
      <c r="E174" s="237" t="s">
        <v>19</v>
      </c>
      <c r="F174" s="238" t="s">
        <v>975</v>
      </c>
      <c r="G174" s="235"/>
      <c r="H174" s="237" t="s">
        <v>19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238</v>
      </c>
      <c r="AU174" s="244" t="s">
        <v>87</v>
      </c>
      <c r="AV174" s="13" t="s">
        <v>84</v>
      </c>
      <c r="AW174" s="13" t="s">
        <v>37</v>
      </c>
      <c r="AX174" s="13" t="s">
        <v>77</v>
      </c>
      <c r="AY174" s="244" t="s">
        <v>229</v>
      </c>
    </row>
    <row r="175" spans="1:51" s="14" customFormat="1" ht="12">
      <c r="A175" s="14"/>
      <c r="B175" s="245"/>
      <c r="C175" s="246"/>
      <c r="D175" s="236" t="s">
        <v>238</v>
      </c>
      <c r="E175" s="247" t="s">
        <v>976</v>
      </c>
      <c r="F175" s="248" t="s">
        <v>977</v>
      </c>
      <c r="G175" s="246"/>
      <c r="H175" s="249">
        <v>1.673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238</v>
      </c>
      <c r="AU175" s="255" t="s">
        <v>87</v>
      </c>
      <c r="AV175" s="14" t="s">
        <v>87</v>
      </c>
      <c r="AW175" s="14" t="s">
        <v>37</v>
      </c>
      <c r="AX175" s="14" t="s">
        <v>77</v>
      </c>
      <c r="AY175" s="255" t="s">
        <v>229</v>
      </c>
    </row>
    <row r="176" spans="1:51" s="15" customFormat="1" ht="12">
      <c r="A176" s="15"/>
      <c r="B176" s="256"/>
      <c r="C176" s="257"/>
      <c r="D176" s="236" t="s">
        <v>238</v>
      </c>
      <c r="E176" s="258" t="s">
        <v>19</v>
      </c>
      <c r="F176" s="259" t="s">
        <v>240</v>
      </c>
      <c r="G176" s="257"/>
      <c r="H176" s="260">
        <v>1.673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6" t="s">
        <v>238</v>
      </c>
      <c r="AU176" s="266" t="s">
        <v>87</v>
      </c>
      <c r="AV176" s="15" t="s">
        <v>141</v>
      </c>
      <c r="AW176" s="15" t="s">
        <v>37</v>
      </c>
      <c r="AX176" s="15" t="s">
        <v>84</v>
      </c>
      <c r="AY176" s="266" t="s">
        <v>229</v>
      </c>
    </row>
    <row r="177" spans="1:65" s="2" customFormat="1" ht="16.5" customHeight="1">
      <c r="A177" s="40"/>
      <c r="B177" s="41"/>
      <c r="C177" s="216" t="s">
        <v>978</v>
      </c>
      <c r="D177" s="216" t="s">
        <v>231</v>
      </c>
      <c r="E177" s="217" t="s">
        <v>979</v>
      </c>
      <c r="F177" s="218" t="s">
        <v>980</v>
      </c>
      <c r="G177" s="219" t="s">
        <v>111</v>
      </c>
      <c r="H177" s="220">
        <v>4.635</v>
      </c>
      <c r="I177" s="221"/>
      <c r="J177" s="222">
        <f>ROUND(I177*H177,2)</f>
        <v>0</v>
      </c>
      <c r="K177" s="218" t="s">
        <v>234</v>
      </c>
      <c r="L177" s="46"/>
      <c r="M177" s="223" t="s">
        <v>19</v>
      </c>
      <c r="N177" s="224" t="s">
        <v>48</v>
      </c>
      <c r="O177" s="86"/>
      <c r="P177" s="225">
        <f>O177*H177</f>
        <v>0</v>
      </c>
      <c r="Q177" s="225">
        <v>0.00247</v>
      </c>
      <c r="R177" s="225">
        <f>Q177*H177</f>
        <v>0.011448449999999999</v>
      </c>
      <c r="S177" s="225">
        <v>0</v>
      </c>
      <c r="T177" s="22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7" t="s">
        <v>141</v>
      </c>
      <c r="AT177" s="227" t="s">
        <v>231</v>
      </c>
      <c r="AU177" s="227" t="s">
        <v>87</v>
      </c>
      <c r="AY177" s="19" t="s">
        <v>229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9" t="s">
        <v>84</v>
      </c>
      <c r="BK177" s="228">
        <f>ROUND(I177*H177,2)</f>
        <v>0</v>
      </c>
      <c r="BL177" s="19" t="s">
        <v>141</v>
      </c>
      <c r="BM177" s="227" t="s">
        <v>981</v>
      </c>
    </row>
    <row r="178" spans="1:47" s="2" customFormat="1" ht="12">
      <c r="A178" s="40"/>
      <c r="B178" s="41"/>
      <c r="C178" s="42"/>
      <c r="D178" s="229" t="s">
        <v>236</v>
      </c>
      <c r="E178" s="42"/>
      <c r="F178" s="230" t="s">
        <v>982</v>
      </c>
      <c r="G178" s="42"/>
      <c r="H178" s="42"/>
      <c r="I178" s="231"/>
      <c r="J178" s="42"/>
      <c r="K178" s="42"/>
      <c r="L178" s="46"/>
      <c r="M178" s="232"/>
      <c r="N178" s="23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236</v>
      </c>
      <c r="AU178" s="19" t="s">
        <v>87</v>
      </c>
    </row>
    <row r="179" spans="1:51" s="13" customFormat="1" ht="12">
      <c r="A179" s="13"/>
      <c r="B179" s="234"/>
      <c r="C179" s="235"/>
      <c r="D179" s="236" t="s">
        <v>238</v>
      </c>
      <c r="E179" s="237" t="s">
        <v>19</v>
      </c>
      <c r="F179" s="238" t="s">
        <v>983</v>
      </c>
      <c r="G179" s="235"/>
      <c r="H179" s="237" t="s">
        <v>19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238</v>
      </c>
      <c r="AU179" s="244" t="s">
        <v>87</v>
      </c>
      <c r="AV179" s="13" t="s">
        <v>84</v>
      </c>
      <c r="AW179" s="13" t="s">
        <v>37</v>
      </c>
      <c r="AX179" s="13" t="s">
        <v>77</v>
      </c>
      <c r="AY179" s="244" t="s">
        <v>229</v>
      </c>
    </row>
    <row r="180" spans="1:51" s="14" customFormat="1" ht="12">
      <c r="A180" s="14"/>
      <c r="B180" s="245"/>
      <c r="C180" s="246"/>
      <c r="D180" s="236" t="s">
        <v>238</v>
      </c>
      <c r="E180" s="247" t="s">
        <v>19</v>
      </c>
      <c r="F180" s="248" t="s">
        <v>984</v>
      </c>
      <c r="G180" s="246"/>
      <c r="H180" s="249">
        <v>4.635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238</v>
      </c>
      <c r="AU180" s="255" t="s">
        <v>87</v>
      </c>
      <c r="AV180" s="14" t="s">
        <v>87</v>
      </c>
      <c r="AW180" s="14" t="s">
        <v>37</v>
      </c>
      <c r="AX180" s="14" t="s">
        <v>77</v>
      </c>
      <c r="AY180" s="255" t="s">
        <v>229</v>
      </c>
    </row>
    <row r="181" spans="1:51" s="15" customFormat="1" ht="12">
      <c r="A181" s="15"/>
      <c r="B181" s="256"/>
      <c r="C181" s="257"/>
      <c r="D181" s="236" t="s">
        <v>238</v>
      </c>
      <c r="E181" s="258" t="s">
        <v>889</v>
      </c>
      <c r="F181" s="259" t="s">
        <v>240</v>
      </c>
      <c r="G181" s="257"/>
      <c r="H181" s="260">
        <v>4.635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238</v>
      </c>
      <c r="AU181" s="266" t="s">
        <v>87</v>
      </c>
      <c r="AV181" s="15" t="s">
        <v>141</v>
      </c>
      <c r="AW181" s="15" t="s">
        <v>37</v>
      </c>
      <c r="AX181" s="15" t="s">
        <v>84</v>
      </c>
      <c r="AY181" s="266" t="s">
        <v>229</v>
      </c>
    </row>
    <row r="182" spans="1:65" s="2" customFormat="1" ht="16.5" customHeight="1">
      <c r="A182" s="40"/>
      <c r="B182" s="41"/>
      <c r="C182" s="216" t="s">
        <v>985</v>
      </c>
      <c r="D182" s="216" t="s">
        <v>231</v>
      </c>
      <c r="E182" s="217" t="s">
        <v>986</v>
      </c>
      <c r="F182" s="218" t="s">
        <v>987</v>
      </c>
      <c r="G182" s="219" t="s">
        <v>111</v>
      </c>
      <c r="H182" s="220">
        <v>4.635</v>
      </c>
      <c r="I182" s="221"/>
      <c r="J182" s="222">
        <f>ROUND(I182*H182,2)</f>
        <v>0</v>
      </c>
      <c r="K182" s="218" t="s">
        <v>234</v>
      </c>
      <c r="L182" s="46"/>
      <c r="M182" s="223" t="s">
        <v>19</v>
      </c>
      <c r="N182" s="224" t="s">
        <v>48</v>
      </c>
      <c r="O182" s="8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7" t="s">
        <v>141</v>
      </c>
      <c r="AT182" s="227" t="s">
        <v>231</v>
      </c>
      <c r="AU182" s="227" t="s">
        <v>87</v>
      </c>
      <c r="AY182" s="19" t="s">
        <v>229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9" t="s">
        <v>84</v>
      </c>
      <c r="BK182" s="228">
        <f>ROUND(I182*H182,2)</f>
        <v>0</v>
      </c>
      <c r="BL182" s="19" t="s">
        <v>141</v>
      </c>
      <c r="BM182" s="227" t="s">
        <v>988</v>
      </c>
    </row>
    <row r="183" spans="1:47" s="2" customFormat="1" ht="12">
      <c r="A183" s="40"/>
      <c r="B183" s="41"/>
      <c r="C183" s="42"/>
      <c r="D183" s="229" t="s">
        <v>236</v>
      </c>
      <c r="E183" s="42"/>
      <c r="F183" s="230" t="s">
        <v>989</v>
      </c>
      <c r="G183" s="42"/>
      <c r="H183" s="42"/>
      <c r="I183" s="231"/>
      <c r="J183" s="42"/>
      <c r="K183" s="42"/>
      <c r="L183" s="46"/>
      <c r="M183" s="232"/>
      <c r="N183" s="23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236</v>
      </c>
      <c r="AU183" s="19" t="s">
        <v>87</v>
      </c>
    </row>
    <row r="184" spans="1:51" s="14" customFormat="1" ht="12">
      <c r="A184" s="14"/>
      <c r="B184" s="245"/>
      <c r="C184" s="246"/>
      <c r="D184" s="236" t="s">
        <v>238</v>
      </c>
      <c r="E184" s="247" t="s">
        <v>19</v>
      </c>
      <c r="F184" s="248" t="s">
        <v>889</v>
      </c>
      <c r="G184" s="246"/>
      <c r="H184" s="249">
        <v>4.635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238</v>
      </c>
      <c r="AU184" s="255" t="s">
        <v>87</v>
      </c>
      <c r="AV184" s="14" t="s">
        <v>87</v>
      </c>
      <c r="AW184" s="14" t="s">
        <v>37</v>
      </c>
      <c r="AX184" s="14" t="s">
        <v>77</v>
      </c>
      <c r="AY184" s="255" t="s">
        <v>229</v>
      </c>
    </row>
    <row r="185" spans="1:51" s="15" customFormat="1" ht="12">
      <c r="A185" s="15"/>
      <c r="B185" s="256"/>
      <c r="C185" s="257"/>
      <c r="D185" s="236" t="s">
        <v>238</v>
      </c>
      <c r="E185" s="258" t="s">
        <v>19</v>
      </c>
      <c r="F185" s="259" t="s">
        <v>240</v>
      </c>
      <c r="G185" s="257"/>
      <c r="H185" s="260">
        <v>4.635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238</v>
      </c>
      <c r="AU185" s="266" t="s">
        <v>87</v>
      </c>
      <c r="AV185" s="15" t="s">
        <v>141</v>
      </c>
      <c r="AW185" s="15" t="s">
        <v>37</v>
      </c>
      <c r="AX185" s="15" t="s">
        <v>84</v>
      </c>
      <c r="AY185" s="266" t="s">
        <v>229</v>
      </c>
    </row>
    <row r="186" spans="1:65" s="2" customFormat="1" ht="24.15" customHeight="1">
      <c r="A186" s="40"/>
      <c r="B186" s="41"/>
      <c r="C186" s="216" t="s">
        <v>990</v>
      </c>
      <c r="D186" s="216" t="s">
        <v>231</v>
      </c>
      <c r="E186" s="217" t="s">
        <v>991</v>
      </c>
      <c r="F186" s="218" t="s">
        <v>992</v>
      </c>
      <c r="G186" s="219" t="s">
        <v>292</v>
      </c>
      <c r="H186" s="220">
        <v>0.176</v>
      </c>
      <c r="I186" s="221"/>
      <c r="J186" s="222">
        <f>ROUND(I186*H186,2)</f>
        <v>0</v>
      </c>
      <c r="K186" s="218" t="s">
        <v>234</v>
      </c>
      <c r="L186" s="46"/>
      <c r="M186" s="223" t="s">
        <v>19</v>
      </c>
      <c r="N186" s="224" t="s">
        <v>48</v>
      </c>
      <c r="O186" s="86"/>
      <c r="P186" s="225">
        <f>O186*H186</f>
        <v>0</v>
      </c>
      <c r="Q186" s="225">
        <v>1.06277</v>
      </c>
      <c r="R186" s="225">
        <f>Q186*H186</f>
        <v>0.18704752</v>
      </c>
      <c r="S186" s="225">
        <v>0</v>
      </c>
      <c r="T186" s="22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141</v>
      </c>
      <c r="AT186" s="227" t="s">
        <v>231</v>
      </c>
      <c r="AU186" s="227" t="s">
        <v>87</v>
      </c>
      <c r="AY186" s="19" t="s">
        <v>229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84</v>
      </c>
      <c r="BK186" s="228">
        <f>ROUND(I186*H186,2)</f>
        <v>0</v>
      </c>
      <c r="BL186" s="19" t="s">
        <v>141</v>
      </c>
      <c r="BM186" s="227" t="s">
        <v>993</v>
      </c>
    </row>
    <row r="187" spans="1:47" s="2" customFormat="1" ht="12">
      <c r="A187" s="40"/>
      <c r="B187" s="41"/>
      <c r="C187" s="42"/>
      <c r="D187" s="229" t="s">
        <v>236</v>
      </c>
      <c r="E187" s="42"/>
      <c r="F187" s="230" t="s">
        <v>994</v>
      </c>
      <c r="G187" s="42"/>
      <c r="H187" s="42"/>
      <c r="I187" s="231"/>
      <c r="J187" s="42"/>
      <c r="K187" s="42"/>
      <c r="L187" s="46"/>
      <c r="M187" s="232"/>
      <c r="N187" s="23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236</v>
      </c>
      <c r="AU187" s="19" t="s">
        <v>87</v>
      </c>
    </row>
    <row r="188" spans="1:51" s="13" customFormat="1" ht="12">
      <c r="A188" s="13"/>
      <c r="B188" s="234"/>
      <c r="C188" s="235"/>
      <c r="D188" s="236" t="s">
        <v>238</v>
      </c>
      <c r="E188" s="237" t="s">
        <v>19</v>
      </c>
      <c r="F188" s="238" t="s">
        <v>995</v>
      </c>
      <c r="G188" s="235"/>
      <c r="H188" s="237" t="s">
        <v>19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238</v>
      </c>
      <c r="AU188" s="244" t="s">
        <v>87</v>
      </c>
      <c r="AV188" s="13" t="s">
        <v>84</v>
      </c>
      <c r="AW188" s="13" t="s">
        <v>37</v>
      </c>
      <c r="AX188" s="13" t="s">
        <v>77</v>
      </c>
      <c r="AY188" s="244" t="s">
        <v>229</v>
      </c>
    </row>
    <row r="189" spans="1:51" s="14" customFormat="1" ht="12">
      <c r="A189" s="14"/>
      <c r="B189" s="245"/>
      <c r="C189" s="246"/>
      <c r="D189" s="236" t="s">
        <v>238</v>
      </c>
      <c r="E189" s="247" t="s">
        <v>19</v>
      </c>
      <c r="F189" s="248" t="s">
        <v>996</v>
      </c>
      <c r="G189" s="246"/>
      <c r="H189" s="249">
        <v>0.176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238</v>
      </c>
      <c r="AU189" s="255" t="s">
        <v>87</v>
      </c>
      <c r="AV189" s="14" t="s">
        <v>87</v>
      </c>
      <c r="AW189" s="14" t="s">
        <v>37</v>
      </c>
      <c r="AX189" s="14" t="s">
        <v>77</v>
      </c>
      <c r="AY189" s="255" t="s">
        <v>229</v>
      </c>
    </row>
    <row r="190" spans="1:51" s="15" customFormat="1" ht="12">
      <c r="A190" s="15"/>
      <c r="B190" s="256"/>
      <c r="C190" s="257"/>
      <c r="D190" s="236" t="s">
        <v>238</v>
      </c>
      <c r="E190" s="258" t="s">
        <v>19</v>
      </c>
      <c r="F190" s="259" t="s">
        <v>240</v>
      </c>
      <c r="G190" s="257"/>
      <c r="H190" s="260">
        <v>0.176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6" t="s">
        <v>238</v>
      </c>
      <c r="AU190" s="266" t="s">
        <v>87</v>
      </c>
      <c r="AV190" s="15" t="s">
        <v>141</v>
      </c>
      <c r="AW190" s="15" t="s">
        <v>37</v>
      </c>
      <c r="AX190" s="15" t="s">
        <v>84</v>
      </c>
      <c r="AY190" s="266" t="s">
        <v>229</v>
      </c>
    </row>
    <row r="191" spans="1:63" s="12" customFormat="1" ht="22.8" customHeight="1">
      <c r="A191" s="12"/>
      <c r="B191" s="200"/>
      <c r="C191" s="201"/>
      <c r="D191" s="202" t="s">
        <v>76</v>
      </c>
      <c r="E191" s="214" t="s">
        <v>141</v>
      </c>
      <c r="F191" s="214" t="s">
        <v>997</v>
      </c>
      <c r="G191" s="201"/>
      <c r="H191" s="201"/>
      <c r="I191" s="204"/>
      <c r="J191" s="215">
        <f>BK191</f>
        <v>0</v>
      </c>
      <c r="K191" s="201"/>
      <c r="L191" s="206"/>
      <c r="M191" s="207"/>
      <c r="N191" s="208"/>
      <c r="O191" s="208"/>
      <c r="P191" s="209">
        <f>SUM(P192:P203)</f>
        <v>0</v>
      </c>
      <c r="Q191" s="208"/>
      <c r="R191" s="209">
        <f>SUM(R192:R203)</f>
        <v>1.00376</v>
      </c>
      <c r="S191" s="208"/>
      <c r="T191" s="210">
        <f>SUM(T192:T203)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1" t="s">
        <v>84</v>
      </c>
      <c r="AT191" s="212" t="s">
        <v>76</v>
      </c>
      <c r="AU191" s="212" t="s">
        <v>84</v>
      </c>
      <c r="AY191" s="211" t="s">
        <v>229</v>
      </c>
      <c r="BK191" s="213">
        <f>SUM(BK192:BK203)</f>
        <v>0</v>
      </c>
    </row>
    <row r="192" spans="1:65" s="2" customFormat="1" ht="33" customHeight="1">
      <c r="A192" s="40"/>
      <c r="B192" s="41"/>
      <c r="C192" s="216" t="s">
        <v>998</v>
      </c>
      <c r="D192" s="216" t="s">
        <v>231</v>
      </c>
      <c r="E192" s="217" t="s">
        <v>999</v>
      </c>
      <c r="F192" s="218" t="s">
        <v>1000</v>
      </c>
      <c r="G192" s="219" t="s">
        <v>144</v>
      </c>
      <c r="H192" s="220">
        <v>3.249</v>
      </c>
      <c r="I192" s="221"/>
      <c r="J192" s="222">
        <f>ROUND(I192*H192,2)</f>
        <v>0</v>
      </c>
      <c r="K192" s="218" t="s">
        <v>234</v>
      </c>
      <c r="L192" s="46"/>
      <c r="M192" s="223" t="s">
        <v>19</v>
      </c>
      <c r="N192" s="224" t="s">
        <v>48</v>
      </c>
      <c r="O192" s="86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7" t="s">
        <v>141</v>
      </c>
      <c r="AT192" s="227" t="s">
        <v>231</v>
      </c>
      <c r="AU192" s="227" t="s">
        <v>87</v>
      </c>
      <c r="AY192" s="19" t="s">
        <v>229</v>
      </c>
      <c r="BE192" s="228">
        <f>IF(N192="základní",J192,0)</f>
        <v>0</v>
      </c>
      <c r="BF192" s="228">
        <f>IF(N192="snížená",J192,0)</f>
        <v>0</v>
      </c>
      <c r="BG192" s="228">
        <f>IF(N192="zákl. přenesená",J192,0)</f>
        <v>0</v>
      </c>
      <c r="BH192" s="228">
        <f>IF(N192="sníž. přenesená",J192,0)</f>
        <v>0</v>
      </c>
      <c r="BI192" s="228">
        <f>IF(N192="nulová",J192,0)</f>
        <v>0</v>
      </c>
      <c r="BJ192" s="19" t="s">
        <v>84</v>
      </c>
      <c r="BK192" s="228">
        <f>ROUND(I192*H192,2)</f>
        <v>0</v>
      </c>
      <c r="BL192" s="19" t="s">
        <v>141</v>
      </c>
      <c r="BM192" s="227" t="s">
        <v>1001</v>
      </c>
    </row>
    <row r="193" spans="1:47" s="2" customFormat="1" ht="12">
      <c r="A193" s="40"/>
      <c r="B193" s="41"/>
      <c r="C193" s="42"/>
      <c r="D193" s="229" t="s">
        <v>236</v>
      </c>
      <c r="E193" s="42"/>
      <c r="F193" s="230" t="s">
        <v>1002</v>
      </c>
      <c r="G193" s="42"/>
      <c r="H193" s="42"/>
      <c r="I193" s="231"/>
      <c r="J193" s="42"/>
      <c r="K193" s="42"/>
      <c r="L193" s="46"/>
      <c r="M193" s="232"/>
      <c r="N193" s="23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236</v>
      </c>
      <c r="AU193" s="19" t="s">
        <v>87</v>
      </c>
    </row>
    <row r="194" spans="1:51" s="13" customFormat="1" ht="12">
      <c r="A194" s="13"/>
      <c r="B194" s="234"/>
      <c r="C194" s="235"/>
      <c r="D194" s="236" t="s">
        <v>238</v>
      </c>
      <c r="E194" s="237" t="s">
        <v>19</v>
      </c>
      <c r="F194" s="238" t="s">
        <v>1003</v>
      </c>
      <c r="G194" s="235"/>
      <c r="H194" s="237" t="s">
        <v>19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238</v>
      </c>
      <c r="AU194" s="244" t="s">
        <v>87</v>
      </c>
      <c r="AV194" s="13" t="s">
        <v>84</v>
      </c>
      <c r="AW194" s="13" t="s">
        <v>37</v>
      </c>
      <c r="AX194" s="13" t="s">
        <v>77</v>
      </c>
      <c r="AY194" s="244" t="s">
        <v>229</v>
      </c>
    </row>
    <row r="195" spans="1:51" s="14" customFormat="1" ht="12">
      <c r="A195" s="14"/>
      <c r="B195" s="245"/>
      <c r="C195" s="246"/>
      <c r="D195" s="236" t="s">
        <v>238</v>
      </c>
      <c r="E195" s="247" t="s">
        <v>875</v>
      </c>
      <c r="F195" s="248" t="s">
        <v>1004</v>
      </c>
      <c r="G195" s="246"/>
      <c r="H195" s="249">
        <v>3.249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238</v>
      </c>
      <c r="AU195" s="255" t="s">
        <v>87</v>
      </c>
      <c r="AV195" s="14" t="s">
        <v>87</v>
      </c>
      <c r="AW195" s="14" t="s">
        <v>37</v>
      </c>
      <c r="AX195" s="14" t="s">
        <v>77</v>
      </c>
      <c r="AY195" s="255" t="s">
        <v>229</v>
      </c>
    </row>
    <row r="196" spans="1:51" s="15" customFormat="1" ht="12">
      <c r="A196" s="15"/>
      <c r="B196" s="256"/>
      <c r="C196" s="257"/>
      <c r="D196" s="236" t="s">
        <v>238</v>
      </c>
      <c r="E196" s="258" t="s">
        <v>19</v>
      </c>
      <c r="F196" s="259" t="s">
        <v>240</v>
      </c>
      <c r="G196" s="257"/>
      <c r="H196" s="260">
        <v>3.249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6" t="s">
        <v>238</v>
      </c>
      <c r="AU196" s="266" t="s">
        <v>87</v>
      </c>
      <c r="AV196" s="15" t="s">
        <v>141</v>
      </c>
      <c r="AW196" s="15" t="s">
        <v>37</v>
      </c>
      <c r="AX196" s="15" t="s">
        <v>84</v>
      </c>
      <c r="AY196" s="266" t="s">
        <v>229</v>
      </c>
    </row>
    <row r="197" spans="1:65" s="2" customFormat="1" ht="24.15" customHeight="1">
      <c r="A197" s="40"/>
      <c r="B197" s="41"/>
      <c r="C197" s="216" t="s">
        <v>1005</v>
      </c>
      <c r="D197" s="216" t="s">
        <v>231</v>
      </c>
      <c r="E197" s="217" t="s">
        <v>1006</v>
      </c>
      <c r="F197" s="218" t="s">
        <v>1007</v>
      </c>
      <c r="G197" s="219" t="s">
        <v>132</v>
      </c>
      <c r="H197" s="220">
        <v>4</v>
      </c>
      <c r="I197" s="221"/>
      <c r="J197" s="222">
        <f>ROUND(I197*H197,2)</f>
        <v>0</v>
      </c>
      <c r="K197" s="218" t="s">
        <v>234</v>
      </c>
      <c r="L197" s="46"/>
      <c r="M197" s="223" t="s">
        <v>19</v>
      </c>
      <c r="N197" s="224" t="s">
        <v>48</v>
      </c>
      <c r="O197" s="86"/>
      <c r="P197" s="225">
        <f>O197*H197</f>
        <v>0</v>
      </c>
      <c r="Q197" s="225">
        <v>0.22394</v>
      </c>
      <c r="R197" s="225">
        <f>Q197*H197</f>
        <v>0.89576</v>
      </c>
      <c r="S197" s="225">
        <v>0</v>
      </c>
      <c r="T197" s="22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7" t="s">
        <v>141</v>
      </c>
      <c r="AT197" s="227" t="s">
        <v>231</v>
      </c>
      <c r="AU197" s="227" t="s">
        <v>87</v>
      </c>
      <c r="AY197" s="19" t="s">
        <v>229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9" t="s">
        <v>84</v>
      </c>
      <c r="BK197" s="228">
        <f>ROUND(I197*H197,2)</f>
        <v>0</v>
      </c>
      <c r="BL197" s="19" t="s">
        <v>141</v>
      </c>
      <c r="BM197" s="227" t="s">
        <v>1008</v>
      </c>
    </row>
    <row r="198" spans="1:47" s="2" customFormat="1" ht="12">
      <c r="A198" s="40"/>
      <c r="B198" s="41"/>
      <c r="C198" s="42"/>
      <c r="D198" s="229" t="s">
        <v>236</v>
      </c>
      <c r="E198" s="42"/>
      <c r="F198" s="230" t="s">
        <v>1009</v>
      </c>
      <c r="G198" s="42"/>
      <c r="H198" s="42"/>
      <c r="I198" s="231"/>
      <c r="J198" s="42"/>
      <c r="K198" s="42"/>
      <c r="L198" s="46"/>
      <c r="M198" s="232"/>
      <c r="N198" s="23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236</v>
      </c>
      <c r="AU198" s="19" t="s">
        <v>87</v>
      </c>
    </row>
    <row r="199" spans="1:51" s="14" customFormat="1" ht="12">
      <c r="A199" s="14"/>
      <c r="B199" s="245"/>
      <c r="C199" s="246"/>
      <c r="D199" s="236" t="s">
        <v>238</v>
      </c>
      <c r="E199" s="247" t="s">
        <v>19</v>
      </c>
      <c r="F199" s="248" t="s">
        <v>892</v>
      </c>
      <c r="G199" s="246"/>
      <c r="H199" s="249">
        <v>4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238</v>
      </c>
      <c r="AU199" s="255" t="s">
        <v>87</v>
      </c>
      <c r="AV199" s="14" t="s">
        <v>87</v>
      </c>
      <c r="AW199" s="14" t="s">
        <v>37</v>
      </c>
      <c r="AX199" s="14" t="s">
        <v>77</v>
      </c>
      <c r="AY199" s="255" t="s">
        <v>229</v>
      </c>
    </row>
    <row r="200" spans="1:51" s="15" customFormat="1" ht="12">
      <c r="A200" s="15"/>
      <c r="B200" s="256"/>
      <c r="C200" s="257"/>
      <c r="D200" s="236" t="s">
        <v>238</v>
      </c>
      <c r="E200" s="258" t="s">
        <v>19</v>
      </c>
      <c r="F200" s="259" t="s">
        <v>240</v>
      </c>
      <c r="G200" s="257"/>
      <c r="H200" s="260">
        <v>4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6" t="s">
        <v>238</v>
      </c>
      <c r="AU200" s="266" t="s">
        <v>87</v>
      </c>
      <c r="AV200" s="15" t="s">
        <v>141</v>
      </c>
      <c r="AW200" s="15" t="s">
        <v>37</v>
      </c>
      <c r="AX200" s="15" t="s">
        <v>84</v>
      </c>
      <c r="AY200" s="266" t="s">
        <v>229</v>
      </c>
    </row>
    <row r="201" spans="1:65" s="2" customFormat="1" ht="24.15" customHeight="1">
      <c r="A201" s="40"/>
      <c r="B201" s="41"/>
      <c r="C201" s="279" t="s">
        <v>1010</v>
      </c>
      <c r="D201" s="279" t="s">
        <v>320</v>
      </c>
      <c r="E201" s="280" t="s">
        <v>1011</v>
      </c>
      <c r="F201" s="281" t="s">
        <v>1012</v>
      </c>
      <c r="G201" s="282" t="s">
        <v>132</v>
      </c>
      <c r="H201" s="283">
        <v>4</v>
      </c>
      <c r="I201" s="284"/>
      <c r="J201" s="285">
        <f>ROUND(I201*H201,2)</f>
        <v>0</v>
      </c>
      <c r="K201" s="281" t="s">
        <v>234</v>
      </c>
      <c r="L201" s="286"/>
      <c r="M201" s="287" t="s">
        <v>19</v>
      </c>
      <c r="N201" s="288" t="s">
        <v>48</v>
      </c>
      <c r="O201" s="86"/>
      <c r="P201" s="225">
        <f>O201*H201</f>
        <v>0</v>
      </c>
      <c r="Q201" s="225">
        <v>0.027</v>
      </c>
      <c r="R201" s="225">
        <f>Q201*H201</f>
        <v>0.108</v>
      </c>
      <c r="S201" s="225">
        <v>0</v>
      </c>
      <c r="T201" s="22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7" t="s">
        <v>145</v>
      </c>
      <c r="AT201" s="227" t="s">
        <v>320</v>
      </c>
      <c r="AU201" s="227" t="s">
        <v>87</v>
      </c>
      <c r="AY201" s="19" t="s">
        <v>229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9" t="s">
        <v>84</v>
      </c>
      <c r="BK201" s="228">
        <f>ROUND(I201*H201,2)</f>
        <v>0</v>
      </c>
      <c r="BL201" s="19" t="s">
        <v>141</v>
      </c>
      <c r="BM201" s="227" t="s">
        <v>1013</v>
      </c>
    </row>
    <row r="202" spans="1:51" s="14" customFormat="1" ht="12">
      <c r="A202" s="14"/>
      <c r="B202" s="245"/>
      <c r="C202" s="246"/>
      <c r="D202" s="236" t="s">
        <v>238</v>
      </c>
      <c r="E202" s="247" t="s">
        <v>19</v>
      </c>
      <c r="F202" s="248" t="s">
        <v>892</v>
      </c>
      <c r="G202" s="246"/>
      <c r="H202" s="249">
        <v>4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238</v>
      </c>
      <c r="AU202" s="255" t="s">
        <v>87</v>
      </c>
      <c r="AV202" s="14" t="s">
        <v>87</v>
      </c>
      <c r="AW202" s="14" t="s">
        <v>37</v>
      </c>
      <c r="AX202" s="14" t="s">
        <v>77</v>
      </c>
      <c r="AY202" s="255" t="s">
        <v>229</v>
      </c>
    </row>
    <row r="203" spans="1:51" s="15" customFormat="1" ht="12">
      <c r="A203" s="15"/>
      <c r="B203" s="256"/>
      <c r="C203" s="257"/>
      <c r="D203" s="236" t="s">
        <v>238</v>
      </c>
      <c r="E203" s="258" t="s">
        <v>19</v>
      </c>
      <c r="F203" s="259" t="s">
        <v>240</v>
      </c>
      <c r="G203" s="257"/>
      <c r="H203" s="260">
        <v>4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238</v>
      </c>
      <c r="AU203" s="266" t="s">
        <v>87</v>
      </c>
      <c r="AV203" s="15" t="s">
        <v>141</v>
      </c>
      <c r="AW203" s="15" t="s">
        <v>37</v>
      </c>
      <c r="AX203" s="15" t="s">
        <v>84</v>
      </c>
      <c r="AY203" s="266" t="s">
        <v>229</v>
      </c>
    </row>
    <row r="204" spans="1:63" s="12" customFormat="1" ht="22.8" customHeight="1">
      <c r="A204" s="12"/>
      <c r="B204" s="200"/>
      <c r="C204" s="201"/>
      <c r="D204" s="202" t="s">
        <v>76</v>
      </c>
      <c r="E204" s="214" t="s">
        <v>259</v>
      </c>
      <c r="F204" s="214" t="s">
        <v>433</v>
      </c>
      <c r="G204" s="201"/>
      <c r="H204" s="201"/>
      <c r="I204" s="204"/>
      <c r="J204" s="215">
        <f>BK204</f>
        <v>0</v>
      </c>
      <c r="K204" s="201"/>
      <c r="L204" s="206"/>
      <c r="M204" s="207"/>
      <c r="N204" s="208"/>
      <c r="O204" s="208"/>
      <c r="P204" s="209">
        <f>SUM(P205:P261)</f>
        <v>0</v>
      </c>
      <c r="Q204" s="208"/>
      <c r="R204" s="209">
        <f>SUM(R205:R261)</f>
        <v>59.93384</v>
      </c>
      <c r="S204" s="208"/>
      <c r="T204" s="210">
        <f>SUM(T205:T261)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1" t="s">
        <v>84</v>
      </c>
      <c r="AT204" s="212" t="s">
        <v>76</v>
      </c>
      <c r="AU204" s="212" t="s">
        <v>84</v>
      </c>
      <c r="AY204" s="211" t="s">
        <v>229</v>
      </c>
      <c r="BK204" s="213">
        <f>SUM(BK205:BK261)</f>
        <v>0</v>
      </c>
    </row>
    <row r="205" spans="1:65" s="2" customFormat="1" ht="37.8" customHeight="1">
      <c r="A205" s="40"/>
      <c r="B205" s="41"/>
      <c r="C205" s="216" t="s">
        <v>1014</v>
      </c>
      <c r="D205" s="216" t="s">
        <v>231</v>
      </c>
      <c r="E205" s="217" t="s">
        <v>1015</v>
      </c>
      <c r="F205" s="218" t="s">
        <v>1016</v>
      </c>
      <c r="G205" s="219" t="s">
        <v>111</v>
      </c>
      <c r="H205" s="220">
        <v>7.69</v>
      </c>
      <c r="I205" s="221"/>
      <c r="J205" s="222">
        <f>ROUND(I205*H205,2)</f>
        <v>0</v>
      </c>
      <c r="K205" s="218" t="s">
        <v>234</v>
      </c>
      <c r="L205" s="46"/>
      <c r="M205" s="223" t="s">
        <v>19</v>
      </c>
      <c r="N205" s="224" t="s">
        <v>48</v>
      </c>
      <c r="O205" s="86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7" t="s">
        <v>141</v>
      </c>
      <c r="AT205" s="227" t="s">
        <v>231</v>
      </c>
      <c r="AU205" s="227" t="s">
        <v>87</v>
      </c>
      <c r="AY205" s="19" t="s">
        <v>229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9" t="s">
        <v>84</v>
      </c>
      <c r="BK205" s="228">
        <f>ROUND(I205*H205,2)</f>
        <v>0</v>
      </c>
      <c r="BL205" s="19" t="s">
        <v>141</v>
      </c>
      <c r="BM205" s="227" t="s">
        <v>1017</v>
      </c>
    </row>
    <row r="206" spans="1:47" s="2" customFormat="1" ht="12">
      <c r="A206" s="40"/>
      <c r="B206" s="41"/>
      <c r="C206" s="42"/>
      <c r="D206" s="229" t="s">
        <v>236</v>
      </c>
      <c r="E206" s="42"/>
      <c r="F206" s="230" t="s">
        <v>1018</v>
      </c>
      <c r="G206" s="42"/>
      <c r="H206" s="42"/>
      <c r="I206" s="231"/>
      <c r="J206" s="42"/>
      <c r="K206" s="42"/>
      <c r="L206" s="46"/>
      <c r="M206" s="232"/>
      <c r="N206" s="23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236</v>
      </c>
      <c r="AU206" s="19" t="s">
        <v>87</v>
      </c>
    </row>
    <row r="207" spans="1:51" s="14" customFormat="1" ht="12">
      <c r="A207" s="14"/>
      <c r="B207" s="245"/>
      <c r="C207" s="246"/>
      <c r="D207" s="236" t="s">
        <v>238</v>
      </c>
      <c r="E207" s="247" t="s">
        <v>19</v>
      </c>
      <c r="F207" s="248" t="s">
        <v>1019</v>
      </c>
      <c r="G207" s="246"/>
      <c r="H207" s="249">
        <v>7.69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238</v>
      </c>
      <c r="AU207" s="255" t="s">
        <v>87</v>
      </c>
      <c r="AV207" s="14" t="s">
        <v>87</v>
      </c>
      <c r="AW207" s="14" t="s">
        <v>37</v>
      </c>
      <c r="AX207" s="14" t="s">
        <v>77</v>
      </c>
      <c r="AY207" s="255" t="s">
        <v>229</v>
      </c>
    </row>
    <row r="208" spans="1:51" s="15" customFormat="1" ht="12">
      <c r="A208" s="15"/>
      <c r="B208" s="256"/>
      <c r="C208" s="257"/>
      <c r="D208" s="236" t="s">
        <v>238</v>
      </c>
      <c r="E208" s="258" t="s">
        <v>19</v>
      </c>
      <c r="F208" s="259" t="s">
        <v>240</v>
      </c>
      <c r="G208" s="257"/>
      <c r="H208" s="260">
        <v>7.69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238</v>
      </c>
      <c r="AU208" s="266" t="s">
        <v>87</v>
      </c>
      <c r="AV208" s="15" t="s">
        <v>141</v>
      </c>
      <c r="AW208" s="15" t="s">
        <v>37</v>
      </c>
      <c r="AX208" s="15" t="s">
        <v>84</v>
      </c>
      <c r="AY208" s="266" t="s">
        <v>229</v>
      </c>
    </row>
    <row r="209" spans="1:65" s="2" customFormat="1" ht="33" customHeight="1">
      <c r="A209" s="40"/>
      <c r="B209" s="41"/>
      <c r="C209" s="216" t="s">
        <v>1020</v>
      </c>
      <c r="D209" s="216" t="s">
        <v>231</v>
      </c>
      <c r="E209" s="217" t="s">
        <v>1021</v>
      </c>
      <c r="F209" s="218" t="s">
        <v>1022</v>
      </c>
      <c r="G209" s="219" t="s">
        <v>111</v>
      </c>
      <c r="H209" s="220">
        <v>7.69</v>
      </c>
      <c r="I209" s="221"/>
      <c r="J209" s="222">
        <f>ROUND(I209*H209,2)</f>
        <v>0</v>
      </c>
      <c r="K209" s="218" t="s">
        <v>234</v>
      </c>
      <c r="L209" s="46"/>
      <c r="M209" s="223" t="s">
        <v>19</v>
      </c>
      <c r="N209" s="224" t="s">
        <v>48</v>
      </c>
      <c r="O209" s="86"/>
      <c r="P209" s="225">
        <f>O209*H209</f>
        <v>0</v>
      </c>
      <c r="Q209" s="225">
        <v>0</v>
      </c>
      <c r="R209" s="225">
        <f>Q209*H209</f>
        <v>0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141</v>
      </c>
      <c r="AT209" s="227" t="s">
        <v>231</v>
      </c>
      <c r="AU209" s="227" t="s">
        <v>87</v>
      </c>
      <c r="AY209" s="19" t="s">
        <v>229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84</v>
      </c>
      <c r="BK209" s="228">
        <f>ROUND(I209*H209,2)</f>
        <v>0</v>
      </c>
      <c r="BL209" s="19" t="s">
        <v>141</v>
      </c>
      <c r="BM209" s="227" t="s">
        <v>1023</v>
      </c>
    </row>
    <row r="210" spans="1:47" s="2" customFormat="1" ht="12">
      <c r="A210" s="40"/>
      <c r="B210" s="41"/>
      <c r="C210" s="42"/>
      <c r="D210" s="229" t="s">
        <v>236</v>
      </c>
      <c r="E210" s="42"/>
      <c r="F210" s="230" t="s">
        <v>1024</v>
      </c>
      <c r="G210" s="42"/>
      <c r="H210" s="42"/>
      <c r="I210" s="231"/>
      <c r="J210" s="42"/>
      <c r="K210" s="42"/>
      <c r="L210" s="46"/>
      <c r="M210" s="232"/>
      <c r="N210" s="23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236</v>
      </c>
      <c r="AU210" s="19" t="s">
        <v>87</v>
      </c>
    </row>
    <row r="211" spans="1:51" s="13" customFormat="1" ht="12">
      <c r="A211" s="13"/>
      <c r="B211" s="234"/>
      <c r="C211" s="235"/>
      <c r="D211" s="236" t="s">
        <v>238</v>
      </c>
      <c r="E211" s="237" t="s">
        <v>19</v>
      </c>
      <c r="F211" s="238" t="s">
        <v>1025</v>
      </c>
      <c r="G211" s="235"/>
      <c r="H211" s="237" t="s">
        <v>19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238</v>
      </c>
      <c r="AU211" s="244" t="s">
        <v>87</v>
      </c>
      <c r="AV211" s="13" t="s">
        <v>84</v>
      </c>
      <c r="AW211" s="13" t="s">
        <v>37</v>
      </c>
      <c r="AX211" s="13" t="s">
        <v>77</v>
      </c>
      <c r="AY211" s="244" t="s">
        <v>229</v>
      </c>
    </row>
    <row r="212" spans="1:51" s="14" customFormat="1" ht="12">
      <c r="A212" s="14"/>
      <c r="B212" s="245"/>
      <c r="C212" s="246"/>
      <c r="D212" s="236" t="s">
        <v>238</v>
      </c>
      <c r="E212" s="247" t="s">
        <v>870</v>
      </c>
      <c r="F212" s="248" t="s">
        <v>1026</v>
      </c>
      <c r="G212" s="246"/>
      <c r="H212" s="249">
        <v>7.69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238</v>
      </c>
      <c r="AU212" s="255" t="s">
        <v>87</v>
      </c>
      <c r="AV212" s="14" t="s">
        <v>87</v>
      </c>
      <c r="AW212" s="14" t="s">
        <v>37</v>
      </c>
      <c r="AX212" s="14" t="s">
        <v>77</v>
      </c>
      <c r="AY212" s="255" t="s">
        <v>229</v>
      </c>
    </row>
    <row r="213" spans="1:51" s="15" customFormat="1" ht="12">
      <c r="A213" s="15"/>
      <c r="B213" s="256"/>
      <c r="C213" s="257"/>
      <c r="D213" s="236" t="s">
        <v>238</v>
      </c>
      <c r="E213" s="258" t="s">
        <v>19</v>
      </c>
      <c r="F213" s="259" t="s">
        <v>240</v>
      </c>
      <c r="G213" s="257"/>
      <c r="H213" s="260">
        <v>7.69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6" t="s">
        <v>238</v>
      </c>
      <c r="AU213" s="266" t="s">
        <v>87</v>
      </c>
      <c r="AV213" s="15" t="s">
        <v>141</v>
      </c>
      <c r="AW213" s="15" t="s">
        <v>37</v>
      </c>
      <c r="AX213" s="15" t="s">
        <v>84</v>
      </c>
      <c r="AY213" s="266" t="s">
        <v>229</v>
      </c>
    </row>
    <row r="214" spans="1:65" s="2" customFormat="1" ht="33" customHeight="1">
      <c r="A214" s="40"/>
      <c r="B214" s="41"/>
      <c r="C214" s="216" t="s">
        <v>1027</v>
      </c>
      <c r="D214" s="216" t="s">
        <v>231</v>
      </c>
      <c r="E214" s="217" t="s">
        <v>1028</v>
      </c>
      <c r="F214" s="218" t="s">
        <v>1029</v>
      </c>
      <c r="G214" s="219" t="s">
        <v>111</v>
      </c>
      <c r="H214" s="220">
        <v>2337.66</v>
      </c>
      <c r="I214" s="221"/>
      <c r="J214" s="222">
        <f>ROUND(I214*H214,2)</f>
        <v>0</v>
      </c>
      <c r="K214" s="218" t="s">
        <v>234</v>
      </c>
      <c r="L214" s="46"/>
      <c r="M214" s="223" t="s">
        <v>19</v>
      </c>
      <c r="N214" s="224" t="s">
        <v>48</v>
      </c>
      <c r="O214" s="86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141</v>
      </c>
      <c r="AT214" s="227" t="s">
        <v>231</v>
      </c>
      <c r="AU214" s="227" t="s">
        <v>87</v>
      </c>
      <c r="AY214" s="19" t="s">
        <v>229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84</v>
      </c>
      <c r="BK214" s="228">
        <f>ROUND(I214*H214,2)</f>
        <v>0</v>
      </c>
      <c r="BL214" s="19" t="s">
        <v>141</v>
      </c>
      <c r="BM214" s="227" t="s">
        <v>1030</v>
      </c>
    </row>
    <row r="215" spans="1:47" s="2" customFormat="1" ht="12">
      <c r="A215" s="40"/>
      <c r="B215" s="41"/>
      <c r="C215" s="42"/>
      <c r="D215" s="229" t="s">
        <v>236</v>
      </c>
      <c r="E215" s="42"/>
      <c r="F215" s="230" t="s">
        <v>1031</v>
      </c>
      <c r="G215" s="42"/>
      <c r="H215" s="42"/>
      <c r="I215" s="231"/>
      <c r="J215" s="42"/>
      <c r="K215" s="42"/>
      <c r="L215" s="46"/>
      <c r="M215" s="232"/>
      <c r="N215" s="23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236</v>
      </c>
      <c r="AU215" s="19" t="s">
        <v>87</v>
      </c>
    </row>
    <row r="216" spans="1:51" s="14" customFormat="1" ht="12">
      <c r="A216" s="14"/>
      <c r="B216" s="245"/>
      <c r="C216" s="246"/>
      <c r="D216" s="236" t="s">
        <v>238</v>
      </c>
      <c r="E216" s="247" t="s">
        <v>19</v>
      </c>
      <c r="F216" s="248" t="s">
        <v>969</v>
      </c>
      <c r="G216" s="246"/>
      <c r="H216" s="249">
        <v>2337.66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238</v>
      </c>
      <c r="AU216" s="255" t="s">
        <v>87</v>
      </c>
      <c r="AV216" s="14" t="s">
        <v>87</v>
      </c>
      <c r="AW216" s="14" t="s">
        <v>37</v>
      </c>
      <c r="AX216" s="14" t="s">
        <v>77</v>
      </c>
      <c r="AY216" s="255" t="s">
        <v>229</v>
      </c>
    </row>
    <row r="217" spans="1:51" s="15" customFormat="1" ht="12">
      <c r="A217" s="15"/>
      <c r="B217" s="256"/>
      <c r="C217" s="257"/>
      <c r="D217" s="236" t="s">
        <v>238</v>
      </c>
      <c r="E217" s="258" t="s">
        <v>19</v>
      </c>
      <c r="F217" s="259" t="s">
        <v>240</v>
      </c>
      <c r="G217" s="257"/>
      <c r="H217" s="260">
        <v>2337.66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238</v>
      </c>
      <c r="AU217" s="266" t="s">
        <v>87</v>
      </c>
      <c r="AV217" s="15" t="s">
        <v>141</v>
      </c>
      <c r="AW217" s="15" t="s">
        <v>37</v>
      </c>
      <c r="AX217" s="15" t="s">
        <v>84</v>
      </c>
      <c r="AY217" s="266" t="s">
        <v>229</v>
      </c>
    </row>
    <row r="218" spans="1:65" s="2" customFormat="1" ht="37.8" customHeight="1">
      <c r="A218" s="40"/>
      <c r="B218" s="41"/>
      <c r="C218" s="216" t="s">
        <v>1032</v>
      </c>
      <c r="D218" s="216" t="s">
        <v>231</v>
      </c>
      <c r="E218" s="217" t="s">
        <v>1033</v>
      </c>
      <c r="F218" s="218" t="s">
        <v>1034</v>
      </c>
      <c r="G218" s="219" t="s">
        <v>111</v>
      </c>
      <c r="H218" s="220">
        <v>1776.6</v>
      </c>
      <c r="I218" s="221"/>
      <c r="J218" s="222">
        <f>ROUND(I218*H218,2)</f>
        <v>0</v>
      </c>
      <c r="K218" s="218" t="s">
        <v>234</v>
      </c>
      <c r="L218" s="46"/>
      <c r="M218" s="223" t="s">
        <v>19</v>
      </c>
      <c r="N218" s="224" t="s">
        <v>48</v>
      </c>
      <c r="O218" s="86"/>
      <c r="P218" s="225">
        <f>O218*H218</f>
        <v>0</v>
      </c>
      <c r="Q218" s="225">
        <v>0</v>
      </c>
      <c r="R218" s="225">
        <f>Q218*H218</f>
        <v>0</v>
      </c>
      <c r="S218" s="225">
        <v>0</v>
      </c>
      <c r="T218" s="22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7" t="s">
        <v>141</v>
      </c>
      <c r="AT218" s="227" t="s">
        <v>231</v>
      </c>
      <c r="AU218" s="227" t="s">
        <v>87</v>
      </c>
      <c r="AY218" s="19" t="s">
        <v>229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9" t="s">
        <v>84</v>
      </c>
      <c r="BK218" s="228">
        <f>ROUND(I218*H218,2)</f>
        <v>0</v>
      </c>
      <c r="BL218" s="19" t="s">
        <v>141</v>
      </c>
      <c r="BM218" s="227" t="s">
        <v>1035</v>
      </c>
    </row>
    <row r="219" spans="1:47" s="2" customFormat="1" ht="12">
      <c r="A219" s="40"/>
      <c r="B219" s="41"/>
      <c r="C219" s="42"/>
      <c r="D219" s="229" t="s">
        <v>236</v>
      </c>
      <c r="E219" s="42"/>
      <c r="F219" s="230" t="s">
        <v>1036</v>
      </c>
      <c r="G219" s="42"/>
      <c r="H219" s="42"/>
      <c r="I219" s="231"/>
      <c r="J219" s="42"/>
      <c r="K219" s="42"/>
      <c r="L219" s="46"/>
      <c r="M219" s="232"/>
      <c r="N219" s="23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236</v>
      </c>
      <c r="AU219" s="19" t="s">
        <v>87</v>
      </c>
    </row>
    <row r="220" spans="1:51" s="14" customFormat="1" ht="12">
      <c r="A220" s="14"/>
      <c r="B220" s="245"/>
      <c r="C220" s="246"/>
      <c r="D220" s="236" t="s">
        <v>238</v>
      </c>
      <c r="E220" s="247" t="s">
        <v>19</v>
      </c>
      <c r="F220" s="248" t="s">
        <v>1037</v>
      </c>
      <c r="G220" s="246"/>
      <c r="H220" s="249">
        <v>1776.6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238</v>
      </c>
      <c r="AU220" s="255" t="s">
        <v>87</v>
      </c>
      <c r="AV220" s="14" t="s">
        <v>87</v>
      </c>
      <c r="AW220" s="14" t="s">
        <v>37</v>
      </c>
      <c r="AX220" s="14" t="s">
        <v>77</v>
      </c>
      <c r="AY220" s="255" t="s">
        <v>229</v>
      </c>
    </row>
    <row r="221" spans="1:51" s="15" customFormat="1" ht="12">
      <c r="A221" s="15"/>
      <c r="B221" s="256"/>
      <c r="C221" s="257"/>
      <c r="D221" s="236" t="s">
        <v>238</v>
      </c>
      <c r="E221" s="258" t="s">
        <v>19</v>
      </c>
      <c r="F221" s="259" t="s">
        <v>240</v>
      </c>
      <c r="G221" s="257"/>
      <c r="H221" s="260">
        <v>1776.6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6" t="s">
        <v>238</v>
      </c>
      <c r="AU221" s="266" t="s">
        <v>87</v>
      </c>
      <c r="AV221" s="15" t="s">
        <v>141</v>
      </c>
      <c r="AW221" s="15" t="s">
        <v>37</v>
      </c>
      <c r="AX221" s="15" t="s">
        <v>84</v>
      </c>
      <c r="AY221" s="266" t="s">
        <v>229</v>
      </c>
    </row>
    <row r="222" spans="1:65" s="2" customFormat="1" ht="37.8" customHeight="1">
      <c r="A222" s="40"/>
      <c r="B222" s="41"/>
      <c r="C222" s="216" t="s">
        <v>1038</v>
      </c>
      <c r="D222" s="216" t="s">
        <v>231</v>
      </c>
      <c r="E222" s="217" t="s">
        <v>1039</v>
      </c>
      <c r="F222" s="218" t="s">
        <v>1040</v>
      </c>
      <c r="G222" s="219" t="s">
        <v>111</v>
      </c>
      <c r="H222" s="220">
        <v>175</v>
      </c>
      <c r="I222" s="221"/>
      <c r="J222" s="222">
        <f>ROUND(I222*H222,2)</f>
        <v>0</v>
      </c>
      <c r="K222" s="218" t="s">
        <v>234</v>
      </c>
      <c r="L222" s="46"/>
      <c r="M222" s="223" t="s">
        <v>19</v>
      </c>
      <c r="N222" s="224" t="s">
        <v>48</v>
      </c>
      <c r="O222" s="86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7" t="s">
        <v>141</v>
      </c>
      <c r="AT222" s="227" t="s">
        <v>231</v>
      </c>
      <c r="AU222" s="227" t="s">
        <v>87</v>
      </c>
      <c r="AY222" s="19" t="s">
        <v>229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9" t="s">
        <v>84</v>
      </c>
      <c r="BK222" s="228">
        <f>ROUND(I222*H222,2)</f>
        <v>0</v>
      </c>
      <c r="BL222" s="19" t="s">
        <v>141</v>
      </c>
      <c r="BM222" s="227" t="s">
        <v>1041</v>
      </c>
    </row>
    <row r="223" spans="1:47" s="2" customFormat="1" ht="12">
      <c r="A223" s="40"/>
      <c r="B223" s="41"/>
      <c r="C223" s="42"/>
      <c r="D223" s="229" t="s">
        <v>236</v>
      </c>
      <c r="E223" s="42"/>
      <c r="F223" s="230" t="s">
        <v>1042</v>
      </c>
      <c r="G223" s="42"/>
      <c r="H223" s="42"/>
      <c r="I223" s="231"/>
      <c r="J223" s="42"/>
      <c r="K223" s="42"/>
      <c r="L223" s="46"/>
      <c r="M223" s="232"/>
      <c r="N223" s="23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236</v>
      </c>
      <c r="AU223" s="19" t="s">
        <v>87</v>
      </c>
    </row>
    <row r="224" spans="1:51" s="14" customFormat="1" ht="12">
      <c r="A224" s="14"/>
      <c r="B224" s="245"/>
      <c r="C224" s="246"/>
      <c r="D224" s="236" t="s">
        <v>238</v>
      </c>
      <c r="E224" s="247" t="s">
        <v>19</v>
      </c>
      <c r="F224" s="248" t="s">
        <v>885</v>
      </c>
      <c r="G224" s="246"/>
      <c r="H224" s="249">
        <v>175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238</v>
      </c>
      <c r="AU224" s="255" t="s">
        <v>87</v>
      </c>
      <c r="AV224" s="14" t="s">
        <v>87</v>
      </c>
      <c r="AW224" s="14" t="s">
        <v>37</v>
      </c>
      <c r="AX224" s="14" t="s">
        <v>77</v>
      </c>
      <c r="AY224" s="255" t="s">
        <v>229</v>
      </c>
    </row>
    <row r="225" spans="1:51" s="15" customFormat="1" ht="12">
      <c r="A225" s="15"/>
      <c r="B225" s="256"/>
      <c r="C225" s="257"/>
      <c r="D225" s="236" t="s">
        <v>238</v>
      </c>
      <c r="E225" s="258" t="s">
        <v>19</v>
      </c>
      <c r="F225" s="259" t="s">
        <v>240</v>
      </c>
      <c r="G225" s="257"/>
      <c r="H225" s="260">
        <v>175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6" t="s">
        <v>238</v>
      </c>
      <c r="AU225" s="266" t="s">
        <v>87</v>
      </c>
      <c r="AV225" s="15" t="s">
        <v>141</v>
      </c>
      <c r="AW225" s="15" t="s">
        <v>37</v>
      </c>
      <c r="AX225" s="15" t="s">
        <v>84</v>
      </c>
      <c r="AY225" s="266" t="s">
        <v>229</v>
      </c>
    </row>
    <row r="226" spans="1:65" s="2" customFormat="1" ht="49.05" customHeight="1">
      <c r="A226" s="40"/>
      <c r="B226" s="41"/>
      <c r="C226" s="216" t="s">
        <v>1043</v>
      </c>
      <c r="D226" s="216" t="s">
        <v>231</v>
      </c>
      <c r="E226" s="217" t="s">
        <v>1044</v>
      </c>
      <c r="F226" s="218" t="s">
        <v>1045</v>
      </c>
      <c r="G226" s="219" t="s">
        <v>111</v>
      </c>
      <c r="H226" s="220">
        <v>1755.3</v>
      </c>
      <c r="I226" s="221"/>
      <c r="J226" s="222">
        <f>ROUND(I226*H226,2)</f>
        <v>0</v>
      </c>
      <c r="K226" s="218" t="s">
        <v>234</v>
      </c>
      <c r="L226" s="46"/>
      <c r="M226" s="223" t="s">
        <v>19</v>
      </c>
      <c r="N226" s="224" t="s">
        <v>48</v>
      </c>
      <c r="O226" s="86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7" t="s">
        <v>141</v>
      </c>
      <c r="AT226" s="227" t="s">
        <v>231</v>
      </c>
      <c r="AU226" s="227" t="s">
        <v>87</v>
      </c>
      <c r="AY226" s="19" t="s">
        <v>229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9" t="s">
        <v>84</v>
      </c>
      <c r="BK226" s="228">
        <f>ROUND(I226*H226,2)</f>
        <v>0</v>
      </c>
      <c r="BL226" s="19" t="s">
        <v>141</v>
      </c>
      <c r="BM226" s="227" t="s">
        <v>1046</v>
      </c>
    </row>
    <row r="227" spans="1:47" s="2" customFormat="1" ht="12">
      <c r="A227" s="40"/>
      <c r="B227" s="41"/>
      <c r="C227" s="42"/>
      <c r="D227" s="229" t="s">
        <v>236</v>
      </c>
      <c r="E227" s="42"/>
      <c r="F227" s="230" t="s">
        <v>1047</v>
      </c>
      <c r="G227" s="42"/>
      <c r="H227" s="42"/>
      <c r="I227" s="231"/>
      <c r="J227" s="42"/>
      <c r="K227" s="42"/>
      <c r="L227" s="46"/>
      <c r="M227" s="232"/>
      <c r="N227" s="23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236</v>
      </c>
      <c r="AU227" s="19" t="s">
        <v>87</v>
      </c>
    </row>
    <row r="228" spans="1:51" s="14" customFormat="1" ht="12">
      <c r="A228" s="14"/>
      <c r="B228" s="245"/>
      <c r="C228" s="246"/>
      <c r="D228" s="236" t="s">
        <v>238</v>
      </c>
      <c r="E228" s="247" t="s">
        <v>19</v>
      </c>
      <c r="F228" s="248" t="s">
        <v>882</v>
      </c>
      <c r="G228" s="246"/>
      <c r="H228" s="249">
        <v>1755.3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238</v>
      </c>
      <c r="AU228" s="255" t="s">
        <v>87</v>
      </c>
      <c r="AV228" s="14" t="s">
        <v>87</v>
      </c>
      <c r="AW228" s="14" t="s">
        <v>37</v>
      </c>
      <c r="AX228" s="14" t="s">
        <v>77</v>
      </c>
      <c r="AY228" s="255" t="s">
        <v>229</v>
      </c>
    </row>
    <row r="229" spans="1:51" s="15" customFormat="1" ht="12">
      <c r="A229" s="15"/>
      <c r="B229" s="256"/>
      <c r="C229" s="257"/>
      <c r="D229" s="236" t="s">
        <v>238</v>
      </c>
      <c r="E229" s="258" t="s">
        <v>19</v>
      </c>
      <c r="F229" s="259" t="s">
        <v>240</v>
      </c>
      <c r="G229" s="257"/>
      <c r="H229" s="260">
        <v>1755.3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6" t="s">
        <v>238</v>
      </c>
      <c r="AU229" s="266" t="s">
        <v>87</v>
      </c>
      <c r="AV229" s="15" t="s">
        <v>141</v>
      </c>
      <c r="AW229" s="15" t="s">
        <v>37</v>
      </c>
      <c r="AX229" s="15" t="s">
        <v>84</v>
      </c>
      <c r="AY229" s="266" t="s">
        <v>229</v>
      </c>
    </row>
    <row r="230" spans="1:65" s="2" customFormat="1" ht="24.15" customHeight="1">
      <c r="A230" s="40"/>
      <c r="B230" s="41"/>
      <c r="C230" s="216" t="s">
        <v>1048</v>
      </c>
      <c r="D230" s="216" t="s">
        <v>231</v>
      </c>
      <c r="E230" s="217" t="s">
        <v>1049</v>
      </c>
      <c r="F230" s="218" t="s">
        <v>1050</v>
      </c>
      <c r="G230" s="219" t="s">
        <v>111</v>
      </c>
      <c r="H230" s="220">
        <v>1755.3</v>
      </c>
      <c r="I230" s="221"/>
      <c r="J230" s="222">
        <f>ROUND(I230*H230,2)</f>
        <v>0</v>
      </c>
      <c r="K230" s="218" t="s">
        <v>234</v>
      </c>
      <c r="L230" s="46"/>
      <c r="M230" s="223" t="s">
        <v>19</v>
      </c>
      <c r="N230" s="224" t="s">
        <v>48</v>
      </c>
      <c r="O230" s="86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7" t="s">
        <v>141</v>
      </c>
      <c r="AT230" s="227" t="s">
        <v>231</v>
      </c>
      <c r="AU230" s="227" t="s">
        <v>87</v>
      </c>
      <c r="AY230" s="19" t="s">
        <v>229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9" t="s">
        <v>84</v>
      </c>
      <c r="BK230" s="228">
        <f>ROUND(I230*H230,2)</f>
        <v>0</v>
      </c>
      <c r="BL230" s="19" t="s">
        <v>141</v>
      </c>
      <c r="BM230" s="227" t="s">
        <v>1051</v>
      </c>
    </row>
    <row r="231" spans="1:47" s="2" customFormat="1" ht="12">
      <c r="A231" s="40"/>
      <c r="B231" s="41"/>
      <c r="C231" s="42"/>
      <c r="D231" s="229" t="s">
        <v>236</v>
      </c>
      <c r="E231" s="42"/>
      <c r="F231" s="230" t="s">
        <v>1052</v>
      </c>
      <c r="G231" s="42"/>
      <c r="H231" s="42"/>
      <c r="I231" s="231"/>
      <c r="J231" s="42"/>
      <c r="K231" s="42"/>
      <c r="L231" s="46"/>
      <c r="M231" s="232"/>
      <c r="N231" s="23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236</v>
      </c>
      <c r="AU231" s="19" t="s">
        <v>87</v>
      </c>
    </row>
    <row r="232" spans="1:51" s="14" customFormat="1" ht="12">
      <c r="A232" s="14"/>
      <c r="B232" s="245"/>
      <c r="C232" s="246"/>
      <c r="D232" s="236" t="s">
        <v>238</v>
      </c>
      <c r="E232" s="247" t="s">
        <v>19</v>
      </c>
      <c r="F232" s="248" t="s">
        <v>882</v>
      </c>
      <c r="G232" s="246"/>
      <c r="H232" s="249">
        <v>1755.3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238</v>
      </c>
      <c r="AU232" s="255" t="s">
        <v>87</v>
      </c>
      <c r="AV232" s="14" t="s">
        <v>87</v>
      </c>
      <c r="AW232" s="14" t="s">
        <v>37</v>
      </c>
      <c r="AX232" s="14" t="s">
        <v>77</v>
      </c>
      <c r="AY232" s="255" t="s">
        <v>229</v>
      </c>
    </row>
    <row r="233" spans="1:51" s="15" customFormat="1" ht="12">
      <c r="A233" s="15"/>
      <c r="B233" s="256"/>
      <c r="C233" s="257"/>
      <c r="D233" s="236" t="s">
        <v>238</v>
      </c>
      <c r="E233" s="258" t="s">
        <v>19</v>
      </c>
      <c r="F233" s="259" t="s">
        <v>240</v>
      </c>
      <c r="G233" s="257"/>
      <c r="H233" s="260">
        <v>1755.3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6" t="s">
        <v>238</v>
      </c>
      <c r="AU233" s="266" t="s">
        <v>87</v>
      </c>
      <c r="AV233" s="15" t="s">
        <v>141</v>
      </c>
      <c r="AW233" s="15" t="s">
        <v>37</v>
      </c>
      <c r="AX233" s="15" t="s">
        <v>84</v>
      </c>
      <c r="AY233" s="266" t="s">
        <v>229</v>
      </c>
    </row>
    <row r="234" spans="1:65" s="2" customFormat="1" ht="24.15" customHeight="1">
      <c r="A234" s="40"/>
      <c r="B234" s="41"/>
      <c r="C234" s="216" t="s">
        <v>1053</v>
      </c>
      <c r="D234" s="216" t="s">
        <v>231</v>
      </c>
      <c r="E234" s="217" t="s">
        <v>1054</v>
      </c>
      <c r="F234" s="218" t="s">
        <v>1055</v>
      </c>
      <c r="G234" s="219" t="s">
        <v>111</v>
      </c>
      <c r="H234" s="220">
        <v>1755.3</v>
      </c>
      <c r="I234" s="221"/>
      <c r="J234" s="222">
        <f>ROUND(I234*H234,2)</f>
        <v>0</v>
      </c>
      <c r="K234" s="218" t="s">
        <v>234</v>
      </c>
      <c r="L234" s="46"/>
      <c r="M234" s="223" t="s">
        <v>19</v>
      </c>
      <c r="N234" s="224" t="s">
        <v>48</v>
      </c>
      <c r="O234" s="86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7" t="s">
        <v>141</v>
      </c>
      <c r="AT234" s="227" t="s">
        <v>231</v>
      </c>
      <c r="AU234" s="227" t="s">
        <v>87</v>
      </c>
      <c r="AY234" s="19" t="s">
        <v>229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84</v>
      </c>
      <c r="BK234" s="228">
        <f>ROUND(I234*H234,2)</f>
        <v>0</v>
      </c>
      <c r="BL234" s="19" t="s">
        <v>141</v>
      </c>
      <c r="BM234" s="227" t="s">
        <v>1056</v>
      </c>
    </row>
    <row r="235" spans="1:47" s="2" customFormat="1" ht="12">
      <c r="A235" s="40"/>
      <c r="B235" s="41"/>
      <c r="C235" s="42"/>
      <c r="D235" s="229" t="s">
        <v>236</v>
      </c>
      <c r="E235" s="42"/>
      <c r="F235" s="230" t="s">
        <v>1057</v>
      </c>
      <c r="G235" s="42"/>
      <c r="H235" s="42"/>
      <c r="I235" s="231"/>
      <c r="J235" s="42"/>
      <c r="K235" s="42"/>
      <c r="L235" s="46"/>
      <c r="M235" s="232"/>
      <c r="N235" s="23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236</v>
      </c>
      <c r="AU235" s="19" t="s">
        <v>87</v>
      </c>
    </row>
    <row r="236" spans="1:51" s="14" customFormat="1" ht="12">
      <c r="A236" s="14"/>
      <c r="B236" s="245"/>
      <c r="C236" s="246"/>
      <c r="D236" s="236" t="s">
        <v>238</v>
      </c>
      <c r="E236" s="247" t="s">
        <v>19</v>
      </c>
      <c r="F236" s="248" t="s">
        <v>882</v>
      </c>
      <c r="G236" s="246"/>
      <c r="H236" s="249">
        <v>1755.3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238</v>
      </c>
      <c r="AU236" s="255" t="s">
        <v>87</v>
      </c>
      <c r="AV236" s="14" t="s">
        <v>87</v>
      </c>
      <c r="AW236" s="14" t="s">
        <v>37</v>
      </c>
      <c r="AX236" s="14" t="s">
        <v>77</v>
      </c>
      <c r="AY236" s="255" t="s">
        <v>229</v>
      </c>
    </row>
    <row r="237" spans="1:51" s="15" customFormat="1" ht="12">
      <c r="A237" s="15"/>
      <c r="B237" s="256"/>
      <c r="C237" s="257"/>
      <c r="D237" s="236" t="s">
        <v>238</v>
      </c>
      <c r="E237" s="258" t="s">
        <v>19</v>
      </c>
      <c r="F237" s="259" t="s">
        <v>240</v>
      </c>
      <c r="G237" s="257"/>
      <c r="H237" s="260">
        <v>1755.3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6" t="s">
        <v>238</v>
      </c>
      <c r="AU237" s="266" t="s">
        <v>87</v>
      </c>
      <c r="AV237" s="15" t="s">
        <v>141</v>
      </c>
      <c r="AW237" s="15" t="s">
        <v>37</v>
      </c>
      <c r="AX237" s="15" t="s">
        <v>84</v>
      </c>
      <c r="AY237" s="266" t="s">
        <v>229</v>
      </c>
    </row>
    <row r="238" spans="1:65" s="2" customFormat="1" ht="44.25" customHeight="1">
      <c r="A238" s="40"/>
      <c r="B238" s="41"/>
      <c r="C238" s="216" t="s">
        <v>1058</v>
      </c>
      <c r="D238" s="216" t="s">
        <v>231</v>
      </c>
      <c r="E238" s="217" t="s">
        <v>1059</v>
      </c>
      <c r="F238" s="218" t="s">
        <v>1060</v>
      </c>
      <c r="G238" s="219" t="s">
        <v>111</v>
      </c>
      <c r="H238" s="220">
        <v>1755.3</v>
      </c>
      <c r="I238" s="221"/>
      <c r="J238" s="222">
        <f>ROUND(I238*H238,2)</f>
        <v>0</v>
      </c>
      <c r="K238" s="218" t="s">
        <v>234</v>
      </c>
      <c r="L238" s="46"/>
      <c r="M238" s="223" t="s">
        <v>19</v>
      </c>
      <c r="N238" s="224" t="s">
        <v>48</v>
      </c>
      <c r="O238" s="86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7" t="s">
        <v>141</v>
      </c>
      <c r="AT238" s="227" t="s">
        <v>231</v>
      </c>
      <c r="AU238" s="227" t="s">
        <v>87</v>
      </c>
      <c r="AY238" s="19" t="s">
        <v>229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9" t="s">
        <v>84</v>
      </c>
      <c r="BK238" s="228">
        <f>ROUND(I238*H238,2)</f>
        <v>0</v>
      </c>
      <c r="BL238" s="19" t="s">
        <v>141</v>
      </c>
      <c r="BM238" s="227" t="s">
        <v>1061</v>
      </c>
    </row>
    <row r="239" spans="1:47" s="2" customFormat="1" ht="12">
      <c r="A239" s="40"/>
      <c r="B239" s="41"/>
      <c r="C239" s="42"/>
      <c r="D239" s="229" t="s">
        <v>236</v>
      </c>
      <c r="E239" s="42"/>
      <c r="F239" s="230" t="s">
        <v>1062</v>
      </c>
      <c r="G239" s="42"/>
      <c r="H239" s="42"/>
      <c r="I239" s="231"/>
      <c r="J239" s="42"/>
      <c r="K239" s="42"/>
      <c r="L239" s="46"/>
      <c r="M239" s="232"/>
      <c r="N239" s="23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236</v>
      </c>
      <c r="AU239" s="19" t="s">
        <v>87</v>
      </c>
    </row>
    <row r="240" spans="1:51" s="13" customFormat="1" ht="12">
      <c r="A240" s="13"/>
      <c r="B240" s="234"/>
      <c r="C240" s="235"/>
      <c r="D240" s="236" t="s">
        <v>238</v>
      </c>
      <c r="E240" s="237" t="s">
        <v>19</v>
      </c>
      <c r="F240" s="238" t="s">
        <v>239</v>
      </c>
      <c r="G240" s="235"/>
      <c r="H240" s="237" t="s">
        <v>19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238</v>
      </c>
      <c r="AU240" s="244" t="s">
        <v>87</v>
      </c>
      <c r="AV240" s="13" t="s">
        <v>84</v>
      </c>
      <c r="AW240" s="13" t="s">
        <v>37</v>
      </c>
      <c r="AX240" s="13" t="s">
        <v>77</v>
      </c>
      <c r="AY240" s="244" t="s">
        <v>229</v>
      </c>
    </row>
    <row r="241" spans="1:51" s="14" customFormat="1" ht="12">
      <c r="A241" s="14"/>
      <c r="B241" s="245"/>
      <c r="C241" s="246"/>
      <c r="D241" s="236" t="s">
        <v>238</v>
      </c>
      <c r="E241" s="247" t="s">
        <v>882</v>
      </c>
      <c r="F241" s="248" t="s">
        <v>1063</v>
      </c>
      <c r="G241" s="246"/>
      <c r="H241" s="249">
        <v>1755.3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238</v>
      </c>
      <c r="AU241" s="255" t="s">
        <v>87</v>
      </c>
      <c r="AV241" s="14" t="s">
        <v>87</v>
      </c>
      <c r="AW241" s="14" t="s">
        <v>37</v>
      </c>
      <c r="AX241" s="14" t="s">
        <v>77</v>
      </c>
      <c r="AY241" s="255" t="s">
        <v>229</v>
      </c>
    </row>
    <row r="242" spans="1:51" s="15" customFormat="1" ht="12">
      <c r="A242" s="15"/>
      <c r="B242" s="256"/>
      <c r="C242" s="257"/>
      <c r="D242" s="236" t="s">
        <v>238</v>
      </c>
      <c r="E242" s="258" t="s">
        <v>19</v>
      </c>
      <c r="F242" s="259" t="s">
        <v>240</v>
      </c>
      <c r="G242" s="257"/>
      <c r="H242" s="260">
        <v>1755.3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6" t="s">
        <v>238</v>
      </c>
      <c r="AU242" s="266" t="s">
        <v>87</v>
      </c>
      <c r="AV242" s="15" t="s">
        <v>141</v>
      </c>
      <c r="AW242" s="15" t="s">
        <v>37</v>
      </c>
      <c r="AX242" s="15" t="s">
        <v>84</v>
      </c>
      <c r="AY242" s="266" t="s">
        <v>229</v>
      </c>
    </row>
    <row r="243" spans="1:65" s="2" customFormat="1" ht="55.5" customHeight="1">
      <c r="A243" s="40"/>
      <c r="B243" s="41"/>
      <c r="C243" s="216" t="s">
        <v>1064</v>
      </c>
      <c r="D243" s="216" t="s">
        <v>231</v>
      </c>
      <c r="E243" s="217" t="s">
        <v>1065</v>
      </c>
      <c r="F243" s="218" t="s">
        <v>1066</v>
      </c>
      <c r="G243" s="219" t="s">
        <v>111</v>
      </c>
      <c r="H243" s="220">
        <v>21.3</v>
      </c>
      <c r="I243" s="221"/>
      <c r="J243" s="222">
        <f>ROUND(I243*H243,2)</f>
        <v>0</v>
      </c>
      <c r="K243" s="218" t="s">
        <v>234</v>
      </c>
      <c r="L243" s="46"/>
      <c r="M243" s="223" t="s">
        <v>19</v>
      </c>
      <c r="N243" s="224" t="s">
        <v>48</v>
      </c>
      <c r="O243" s="86"/>
      <c r="P243" s="225">
        <f>O243*H243</f>
        <v>0</v>
      </c>
      <c r="Q243" s="225">
        <v>0.19536</v>
      </c>
      <c r="R243" s="225">
        <f>Q243*H243</f>
        <v>4.161168</v>
      </c>
      <c r="S243" s="225">
        <v>0</v>
      </c>
      <c r="T243" s="22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7" t="s">
        <v>141</v>
      </c>
      <c r="AT243" s="227" t="s">
        <v>231</v>
      </c>
      <c r="AU243" s="227" t="s">
        <v>87</v>
      </c>
      <c r="AY243" s="19" t="s">
        <v>229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9" t="s">
        <v>84</v>
      </c>
      <c r="BK243" s="228">
        <f>ROUND(I243*H243,2)</f>
        <v>0</v>
      </c>
      <c r="BL243" s="19" t="s">
        <v>141</v>
      </c>
      <c r="BM243" s="227" t="s">
        <v>1067</v>
      </c>
    </row>
    <row r="244" spans="1:47" s="2" customFormat="1" ht="12">
      <c r="A244" s="40"/>
      <c r="B244" s="41"/>
      <c r="C244" s="42"/>
      <c r="D244" s="229" t="s">
        <v>236</v>
      </c>
      <c r="E244" s="42"/>
      <c r="F244" s="230" t="s">
        <v>1068</v>
      </c>
      <c r="G244" s="42"/>
      <c r="H244" s="42"/>
      <c r="I244" s="231"/>
      <c r="J244" s="42"/>
      <c r="K244" s="42"/>
      <c r="L244" s="46"/>
      <c r="M244" s="232"/>
      <c r="N244" s="23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236</v>
      </c>
      <c r="AU244" s="19" t="s">
        <v>87</v>
      </c>
    </row>
    <row r="245" spans="1:51" s="13" customFormat="1" ht="12">
      <c r="A245" s="13"/>
      <c r="B245" s="234"/>
      <c r="C245" s="235"/>
      <c r="D245" s="236" t="s">
        <v>238</v>
      </c>
      <c r="E245" s="237" t="s">
        <v>19</v>
      </c>
      <c r="F245" s="238" t="s">
        <v>239</v>
      </c>
      <c r="G245" s="235"/>
      <c r="H245" s="237" t="s">
        <v>19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238</v>
      </c>
      <c r="AU245" s="244" t="s">
        <v>87</v>
      </c>
      <c r="AV245" s="13" t="s">
        <v>84</v>
      </c>
      <c r="AW245" s="13" t="s">
        <v>37</v>
      </c>
      <c r="AX245" s="13" t="s">
        <v>77</v>
      </c>
      <c r="AY245" s="244" t="s">
        <v>229</v>
      </c>
    </row>
    <row r="246" spans="1:51" s="14" customFormat="1" ht="12">
      <c r="A246" s="14"/>
      <c r="B246" s="245"/>
      <c r="C246" s="246"/>
      <c r="D246" s="236" t="s">
        <v>238</v>
      </c>
      <c r="E246" s="247" t="s">
        <v>886</v>
      </c>
      <c r="F246" s="248" t="s">
        <v>1069</v>
      </c>
      <c r="G246" s="246"/>
      <c r="H246" s="249">
        <v>21.3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238</v>
      </c>
      <c r="AU246" s="255" t="s">
        <v>87</v>
      </c>
      <c r="AV246" s="14" t="s">
        <v>87</v>
      </c>
      <c r="AW246" s="14" t="s">
        <v>37</v>
      </c>
      <c r="AX246" s="14" t="s">
        <v>77</v>
      </c>
      <c r="AY246" s="255" t="s">
        <v>229</v>
      </c>
    </row>
    <row r="247" spans="1:51" s="15" customFormat="1" ht="12">
      <c r="A247" s="15"/>
      <c r="B247" s="256"/>
      <c r="C247" s="257"/>
      <c r="D247" s="236" t="s">
        <v>238</v>
      </c>
      <c r="E247" s="258" t="s">
        <v>19</v>
      </c>
      <c r="F247" s="259" t="s">
        <v>240</v>
      </c>
      <c r="G247" s="257"/>
      <c r="H247" s="260">
        <v>21.3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238</v>
      </c>
      <c r="AU247" s="266" t="s">
        <v>87</v>
      </c>
      <c r="AV247" s="15" t="s">
        <v>141</v>
      </c>
      <c r="AW247" s="15" t="s">
        <v>37</v>
      </c>
      <c r="AX247" s="15" t="s">
        <v>84</v>
      </c>
      <c r="AY247" s="266" t="s">
        <v>229</v>
      </c>
    </row>
    <row r="248" spans="1:65" s="2" customFormat="1" ht="16.5" customHeight="1">
      <c r="A248" s="40"/>
      <c r="B248" s="41"/>
      <c r="C248" s="279" t="s">
        <v>1070</v>
      </c>
      <c r="D248" s="279" t="s">
        <v>320</v>
      </c>
      <c r="E248" s="280" t="s">
        <v>1071</v>
      </c>
      <c r="F248" s="281" t="s">
        <v>1072</v>
      </c>
      <c r="G248" s="282" t="s">
        <v>111</v>
      </c>
      <c r="H248" s="283">
        <v>21.726</v>
      </c>
      <c r="I248" s="284"/>
      <c r="J248" s="285">
        <f>ROUND(I248*H248,2)</f>
        <v>0</v>
      </c>
      <c r="K248" s="281" t="s">
        <v>234</v>
      </c>
      <c r="L248" s="286"/>
      <c r="M248" s="287" t="s">
        <v>19</v>
      </c>
      <c r="N248" s="288" t="s">
        <v>48</v>
      </c>
      <c r="O248" s="86"/>
      <c r="P248" s="225">
        <f>O248*H248</f>
        <v>0</v>
      </c>
      <c r="Q248" s="225">
        <v>0.222</v>
      </c>
      <c r="R248" s="225">
        <f>Q248*H248</f>
        <v>4.823172</v>
      </c>
      <c r="S248" s="225">
        <v>0</v>
      </c>
      <c r="T248" s="22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7" t="s">
        <v>145</v>
      </c>
      <c r="AT248" s="227" t="s">
        <v>320</v>
      </c>
      <c r="AU248" s="227" t="s">
        <v>87</v>
      </c>
      <c r="AY248" s="19" t="s">
        <v>229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84</v>
      </c>
      <c r="BK248" s="228">
        <f>ROUND(I248*H248,2)</f>
        <v>0</v>
      </c>
      <c r="BL248" s="19" t="s">
        <v>141</v>
      </c>
      <c r="BM248" s="227" t="s">
        <v>1073</v>
      </c>
    </row>
    <row r="249" spans="1:51" s="14" customFormat="1" ht="12">
      <c r="A249" s="14"/>
      <c r="B249" s="245"/>
      <c r="C249" s="246"/>
      <c r="D249" s="236" t="s">
        <v>238</v>
      </c>
      <c r="E249" s="247" t="s">
        <v>19</v>
      </c>
      <c r="F249" s="248" t="s">
        <v>886</v>
      </c>
      <c r="G249" s="246"/>
      <c r="H249" s="249">
        <v>21.3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238</v>
      </c>
      <c r="AU249" s="255" t="s">
        <v>87</v>
      </c>
      <c r="AV249" s="14" t="s">
        <v>87</v>
      </c>
      <c r="AW249" s="14" t="s">
        <v>37</v>
      </c>
      <c r="AX249" s="14" t="s">
        <v>77</v>
      </c>
      <c r="AY249" s="255" t="s">
        <v>229</v>
      </c>
    </row>
    <row r="250" spans="1:51" s="15" customFormat="1" ht="12">
      <c r="A250" s="15"/>
      <c r="B250" s="256"/>
      <c r="C250" s="257"/>
      <c r="D250" s="236" t="s">
        <v>238</v>
      </c>
      <c r="E250" s="258" t="s">
        <v>19</v>
      </c>
      <c r="F250" s="259" t="s">
        <v>240</v>
      </c>
      <c r="G250" s="257"/>
      <c r="H250" s="260">
        <v>21.3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6" t="s">
        <v>238</v>
      </c>
      <c r="AU250" s="266" t="s">
        <v>87</v>
      </c>
      <c r="AV250" s="15" t="s">
        <v>141</v>
      </c>
      <c r="AW250" s="15" t="s">
        <v>37</v>
      </c>
      <c r="AX250" s="15" t="s">
        <v>84</v>
      </c>
      <c r="AY250" s="266" t="s">
        <v>229</v>
      </c>
    </row>
    <row r="251" spans="1:51" s="14" customFormat="1" ht="12">
      <c r="A251" s="14"/>
      <c r="B251" s="245"/>
      <c r="C251" s="246"/>
      <c r="D251" s="236" t="s">
        <v>238</v>
      </c>
      <c r="E251" s="246"/>
      <c r="F251" s="248" t="s">
        <v>1074</v>
      </c>
      <c r="G251" s="246"/>
      <c r="H251" s="249">
        <v>21.726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238</v>
      </c>
      <c r="AU251" s="255" t="s">
        <v>87</v>
      </c>
      <c r="AV251" s="14" t="s">
        <v>87</v>
      </c>
      <c r="AW251" s="14" t="s">
        <v>4</v>
      </c>
      <c r="AX251" s="14" t="s">
        <v>84</v>
      </c>
      <c r="AY251" s="255" t="s">
        <v>229</v>
      </c>
    </row>
    <row r="252" spans="1:65" s="2" customFormat="1" ht="78" customHeight="1">
      <c r="A252" s="40"/>
      <c r="B252" s="41"/>
      <c r="C252" s="216" t="s">
        <v>465</v>
      </c>
      <c r="D252" s="216" t="s">
        <v>231</v>
      </c>
      <c r="E252" s="217" t="s">
        <v>466</v>
      </c>
      <c r="F252" s="218" t="s">
        <v>467</v>
      </c>
      <c r="G252" s="219" t="s">
        <v>111</v>
      </c>
      <c r="H252" s="220">
        <v>175</v>
      </c>
      <c r="I252" s="221"/>
      <c r="J252" s="222">
        <f>ROUND(I252*H252,2)</f>
        <v>0</v>
      </c>
      <c r="K252" s="218" t="s">
        <v>234</v>
      </c>
      <c r="L252" s="46"/>
      <c r="M252" s="223" t="s">
        <v>19</v>
      </c>
      <c r="N252" s="224" t="s">
        <v>48</v>
      </c>
      <c r="O252" s="86"/>
      <c r="P252" s="225">
        <f>O252*H252</f>
        <v>0</v>
      </c>
      <c r="Q252" s="225">
        <v>0.11162</v>
      </c>
      <c r="R252" s="225">
        <f>Q252*H252</f>
        <v>19.5335</v>
      </c>
      <c r="S252" s="225">
        <v>0</v>
      </c>
      <c r="T252" s="22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7" t="s">
        <v>141</v>
      </c>
      <c r="AT252" s="227" t="s">
        <v>231</v>
      </c>
      <c r="AU252" s="227" t="s">
        <v>87</v>
      </c>
      <c r="AY252" s="19" t="s">
        <v>229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9" t="s">
        <v>84</v>
      </c>
      <c r="BK252" s="228">
        <f>ROUND(I252*H252,2)</f>
        <v>0</v>
      </c>
      <c r="BL252" s="19" t="s">
        <v>141</v>
      </c>
      <c r="BM252" s="227" t="s">
        <v>1075</v>
      </c>
    </row>
    <row r="253" spans="1:47" s="2" customFormat="1" ht="12">
      <c r="A253" s="40"/>
      <c r="B253" s="41"/>
      <c r="C253" s="42"/>
      <c r="D253" s="229" t="s">
        <v>236</v>
      </c>
      <c r="E253" s="42"/>
      <c r="F253" s="230" t="s">
        <v>469</v>
      </c>
      <c r="G253" s="42"/>
      <c r="H253" s="42"/>
      <c r="I253" s="231"/>
      <c r="J253" s="42"/>
      <c r="K253" s="42"/>
      <c r="L253" s="46"/>
      <c r="M253" s="232"/>
      <c r="N253" s="23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236</v>
      </c>
      <c r="AU253" s="19" t="s">
        <v>87</v>
      </c>
    </row>
    <row r="254" spans="1:51" s="13" customFormat="1" ht="12">
      <c r="A254" s="13"/>
      <c r="B254" s="234"/>
      <c r="C254" s="235"/>
      <c r="D254" s="236" t="s">
        <v>238</v>
      </c>
      <c r="E254" s="237" t="s">
        <v>19</v>
      </c>
      <c r="F254" s="238" t="s">
        <v>239</v>
      </c>
      <c r="G254" s="235"/>
      <c r="H254" s="237" t="s">
        <v>19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238</v>
      </c>
      <c r="AU254" s="244" t="s">
        <v>87</v>
      </c>
      <c r="AV254" s="13" t="s">
        <v>84</v>
      </c>
      <c r="AW254" s="13" t="s">
        <v>37</v>
      </c>
      <c r="AX254" s="13" t="s">
        <v>77</v>
      </c>
      <c r="AY254" s="244" t="s">
        <v>229</v>
      </c>
    </row>
    <row r="255" spans="1:51" s="14" customFormat="1" ht="12">
      <c r="A255" s="14"/>
      <c r="B255" s="245"/>
      <c r="C255" s="246"/>
      <c r="D255" s="236" t="s">
        <v>238</v>
      </c>
      <c r="E255" s="247" t="s">
        <v>885</v>
      </c>
      <c r="F255" s="248" t="s">
        <v>1076</v>
      </c>
      <c r="G255" s="246"/>
      <c r="H255" s="249">
        <v>175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238</v>
      </c>
      <c r="AU255" s="255" t="s">
        <v>87</v>
      </c>
      <c r="AV255" s="14" t="s">
        <v>87</v>
      </c>
      <c r="AW255" s="14" t="s">
        <v>37</v>
      </c>
      <c r="AX255" s="14" t="s">
        <v>77</v>
      </c>
      <c r="AY255" s="255" t="s">
        <v>229</v>
      </c>
    </row>
    <row r="256" spans="1:51" s="15" customFormat="1" ht="12">
      <c r="A256" s="15"/>
      <c r="B256" s="256"/>
      <c r="C256" s="257"/>
      <c r="D256" s="236" t="s">
        <v>238</v>
      </c>
      <c r="E256" s="258" t="s">
        <v>19</v>
      </c>
      <c r="F256" s="259" t="s">
        <v>240</v>
      </c>
      <c r="G256" s="257"/>
      <c r="H256" s="260">
        <v>175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6" t="s">
        <v>238</v>
      </c>
      <c r="AU256" s="266" t="s">
        <v>87</v>
      </c>
      <c r="AV256" s="15" t="s">
        <v>141</v>
      </c>
      <c r="AW256" s="15" t="s">
        <v>37</v>
      </c>
      <c r="AX256" s="15" t="s">
        <v>84</v>
      </c>
      <c r="AY256" s="266" t="s">
        <v>229</v>
      </c>
    </row>
    <row r="257" spans="1:65" s="2" customFormat="1" ht="21.75" customHeight="1">
      <c r="A257" s="40"/>
      <c r="B257" s="41"/>
      <c r="C257" s="279" t="s">
        <v>1077</v>
      </c>
      <c r="D257" s="279" t="s">
        <v>320</v>
      </c>
      <c r="E257" s="280" t="s">
        <v>1078</v>
      </c>
      <c r="F257" s="281" t="s">
        <v>1079</v>
      </c>
      <c r="G257" s="282" t="s">
        <v>111</v>
      </c>
      <c r="H257" s="283">
        <v>178.5</v>
      </c>
      <c r="I257" s="284"/>
      <c r="J257" s="285">
        <f>ROUND(I257*H257,2)</f>
        <v>0</v>
      </c>
      <c r="K257" s="281" t="s">
        <v>234</v>
      </c>
      <c r="L257" s="286"/>
      <c r="M257" s="287" t="s">
        <v>19</v>
      </c>
      <c r="N257" s="288" t="s">
        <v>48</v>
      </c>
      <c r="O257" s="86"/>
      <c r="P257" s="225">
        <f>O257*H257</f>
        <v>0</v>
      </c>
      <c r="Q257" s="225">
        <v>0.176</v>
      </c>
      <c r="R257" s="225">
        <f>Q257*H257</f>
        <v>31.415999999999997</v>
      </c>
      <c r="S257" s="225">
        <v>0</v>
      </c>
      <c r="T257" s="22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7" t="s">
        <v>145</v>
      </c>
      <c r="AT257" s="227" t="s">
        <v>320</v>
      </c>
      <c r="AU257" s="227" t="s">
        <v>87</v>
      </c>
      <c r="AY257" s="19" t="s">
        <v>229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9" t="s">
        <v>84</v>
      </c>
      <c r="BK257" s="228">
        <f>ROUND(I257*H257,2)</f>
        <v>0</v>
      </c>
      <c r="BL257" s="19" t="s">
        <v>141</v>
      </c>
      <c r="BM257" s="227" t="s">
        <v>1080</v>
      </c>
    </row>
    <row r="258" spans="1:47" s="2" customFormat="1" ht="12">
      <c r="A258" s="40"/>
      <c r="B258" s="41"/>
      <c r="C258" s="42"/>
      <c r="D258" s="236" t="s">
        <v>245</v>
      </c>
      <c r="E258" s="42"/>
      <c r="F258" s="267" t="s">
        <v>1081</v>
      </c>
      <c r="G258" s="42"/>
      <c r="H258" s="42"/>
      <c r="I258" s="231"/>
      <c r="J258" s="42"/>
      <c r="K258" s="42"/>
      <c r="L258" s="46"/>
      <c r="M258" s="232"/>
      <c r="N258" s="23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245</v>
      </c>
      <c r="AU258" s="19" t="s">
        <v>87</v>
      </c>
    </row>
    <row r="259" spans="1:51" s="14" customFormat="1" ht="12">
      <c r="A259" s="14"/>
      <c r="B259" s="245"/>
      <c r="C259" s="246"/>
      <c r="D259" s="236" t="s">
        <v>238</v>
      </c>
      <c r="E259" s="247" t="s">
        <v>19</v>
      </c>
      <c r="F259" s="248" t="s">
        <v>885</v>
      </c>
      <c r="G259" s="246"/>
      <c r="H259" s="249">
        <v>175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238</v>
      </c>
      <c r="AU259" s="255" t="s">
        <v>87</v>
      </c>
      <c r="AV259" s="14" t="s">
        <v>87</v>
      </c>
      <c r="AW259" s="14" t="s">
        <v>37</v>
      </c>
      <c r="AX259" s="14" t="s">
        <v>77</v>
      </c>
      <c r="AY259" s="255" t="s">
        <v>229</v>
      </c>
    </row>
    <row r="260" spans="1:51" s="15" customFormat="1" ht="12">
      <c r="A260" s="15"/>
      <c r="B260" s="256"/>
      <c r="C260" s="257"/>
      <c r="D260" s="236" t="s">
        <v>238</v>
      </c>
      <c r="E260" s="258" t="s">
        <v>19</v>
      </c>
      <c r="F260" s="259" t="s">
        <v>240</v>
      </c>
      <c r="G260" s="257"/>
      <c r="H260" s="260">
        <v>175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6" t="s">
        <v>238</v>
      </c>
      <c r="AU260" s="266" t="s">
        <v>87</v>
      </c>
      <c r="AV260" s="15" t="s">
        <v>141</v>
      </c>
      <c r="AW260" s="15" t="s">
        <v>37</v>
      </c>
      <c r="AX260" s="15" t="s">
        <v>84</v>
      </c>
      <c r="AY260" s="266" t="s">
        <v>229</v>
      </c>
    </row>
    <row r="261" spans="1:51" s="14" customFormat="1" ht="12">
      <c r="A261" s="14"/>
      <c r="B261" s="245"/>
      <c r="C261" s="246"/>
      <c r="D261" s="236" t="s">
        <v>238</v>
      </c>
      <c r="E261" s="246"/>
      <c r="F261" s="248" t="s">
        <v>1082</v>
      </c>
      <c r="G261" s="246"/>
      <c r="H261" s="249">
        <v>178.5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238</v>
      </c>
      <c r="AU261" s="255" t="s">
        <v>87</v>
      </c>
      <c r="AV261" s="14" t="s">
        <v>87</v>
      </c>
      <c r="AW261" s="14" t="s">
        <v>4</v>
      </c>
      <c r="AX261" s="14" t="s">
        <v>84</v>
      </c>
      <c r="AY261" s="255" t="s">
        <v>229</v>
      </c>
    </row>
    <row r="262" spans="1:63" s="12" customFormat="1" ht="22.8" customHeight="1">
      <c r="A262" s="12"/>
      <c r="B262" s="200"/>
      <c r="C262" s="201"/>
      <c r="D262" s="202" t="s">
        <v>76</v>
      </c>
      <c r="E262" s="214" t="s">
        <v>145</v>
      </c>
      <c r="F262" s="214" t="s">
        <v>489</v>
      </c>
      <c r="G262" s="201"/>
      <c r="H262" s="201"/>
      <c r="I262" s="204"/>
      <c r="J262" s="215">
        <f>BK262</f>
        <v>0</v>
      </c>
      <c r="K262" s="201"/>
      <c r="L262" s="206"/>
      <c r="M262" s="207"/>
      <c r="N262" s="208"/>
      <c r="O262" s="208"/>
      <c r="P262" s="209">
        <f>SUM(P263:P357)</f>
        <v>0</v>
      </c>
      <c r="Q262" s="208"/>
      <c r="R262" s="209">
        <f>SUM(R263:R357)</f>
        <v>18.724579059999996</v>
      </c>
      <c r="S262" s="208"/>
      <c r="T262" s="210">
        <f>SUM(T263:T357)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1" t="s">
        <v>84</v>
      </c>
      <c r="AT262" s="212" t="s">
        <v>76</v>
      </c>
      <c r="AU262" s="212" t="s">
        <v>84</v>
      </c>
      <c r="AY262" s="211" t="s">
        <v>229</v>
      </c>
      <c r="BK262" s="213">
        <f>SUM(BK263:BK357)</f>
        <v>0</v>
      </c>
    </row>
    <row r="263" spans="1:65" s="2" customFormat="1" ht="24.15" customHeight="1">
      <c r="A263" s="40"/>
      <c r="B263" s="41"/>
      <c r="C263" s="216" t="s">
        <v>1083</v>
      </c>
      <c r="D263" s="216" t="s">
        <v>231</v>
      </c>
      <c r="E263" s="217" t="s">
        <v>1084</v>
      </c>
      <c r="F263" s="218" t="s">
        <v>1085</v>
      </c>
      <c r="G263" s="219" t="s">
        <v>132</v>
      </c>
      <c r="H263" s="220">
        <v>5</v>
      </c>
      <c r="I263" s="221"/>
      <c r="J263" s="222">
        <f>ROUND(I263*H263,2)</f>
        <v>0</v>
      </c>
      <c r="K263" s="218" t="s">
        <v>234</v>
      </c>
      <c r="L263" s="46"/>
      <c r="M263" s="223" t="s">
        <v>19</v>
      </c>
      <c r="N263" s="224" t="s">
        <v>48</v>
      </c>
      <c r="O263" s="86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7" t="s">
        <v>141</v>
      </c>
      <c r="AT263" s="227" t="s">
        <v>231</v>
      </c>
      <c r="AU263" s="227" t="s">
        <v>87</v>
      </c>
      <c r="AY263" s="19" t="s">
        <v>229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9" t="s">
        <v>84</v>
      </c>
      <c r="BK263" s="228">
        <f>ROUND(I263*H263,2)</f>
        <v>0</v>
      </c>
      <c r="BL263" s="19" t="s">
        <v>141</v>
      </c>
      <c r="BM263" s="227" t="s">
        <v>1086</v>
      </c>
    </row>
    <row r="264" spans="1:47" s="2" customFormat="1" ht="12">
      <c r="A264" s="40"/>
      <c r="B264" s="41"/>
      <c r="C264" s="42"/>
      <c r="D264" s="229" t="s">
        <v>236</v>
      </c>
      <c r="E264" s="42"/>
      <c r="F264" s="230" t="s">
        <v>1087</v>
      </c>
      <c r="G264" s="42"/>
      <c r="H264" s="42"/>
      <c r="I264" s="231"/>
      <c r="J264" s="42"/>
      <c r="K264" s="42"/>
      <c r="L264" s="46"/>
      <c r="M264" s="232"/>
      <c r="N264" s="23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236</v>
      </c>
      <c r="AU264" s="19" t="s">
        <v>87</v>
      </c>
    </row>
    <row r="265" spans="1:51" s="13" customFormat="1" ht="12">
      <c r="A265" s="13"/>
      <c r="B265" s="234"/>
      <c r="C265" s="235"/>
      <c r="D265" s="236" t="s">
        <v>238</v>
      </c>
      <c r="E265" s="237" t="s">
        <v>19</v>
      </c>
      <c r="F265" s="238" t="s">
        <v>335</v>
      </c>
      <c r="G265" s="235"/>
      <c r="H265" s="237" t="s">
        <v>19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238</v>
      </c>
      <c r="AU265" s="244" t="s">
        <v>87</v>
      </c>
      <c r="AV265" s="13" t="s">
        <v>84</v>
      </c>
      <c r="AW265" s="13" t="s">
        <v>37</v>
      </c>
      <c r="AX265" s="13" t="s">
        <v>77</v>
      </c>
      <c r="AY265" s="244" t="s">
        <v>229</v>
      </c>
    </row>
    <row r="266" spans="1:51" s="14" customFormat="1" ht="12">
      <c r="A266" s="14"/>
      <c r="B266" s="245"/>
      <c r="C266" s="246"/>
      <c r="D266" s="236" t="s">
        <v>238</v>
      </c>
      <c r="E266" s="247" t="s">
        <v>853</v>
      </c>
      <c r="F266" s="248" t="s">
        <v>259</v>
      </c>
      <c r="G266" s="246"/>
      <c r="H266" s="249">
        <v>5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238</v>
      </c>
      <c r="AU266" s="255" t="s">
        <v>87</v>
      </c>
      <c r="AV266" s="14" t="s">
        <v>87</v>
      </c>
      <c r="AW266" s="14" t="s">
        <v>37</v>
      </c>
      <c r="AX266" s="14" t="s">
        <v>77</v>
      </c>
      <c r="AY266" s="255" t="s">
        <v>229</v>
      </c>
    </row>
    <row r="267" spans="1:51" s="15" customFormat="1" ht="12">
      <c r="A267" s="15"/>
      <c r="B267" s="256"/>
      <c r="C267" s="257"/>
      <c r="D267" s="236" t="s">
        <v>238</v>
      </c>
      <c r="E267" s="258" t="s">
        <v>19</v>
      </c>
      <c r="F267" s="259" t="s">
        <v>240</v>
      </c>
      <c r="G267" s="257"/>
      <c r="H267" s="260">
        <v>5</v>
      </c>
      <c r="I267" s="261"/>
      <c r="J267" s="257"/>
      <c r="K267" s="257"/>
      <c r="L267" s="262"/>
      <c r="M267" s="263"/>
      <c r="N267" s="264"/>
      <c r="O267" s="264"/>
      <c r="P267" s="264"/>
      <c r="Q267" s="264"/>
      <c r="R267" s="264"/>
      <c r="S267" s="264"/>
      <c r="T267" s="26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6" t="s">
        <v>238</v>
      </c>
      <c r="AU267" s="266" t="s">
        <v>87</v>
      </c>
      <c r="AV267" s="15" t="s">
        <v>141</v>
      </c>
      <c r="AW267" s="15" t="s">
        <v>37</v>
      </c>
      <c r="AX267" s="15" t="s">
        <v>84</v>
      </c>
      <c r="AY267" s="266" t="s">
        <v>229</v>
      </c>
    </row>
    <row r="268" spans="1:65" s="2" customFormat="1" ht="66.75" customHeight="1">
      <c r="A268" s="40"/>
      <c r="B268" s="41"/>
      <c r="C268" s="279" t="s">
        <v>1088</v>
      </c>
      <c r="D268" s="279" t="s">
        <v>320</v>
      </c>
      <c r="E268" s="280" t="s">
        <v>1089</v>
      </c>
      <c r="F268" s="281" t="s">
        <v>1090</v>
      </c>
      <c r="G268" s="282" t="s">
        <v>132</v>
      </c>
      <c r="H268" s="283">
        <v>5</v>
      </c>
      <c r="I268" s="284"/>
      <c r="J268" s="285">
        <f>ROUND(I268*H268,2)</f>
        <v>0</v>
      </c>
      <c r="K268" s="281" t="s">
        <v>19</v>
      </c>
      <c r="L268" s="286"/>
      <c r="M268" s="287" t="s">
        <v>19</v>
      </c>
      <c r="N268" s="288" t="s">
        <v>48</v>
      </c>
      <c r="O268" s="86"/>
      <c r="P268" s="225">
        <f>O268*H268</f>
        <v>0</v>
      </c>
      <c r="Q268" s="225">
        <v>2.77</v>
      </c>
      <c r="R268" s="225">
        <f>Q268*H268</f>
        <v>13.85</v>
      </c>
      <c r="S268" s="225">
        <v>0</v>
      </c>
      <c r="T268" s="22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7" t="s">
        <v>145</v>
      </c>
      <c r="AT268" s="227" t="s">
        <v>320</v>
      </c>
      <c r="AU268" s="227" t="s">
        <v>87</v>
      </c>
      <c r="AY268" s="19" t="s">
        <v>229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84</v>
      </c>
      <c r="BK268" s="228">
        <f>ROUND(I268*H268,2)</f>
        <v>0</v>
      </c>
      <c r="BL268" s="19" t="s">
        <v>141</v>
      </c>
      <c r="BM268" s="227" t="s">
        <v>1091</v>
      </c>
    </row>
    <row r="269" spans="1:47" s="2" customFormat="1" ht="12">
      <c r="A269" s="40"/>
      <c r="B269" s="41"/>
      <c r="C269" s="42"/>
      <c r="D269" s="236" t="s">
        <v>245</v>
      </c>
      <c r="E269" s="42"/>
      <c r="F269" s="267" t="s">
        <v>1092</v>
      </c>
      <c r="G269" s="42"/>
      <c r="H269" s="42"/>
      <c r="I269" s="231"/>
      <c r="J269" s="42"/>
      <c r="K269" s="42"/>
      <c r="L269" s="46"/>
      <c r="M269" s="232"/>
      <c r="N269" s="23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245</v>
      </c>
      <c r="AU269" s="19" t="s">
        <v>87</v>
      </c>
    </row>
    <row r="270" spans="1:51" s="14" customFormat="1" ht="12">
      <c r="A270" s="14"/>
      <c r="B270" s="245"/>
      <c r="C270" s="246"/>
      <c r="D270" s="236" t="s">
        <v>238</v>
      </c>
      <c r="E270" s="247" t="s">
        <v>19</v>
      </c>
      <c r="F270" s="248" t="s">
        <v>853</v>
      </c>
      <c r="G270" s="246"/>
      <c r="H270" s="249">
        <v>5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238</v>
      </c>
      <c r="AU270" s="255" t="s">
        <v>87</v>
      </c>
      <c r="AV270" s="14" t="s">
        <v>87</v>
      </c>
      <c r="AW270" s="14" t="s">
        <v>37</v>
      </c>
      <c r="AX270" s="14" t="s">
        <v>77</v>
      </c>
      <c r="AY270" s="255" t="s">
        <v>229</v>
      </c>
    </row>
    <row r="271" spans="1:51" s="15" customFormat="1" ht="12">
      <c r="A271" s="15"/>
      <c r="B271" s="256"/>
      <c r="C271" s="257"/>
      <c r="D271" s="236" t="s">
        <v>238</v>
      </c>
      <c r="E271" s="258" t="s">
        <v>19</v>
      </c>
      <c r="F271" s="259" t="s">
        <v>240</v>
      </c>
      <c r="G271" s="257"/>
      <c r="H271" s="260">
        <v>5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238</v>
      </c>
      <c r="AU271" s="266" t="s">
        <v>87</v>
      </c>
      <c r="AV271" s="15" t="s">
        <v>141</v>
      </c>
      <c r="AW271" s="15" t="s">
        <v>37</v>
      </c>
      <c r="AX271" s="15" t="s">
        <v>84</v>
      </c>
      <c r="AY271" s="266" t="s">
        <v>229</v>
      </c>
    </row>
    <row r="272" spans="1:65" s="2" customFormat="1" ht="24.15" customHeight="1">
      <c r="A272" s="40"/>
      <c r="B272" s="41"/>
      <c r="C272" s="279" t="s">
        <v>1093</v>
      </c>
      <c r="D272" s="279" t="s">
        <v>320</v>
      </c>
      <c r="E272" s="280" t="s">
        <v>1011</v>
      </c>
      <c r="F272" s="281" t="s">
        <v>1012</v>
      </c>
      <c r="G272" s="282" t="s">
        <v>132</v>
      </c>
      <c r="H272" s="283">
        <v>10</v>
      </c>
      <c r="I272" s="284"/>
      <c r="J272" s="285">
        <f>ROUND(I272*H272,2)</f>
        <v>0</v>
      </c>
      <c r="K272" s="281" t="s">
        <v>234</v>
      </c>
      <c r="L272" s="286"/>
      <c r="M272" s="287" t="s">
        <v>19</v>
      </c>
      <c r="N272" s="288" t="s">
        <v>48</v>
      </c>
      <c r="O272" s="86"/>
      <c r="P272" s="225">
        <f>O272*H272</f>
        <v>0</v>
      </c>
      <c r="Q272" s="225">
        <v>0.027</v>
      </c>
      <c r="R272" s="225">
        <f>Q272*H272</f>
        <v>0.27</v>
      </c>
      <c r="S272" s="225">
        <v>0</v>
      </c>
      <c r="T272" s="22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7" t="s">
        <v>145</v>
      </c>
      <c r="AT272" s="227" t="s">
        <v>320</v>
      </c>
      <c r="AU272" s="227" t="s">
        <v>87</v>
      </c>
      <c r="AY272" s="19" t="s">
        <v>229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9" t="s">
        <v>84</v>
      </c>
      <c r="BK272" s="228">
        <f>ROUND(I272*H272,2)</f>
        <v>0</v>
      </c>
      <c r="BL272" s="19" t="s">
        <v>141</v>
      </c>
      <c r="BM272" s="227" t="s">
        <v>1094</v>
      </c>
    </row>
    <row r="273" spans="1:51" s="13" customFormat="1" ht="12">
      <c r="A273" s="13"/>
      <c r="B273" s="234"/>
      <c r="C273" s="235"/>
      <c r="D273" s="236" t="s">
        <v>238</v>
      </c>
      <c r="E273" s="237" t="s">
        <v>19</v>
      </c>
      <c r="F273" s="238" t="s">
        <v>335</v>
      </c>
      <c r="G273" s="235"/>
      <c r="H273" s="237" t="s">
        <v>19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238</v>
      </c>
      <c r="AU273" s="244" t="s">
        <v>87</v>
      </c>
      <c r="AV273" s="13" t="s">
        <v>84</v>
      </c>
      <c r="AW273" s="13" t="s">
        <v>37</v>
      </c>
      <c r="AX273" s="13" t="s">
        <v>77</v>
      </c>
      <c r="AY273" s="244" t="s">
        <v>229</v>
      </c>
    </row>
    <row r="274" spans="1:51" s="14" customFormat="1" ht="12">
      <c r="A274" s="14"/>
      <c r="B274" s="245"/>
      <c r="C274" s="246"/>
      <c r="D274" s="236" t="s">
        <v>238</v>
      </c>
      <c r="E274" s="247" t="s">
        <v>19</v>
      </c>
      <c r="F274" s="248" t="s">
        <v>157</v>
      </c>
      <c r="G274" s="246"/>
      <c r="H274" s="249">
        <v>10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238</v>
      </c>
      <c r="AU274" s="255" t="s">
        <v>87</v>
      </c>
      <c r="AV274" s="14" t="s">
        <v>87</v>
      </c>
      <c r="AW274" s="14" t="s">
        <v>37</v>
      </c>
      <c r="AX274" s="14" t="s">
        <v>77</v>
      </c>
      <c r="AY274" s="255" t="s">
        <v>229</v>
      </c>
    </row>
    <row r="275" spans="1:51" s="15" customFormat="1" ht="12">
      <c r="A275" s="15"/>
      <c r="B275" s="256"/>
      <c r="C275" s="257"/>
      <c r="D275" s="236" t="s">
        <v>238</v>
      </c>
      <c r="E275" s="258" t="s">
        <v>19</v>
      </c>
      <c r="F275" s="259" t="s">
        <v>240</v>
      </c>
      <c r="G275" s="257"/>
      <c r="H275" s="260">
        <v>10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6" t="s">
        <v>238</v>
      </c>
      <c r="AU275" s="266" t="s">
        <v>87</v>
      </c>
      <c r="AV275" s="15" t="s">
        <v>141</v>
      </c>
      <c r="AW275" s="15" t="s">
        <v>37</v>
      </c>
      <c r="AX275" s="15" t="s">
        <v>84</v>
      </c>
      <c r="AY275" s="266" t="s">
        <v>229</v>
      </c>
    </row>
    <row r="276" spans="1:65" s="2" customFormat="1" ht="24.15" customHeight="1">
      <c r="A276" s="40"/>
      <c r="B276" s="41"/>
      <c r="C276" s="279" t="s">
        <v>1095</v>
      </c>
      <c r="D276" s="279" t="s">
        <v>320</v>
      </c>
      <c r="E276" s="280" t="s">
        <v>1096</v>
      </c>
      <c r="F276" s="281" t="s">
        <v>1097</v>
      </c>
      <c r="G276" s="282" t="s">
        <v>132</v>
      </c>
      <c r="H276" s="283">
        <v>4</v>
      </c>
      <c r="I276" s="284"/>
      <c r="J276" s="285">
        <f>ROUND(I276*H276,2)</f>
        <v>0</v>
      </c>
      <c r="K276" s="281" t="s">
        <v>234</v>
      </c>
      <c r="L276" s="286"/>
      <c r="M276" s="287" t="s">
        <v>19</v>
      </c>
      <c r="N276" s="288" t="s">
        <v>48</v>
      </c>
      <c r="O276" s="86"/>
      <c r="P276" s="225">
        <f>O276*H276</f>
        <v>0</v>
      </c>
      <c r="Q276" s="225">
        <v>0.053</v>
      </c>
      <c r="R276" s="225">
        <f>Q276*H276</f>
        <v>0.212</v>
      </c>
      <c r="S276" s="225">
        <v>0</v>
      </c>
      <c r="T276" s="22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7" t="s">
        <v>145</v>
      </c>
      <c r="AT276" s="227" t="s">
        <v>320</v>
      </c>
      <c r="AU276" s="227" t="s">
        <v>87</v>
      </c>
      <c r="AY276" s="19" t="s">
        <v>229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19" t="s">
        <v>84</v>
      </c>
      <c r="BK276" s="228">
        <f>ROUND(I276*H276,2)</f>
        <v>0</v>
      </c>
      <c r="BL276" s="19" t="s">
        <v>141</v>
      </c>
      <c r="BM276" s="227" t="s">
        <v>1098</v>
      </c>
    </row>
    <row r="277" spans="1:51" s="13" customFormat="1" ht="12">
      <c r="A277" s="13"/>
      <c r="B277" s="234"/>
      <c r="C277" s="235"/>
      <c r="D277" s="236" t="s">
        <v>238</v>
      </c>
      <c r="E277" s="237" t="s">
        <v>19</v>
      </c>
      <c r="F277" s="238" t="s">
        <v>335</v>
      </c>
      <c r="G277" s="235"/>
      <c r="H277" s="237" t="s">
        <v>19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238</v>
      </c>
      <c r="AU277" s="244" t="s">
        <v>87</v>
      </c>
      <c r="AV277" s="13" t="s">
        <v>84</v>
      </c>
      <c r="AW277" s="13" t="s">
        <v>37</v>
      </c>
      <c r="AX277" s="13" t="s">
        <v>77</v>
      </c>
      <c r="AY277" s="244" t="s">
        <v>229</v>
      </c>
    </row>
    <row r="278" spans="1:51" s="14" customFormat="1" ht="12">
      <c r="A278" s="14"/>
      <c r="B278" s="245"/>
      <c r="C278" s="246"/>
      <c r="D278" s="236" t="s">
        <v>238</v>
      </c>
      <c r="E278" s="247" t="s">
        <v>19</v>
      </c>
      <c r="F278" s="248" t="s">
        <v>141</v>
      </c>
      <c r="G278" s="246"/>
      <c r="H278" s="249">
        <v>4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238</v>
      </c>
      <c r="AU278" s="255" t="s">
        <v>87</v>
      </c>
      <c r="AV278" s="14" t="s">
        <v>87</v>
      </c>
      <c r="AW278" s="14" t="s">
        <v>37</v>
      </c>
      <c r="AX278" s="14" t="s">
        <v>77</v>
      </c>
      <c r="AY278" s="255" t="s">
        <v>229</v>
      </c>
    </row>
    <row r="279" spans="1:51" s="15" customFormat="1" ht="12">
      <c r="A279" s="15"/>
      <c r="B279" s="256"/>
      <c r="C279" s="257"/>
      <c r="D279" s="236" t="s">
        <v>238</v>
      </c>
      <c r="E279" s="258" t="s">
        <v>19</v>
      </c>
      <c r="F279" s="259" t="s">
        <v>240</v>
      </c>
      <c r="G279" s="257"/>
      <c r="H279" s="260">
        <v>4</v>
      </c>
      <c r="I279" s="261"/>
      <c r="J279" s="257"/>
      <c r="K279" s="257"/>
      <c r="L279" s="262"/>
      <c r="M279" s="263"/>
      <c r="N279" s="264"/>
      <c r="O279" s="264"/>
      <c r="P279" s="264"/>
      <c r="Q279" s="264"/>
      <c r="R279" s="264"/>
      <c r="S279" s="264"/>
      <c r="T279" s="26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6" t="s">
        <v>238</v>
      </c>
      <c r="AU279" s="266" t="s">
        <v>87</v>
      </c>
      <c r="AV279" s="15" t="s">
        <v>141</v>
      </c>
      <c r="AW279" s="15" t="s">
        <v>37</v>
      </c>
      <c r="AX279" s="15" t="s">
        <v>84</v>
      </c>
      <c r="AY279" s="266" t="s">
        <v>229</v>
      </c>
    </row>
    <row r="280" spans="1:65" s="2" customFormat="1" ht="24.15" customHeight="1">
      <c r="A280" s="40"/>
      <c r="B280" s="41"/>
      <c r="C280" s="279" t="s">
        <v>1099</v>
      </c>
      <c r="D280" s="279" t="s">
        <v>320</v>
      </c>
      <c r="E280" s="280" t="s">
        <v>1100</v>
      </c>
      <c r="F280" s="281" t="s">
        <v>1101</v>
      </c>
      <c r="G280" s="282" t="s">
        <v>132</v>
      </c>
      <c r="H280" s="283">
        <v>1</v>
      </c>
      <c r="I280" s="284"/>
      <c r="J280" s="285">
        <f>ROUND(I280*H280,2)</f>
        <v>0</v>
      </c>
      <c r="K280" s="281" t="s">
        <v>234</v>
      </c>
      <c r="L280" s="286"/>
      <c r="M280" s="287" t="s">
        <v>19</v>
      </c>
      <c r="N280" s="288" t="s">
        <v>48</v>
      </c>
      <c r="O280" s="86"/>
      <c r="P280" s="225">
        <f>O280*H280</f>
        <v>0</v>
      </c>
      <c r="Q280" s="225">
        <v>0.081</v>
      </c>
      <c r="R280" s="225">
        <f>Q280*H280</f>
        <v>0.081</v>
      </c>
      <c r="S280" s="225">
        <v>0</v>
      </c>
      <c r="T280" s="22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7" t="s">
        <v>145</v>
      </c>
      <c r="AT280" s="227" t="s">
        <v>320</v>
      </c>
      <c r="AU280" s="227" t="s">
        <v>87</v>
      </c>
      <c r="AY280" s="19" t="s">
        <v>229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9" t="s">
        <v>84</v>
      </c>
      <c r="BK280" s="228">
        <f>ROUND(I280*H280,2)</f>
        <v>0</v>
      </c>
      <c r="BL280" s="19" t="s">
        <v>141</v>
      </c>
      <c r="BM280" s="227" t="s">
        <v>1102</v>
      </c>
    </row>
    <row r="281" spans="1:51" s="13" customFormat="1" ht="12">
      <c r="A281" s="13"/>
      <c r="B281" s="234"/>
      <c r="C281" s="235"/>
      <c r="D281" s="236" t="s">
        <v>238</v>
      </c>
      <c r="E281" s="237" t="s">
        <v>19</v>
      </c>
      <c r="F281" s="238" t="s">
        <v>335</v>
      </c>
      <c r="G281" s="235"/>
      <c r="H281" s="237" t="s">
        <v>19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238</v>
      </c>
      <c r="AU281" s="244" t="s">
        <v>87</v>
      </c>
      <c r="AV281" s="13" t="s">
        <v>84</v>
      </c>
      <c r="AW281" s="13" t="s">
        <v>37</v>
      </c>
      <c r="AX281" s="13" t="s">
        <v>77</v>
      </c>
      <c r="AY281" s="244" t="s">
        <v>229</v>
      </c>
    </row>
    <row r="282" spans="1:51" s="14" customFormat="1" ht="12">
      <c r="A282" s="14"/>
      <c r="B282" s="245"/>
      <c r="C282" s="246"/>
      <c r="D282" s="236" t="s">
        <v>238</v>
      </c>
      <c r="E282" s="247" t="s">
        <v>19</v>
      </c>
      <c r="F282" s="248" t="s">
        <v>84</v>
      </c>
      <c r="G282" s="246"/>
      <c r="H282" s="249">
        <v>1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238</v>
      </c>
      <c r="AU282" s="255" t="s">
        <v>87</v>
      </c>
      <c r="AV282" s="14" t="s">
        <v>87</v>
      </c>
      <c r="AW282" s="14" t="s">
        <v>37</v>
      </c>
      <c r="AX282" s="14" t="s">
        <v>77</v>
      </c>
      <c r="AY282" s="255" t="s">
        <v>229</v>
      </c>
    </row>
    <row r="283" spans="1:51" s="15" customFormat="1" ht="12">
      <c r="A283" s="15"/>
      <c r="B283" s="256"/>
      <c r="C283" s="257"/>
      <c r="D283" s="236" t="s">
        <v>238</v>
      </c>
      <c r="E283" s="258" t="s">
        <v>19</v>
      </c>
      <c r="F283" s="259" t="s">
        <v>240</v>
      </c>
      <c r="G283" s="257"/>
      <c r="H283" s="260">
        <v>1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6" t="s">
        <v>238</v>
      </c>
      <c r="AU283" s="266" t="s">
        <v>87</v>
      </c>
      <c r="AV283" s="15" t="s">
        <v>141</v>
      </c>
      <c r="AW283" s="15" t="s">
        <v>37</v>
      </c>
      <c r="AX283" s="15" t="s">
        <v>84</v>
      </c>
      <c r="AY283" s="266" t="s">
        <v>229</v>
      </c>
    </row>
    <row r="284" spans="1:65" s="2" customFormat="1" ht="24.15" customHeight="1">
      <c r="A284" s="40"/>
      <c r="B284" s="41"/>
      <c r="C284" s="279" t="s">
        <v>1103</v>
      </c>
      <c r="D284" s="279" t="s">
        <v>320</v>
      </c>
      <c r="E284" s="280" t="s">
        <v>1104</v>
      </c>
      <c r="F284" s="281" t="s">
        <v>1105</v>
      </c>
      <c r="G284" s="282" t="s">
        <v>132</v>
      </c>
      <c r="H284" s="283">
        <v>1</v>
      </c>
      <c r="I284" s="284"/>
      <c r="J284" s="285">
        <f>ROUND(I284*H284,2)</f>
        <v>0</v>
      </c>
      <c r="K284" s="281" t="s">
        <v>234</v>
      </c>
      <c r="L284" s="286"/>
      <c r="M284" s="287" t="s">
        <v>19</v>
      </c>
      <c r="N284" s="288" t="s">
        <v>48</v>
      </c>
      <c r="O284" s="86"/>
      <c r="P284" s="225">
        <f>O284*H284</f>
        <v>0</v>
      </c>
      <c r="Q284" s="225">
        <v>0.021</v>
      </c>
      <c r="R284" s="225">
        <f>Q284*H284</f>
        <v>0.021</v>
      </c>
      <c r="S284" s="225">
        <v>0</v>
      </c>
      <c r="T284" s="22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7" t="s">
        <v>145</v>
      </c>
      <c r="AT284" s="227" t="s">
        <v>320</v>
      </c>
      <c r="AU284" s="227" t="s">
        <v>87</v>
      </c>
      <c r="AY284" s="19" t="s">
        <v>229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9" t="s">
        <v>84</v>
      </c>
      <c r="BK284" s="228">
        <f>ROUND(I284*H284,2)</f>
        <v>0</v>
      </c>
      <c r="BL284" s="19" t="s">
        <v>141</v>
      </c>
      <c r="BM284" s="227" t="s">
        <v>1106</v>
      </c>
    </row>
    <row r="285" spans="1:51" s="13" customFormat="1" ht="12">
      <c r="A285" s="13"/>
      <c r="B285" s="234"/>
      <c r="C285" s="235"/>
      <c r="D285" s="236" t="s">
        <v>238</v>
      </c>
      <c r="E285" s="237" t="s">
        <v>19</v>
      </c>
      <c r="F285" s="238" t="s">
        <v>335</v>
      </c>
      <c r="G285" s="235"/>
      <c r="H285" s="237" t="s">
        <v>19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238</v>
      </c>
      <c r="AU285" s="244" t="s">
        <v>87</v>
      </c>
      <c r="AV285" s="13" t="s">
        <v>84</v>
      </c>
      <c r="AW285" s="13" t="s">
        <v>37</v>
      </c>
      <c r="AX285" s="13" t="s">
        <v>77</v>
      </c>
      <c r="AY285" s="244" t="s">
        <v>229</v>
      </c>
    </row>
    <row r="286" spans="1:51" s="14" customFormat="1" ht="12">
      <c r="A286" s="14"/>
      <c r="B286" s="245"/>
      <c r="C286" s="246"/>
      <c r="D286" s="236" t="s">
        <v>238</v>
      </c>
      <c r="E286" s="247" t="s">
        <v>19</v>
      </c>
      <c r="F286" s="248" t="s">
        <v>84</v>
      </c>
      <c r="G286" s="246"/>
      <c r="H286" s="249">
        <v>1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238</v>
      </c>
      <c r="AU286" s="255" t="s">
        <v>87</v>
      </c>
      <c r="AV286" s="14" t="s">
        <v>87</v>
      </c>
      <c r="AW286" s="14" t="s">
        <v>37</v>
      </c>
      <c r="AX286" s="14" t="s">
        <v>77</v>
      </c>
      <c r="AY286" s="255" t="s">
        <v>229</v>
      </c>
    </row>
    <row r="287" spans="1:51" s="15" customFormat="1" ht="12">
      <c r="A287" s="15"/>
      <c r="B287" s="256"/>
      <c r="C287" s="257"/>
      <c r="D287" s="236" t="s">
        <v>238</v>
      </c>
      <c r="E287" s="258" t="s">
        <v>19</v>
      </c>
      <c r="F287" s="259" t="s">
        <v>240</v>
      </c>
      <c r="G287" s="257"/>
      <c r="H287" s="260">
        <v>1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6" t="s">
        <v>238</v>
      </c>
      <c r="AU287" s="266" t="s">
        <v>87</v>
      </c>
      <c r="AV287" s="15" t="s">
        <v>141</v>
      </c>
      <c r="AW287" s="15" t="s">
        <v>37</v>
      </c>
      <c r="AX287" s="15" t="s">
        <v>84</v>
      </c>
      <c r="AY287" s="266" t="s">
        <v>229</v>
      </c>
    </row>
    <row r="288" spans="1:65" s="2" customFormat="1" ht="33" customHeight="1">
      <c r="A288" s="40"/>
      <c r="B288" s="41"/>
      <c r="C288" s="216" t="s">
        <v>1107</v>
      </c>
      <c r="D288" s="216" t="s">
        <v>231</v>
      </c>
      <c r="E288" s="217" t="s">
        <v>1108</v>
      </c>
      <c r="F288" s="218" t="s">
        <v>1109</v>
      </c>
      <c r="G288" s="219" t="s">
        <v>127</v>
      </c>
      <c r="H288" s="220">
        <v>36.1</v>
      </c>
      <c r="I288" s="221"/>
      <c r="J288" s="222">
        <f>ROUND(I288*H288,2)</f>
        <v>0</v>
      </c>
      <c r="K288" s="218" t="s">
        <v>234</v>
      </c>
      <c r="L288" s="46"/>
      <c r="M288" s="223" t="s">
        <v>19</v>
      </c>
      <c r="N288" s="224" t="s">
        <v>48</v>
      </c>
      <c r="O288" s="86"/>
      <c r="P288" s="225">
        <f>O288*H288</f>
        <v>0</v>
      </c>
      <c r="Q288" s="225">
        <v>1E-05</v>
      </c>
      <c r="R288" s="225">
        <f>Q288*H288</f>
        <v>0.00036100000000000005</v>
      </c>
      <c r="S288" s="225">
        <v>0</v>
      </c>
      <c r="T288" s="22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7" t="s">
        <v>141</v>
      </c>
      <c r="AT288" s="227" t="s">
        <v>231</v>
      </c>
      <c r="AU288" s="227" t="s">
        <v>87</v>
      </c>
      <c r="AY288" s="19" t="s">
        <v>229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9" t="s">
        <v>84</v>
      </c>
      <c r="BK288" s="228">
        <f>ROUND(I288*H288,2)</f>
        <v>0</v>
      </c>
      <c r="BL288" s="19" t="s">
        <v>141</v>
      </c>
      <c r="BM288" s="227" t="s">
        <v>1110</v>
      </c>
    </row>
    <row r="289" spans="1:47" s="2" customFormat="1" ht="12">
      <c r="A289" s="40"/>
      <c r="B289" s="41"/>
      <c r="C289" s="42"/>
      <c r="D289" s="229" t="s">
        <v>236</v>
      </c>
      <c r="E289" s="42"/>
      <c r="F289" s="230" t="s">
        <v>1111</v>
      </c>
      <c r="G289" s="42"/>
      <c r="H289" s="42"/>
      <c r="I289" s="231"/>
      <c r="J289" s="42"/>
      <c r="K289" s="42"/>
      <c r="L289" s="46"/>
      <c r="M289" s="232"/>
      <c r="N289" s="23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236</v>
      </c>
      <c r="AU289" s="19" t="s">
        <v>87</v>
      </c>
    </row>
    <row r="290" spans="1:51" s="13" customFormat="1" ht="12">
      <c r="A290" s="13"/>
      <c r="B290" s="234"/>
      <c r="C290" s="235"/>
      <c r="D290" s="236" t="s">
        <v>238</v>
      </c>
      <c r="E290" s="237" t="s">
        <v>19</v>
      </c>
      <c r="F290" s="238" t="s">
        <v>414</v>
      </c>
      <c r="G290" s="235"/>
      <c r="H290" s="237" t="s">
        <v>19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238</v>
      </c>
      <c r="AU290" s="244" t="s">
        <v>87</v>
      </c>
      <c r="AV290" s="13" t="s">
        <v>84</v>
      </c>
      <c r="AW290" s="13" t="s">
        <v>37</v>
      </c>
      <c r="AX290" s="13" t="s">
        <v>77</v>
      </c>
      <c r="AY290" s="244" t="s">
        <v>229</v>
      </c>
    </row>
    <row r="291" spans="1:51" s="14" customFormat="1" ht="12">
      <c r="A291" s="14"/>
      <c r="B291" s="245"/>
      <c r="C291" s="246"/>
      <c r="D291" s="236" t="s">
        <v>238</v>
      </c>
      <c r="E291" s="247" t="s">
        <v>858</v>
      </c>
      <c r="F291" s="248" t="s">
        <v>1112</v>
      </c>
      <c r="G291" s="246"/>
      <c r="H291" s="249">
        <v>36.1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238</v>
      </c>
      <c r="AU291" s="255" t="s">
        <v>87</v>
      </c>
      <c r="AV291" s="14" t="s">
        <v>87</v>
      </c>
      <c r="AW291" s="14" t="s">
        <v>37</v>
      </c>
      <c r="AX291" s="14" t="s">
        <v>77</v>
      </c>
      <c r="AY291" s="255" t="s">
        <v>229</v>
      </c>
    </row>
    <row r="292" spans="1:51" s="15" customFormat="1" ht="12">
      <c r="A292" s="15"/>
      <c r="B292" s="256"/>
      <c r="C292" s="257"/>
      <c r="D292" s="236" t="s">
        <v>238</v>
      </c>
      <c r="E292" s="258" t="s">
        <v>19</v>
      </c>
      <c r="F292" s="259" t="s">
        <v>240</v>
      </c>
      <c r="G292" s="257"/>
      <c r="H292" s="260">
        <v>36.1</v>
      </c>
      <c r="I292" s="261"/>
      <c r="J292" s="257"/>
      <c r="K292" s="257"/>
      <c r="L292" s="262"/>
      <c r="M292" s="263"/>
      <c r="N292" s="264"/>
      <c r="O292" s="264"/>
      <c r="P292" s="264"/>
      <c r="Q292" s="264"/>
      <c r="R292" s="264"/>
      <c r="S292" s="264"/>
      <c r="T292" s="26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6" t="s">
        <v>238</v>
      </c>
      <c r="AU292" s="266" t="s">
        <v>87</v>
      </c>
      <c r="AV292" s="15" t="s">
        <v>141</v>
      </c>
      <c r="AW292" s="15" t="s">
        <v>37</v>
      </c>
      <c r="AX292" s="15" t="s">
        <v>84</v>
      </c>
      <c r="AY292" s="266" t="s">
        <v>229</v>
      </c>
    </row>
    <row r="293" spans="1:65" s="2" customFormat="1" ht="24.15" customHeight="1">
      <c r="A293" s="40"/>
      <c r="B293" s="41"/>
      <c r="C293" s="279" t="s">
        <v>1113</v>
      </c>
      <c r="D293" s="279" t="s">
        <v>320</v>
      </c>
      <c r="E293" s="280" t="s">
        <v>1114</v>
      </c>
      <c r="F293" s="281" t="s">
        <v>1115</v>
      </c>
      <c r="G293" s="282" t="s">
        <v>127</v>
      </c>
      <c r="H293" s="283">
        <v>36.642</v>
      </c>
      <c r="I293" s="284"/>
      <c r="J293" s="285">
        <f>ROUND(I293*H293,2)</f>
        <v>0</v>
      </c>
      <c r="K293" s="281" t="s">
        <v>234</v>
      </c>
      <c r="L293" s="286"/>
      <c r="M293" s="287" t="s">
        <v>19</v>
      </c>
      <c r="N293" s="288" t="s">
        <v>48</v>
      </c>
      <c r="O293" s="86"/>
      <c r="P293" s="225">
        <f>O293*H293</f>
        <v>0</v>
      </c>
      <c r="Q293" s="225">
        <v>0.00143</v>
      </c>
      <c r="R293" s="225">
        <f>Q293*H293</f>
        <v>0.05239806</v>
      </c>
      <c r="S293" s="225">
        <v>0</v>
      </c>
      <c r="T293" s="22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7" t="s">
        <v>145</v>
      </c>
      <c r="AT293" s="227" t="s">
        <v>320</v>
      </c>
      <c r="AU293" s="227" t="s">
        <v>87</v>
      </c>
      <c r="AY293" s="19" t="s">
        <v>229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9" t="s">
        <v>84</v>
      </c>
      <c r="BK293" s="228">
        <f>ROUND(I293*H293,2)</f>
        <v>0</v>
      </c>
      <c r="BL293" s="19" t="s">
        <v>141</v>
      </c>
      <c r="BM293" s="227" t="s">
        <v>1116</v>
      </c>
    </row>
    <row r="294" spans="1:51" s="14" customFormat="1" ht="12">
      <c r="A294" s="14"/>
      <c r="B294" s="245"/>
      <c r="C294" s="246"/>
      <c r="D294" s="236" t="s">
        <v>238</v>
      </c>
      <c r="E294" s="247" t="s">
        <v>19</v>
      </c>
      <c r="F294" s="248" t="s">
        <v>858</v>
      </c>
      <c r="G294" s="246"/>
      <c r="H294" s="249">
        <v>36.1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238</v>
      </c>
      <c r="AU294" s="255" t="s">
        <v>87</v>
      </c>
      <c r="AV294" s="14" t="s">
        <v>87</v>
      </c>
      <c r="AW294" s="14" t="s">
        <v>37</v>
      </c>
      <c r="AX294" s="14" t="s">
        <v>77</v>
      </c>
      <c r="AY294" s="255" t="s">
        <v>229</v>
      </c>
    </row>
    <row r="295" spans="1:51" s="15" customFormat="1" ht="12">
      <c r="A295" s="15"/>
      <c r="B295" s="256"/>
      <c r="C295" s="257"/>
      <c r="D295" s="236" t="s">
        <v>238</v>
      </c>
      <c r="E295" s="258" t="s">
        <v>19</v>
      </c>
      <c r="F295" s="259" t="s">
        <v>240</v>
      </c>
      <c r="G295" s="257"/>
      <c r="H295" s="260">
        <v>36.1</v>
      </c>
      <c r="I295" s="261"/>
      <c r="J295" s="257"/>
      <c r="K295" s="257"/>
      <c r="L295" s="262"/>
      <c r="M295" s="263"/>
      <c r="N295" s="264"/>
      <c r="O295" s="264"/>
      <c r="P295" s="264"/>
      <c r="Q295" s="264"/>
      <c r="R295" s="264"/>
      <c r="S295" s="264"/>
      <c r="T295" s="26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6" t="s">
        <v>238</v>
      </c>
      <c r="AU295" s="266" t="s">
        <v>87</v>
      </c>
      <c r="AV295" s="15" t="s">
        <v>141</v>
      </c>
      <c r="AW295" s="15" t="s">
        <v>37</v>
      </c>
      <c r="AX295" s="15" t="s">
        <v>84</v>
      </c>
      <c r="AY295" s="266" t="s">
        <v>229</v>
      </c>
    </row>
    <row r="296" spans="1:51" s="14" customFormat="1" ht="12">
      <c r="A296" s="14"/>
      <c r="B296" s="245"/>
      <c r="C296" s="246"/>
      <c r="D296" s="236" t="s">
        <v>238</v>
      </c>
      <c r="E296" s="246"/>
      <c r="F296" s="248" t="s">
        <v>1117</v>
      </c>
      <c r="G296" s="246"/>
      <c r="H296" s="249">
        <v>36.642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238</v>
      </c>
      <c r="AU296" s="255" t="s">
        <v>87</v>
      </c>
      <c r="AV296" s="14" t="s">
        <v>87</v>
      </c>
      <c r="AW296" s="14" t="s">
        <v>4</v>
      </c>
      <c r="AX296" s="14" t="s">
        <v>84</v>
      </c>
      <c r="AY296" s="255" t="s">
        <v>229</v>
      </c>
    </row>
    <row r="297" spans="1:65" s="2" customFormat="1" ht="37.8" customHeight="1">
      <c r="A297" s="40"/>
      <c r="B297" s="41"/>
      <c r="C297" s="216" t="s">
        <v>1118</v>
      </c>
      <c r="D297" s="216" t="s">
        <v>231</v>
      </c>
      <c r="E297" s="217" t="s">
        <v>1119</v>
      </c>
      <c r="F297" s="218" t="s">
        <v>1120</v>
      </c>
      <c r="G297" s="219" t="s">
        <v>132</v>
      </c>
      <c r="H297" s="220">
        <v>14</v>
      </c>
      <c r="I297" s="221"/>
      <c r="J297" s="222">
        <f>ROUND(I297*H297,2)</f>
        <v>0</v>
      </c>
      <c r="K297" s="218" t="s">
        <v>234</v>
      </c>
      <c r="L297" s="46"/>
      <c r="M297" s="223" t="s">
        <v>19</v>
      </c>
      <c r="N297" s="224" t="s">
        <v>48</v>
      </c>
      <c r="O297" s="86"/>
      <c r="P297" s="225">
        <f>O297*H297</f>
        <v>0</v>
      </c>
      <c r="Q297" s="225">
        <v>8E-05</v>
      </c>
      <c r="R297" s="225">
        <f>Q297*H297</f>
        <v>0.0011200000000000001</v>
      </c>
      <c r="S297" s="225">
        <v>0</v>
      </c>
      <c r="T297" s="22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7" t="s">
        <v>141</v>
      </c>
      <c r="AT297" s="227" t="s">
        <v>231</v>
      </c>
      <c r="AU297" s="227" t="s">
        <v>87</v>
      </c>
      <c r="AY297" s="19" t="s">
        <v>229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9" t="s">
        <v>84</v>
      </c>
      <c r="BK297" s="228">
        <f>ROUND(I297*H297,2)</f>
        <v>0</v>
      </c>
      <c r="BL297" s="19" t="s">
        <v>141</v>
      </c>
      <c r="BM297" s="227" t="s">
        <v>437</v>
      </c>
    </row>
    <row r="298" spans="1:47" s="2" customFormat="1" ht="12">
      <c r="A298" s="40"/>
      <c r="B298" s="41"/>
      <c r="C298" s="42"/>
      <c r="D298" s="229" t="s">
        <v>236</v>
      </c>
      <c r="E298" s="42"/>
      <c r="F298" s="230" t="s">
        <v>1121</v>
      </c>
      <c r="G298" s="42"/>
      <c r="H298" s="42"/>
      <c r="I298" s="231"/>
      <c r="J298" s="42"/>
      <c r="K298" s="42"/>
      <c r="L298" s="46"/>
      <c r="M298" s="232"/>
      <c r="N298" s="23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236</v>
      </c>
      <c r="AU298" s="19" t="s">
        <v>87</v>
      </c>
    </row>
    <row r="299" spans="1:51" s="13" customFormat="1" ht="12">
      <c r="A299" s="13"/>
      <c r="B299" s="234"/>
      <c r="C299" s="235"/>
      <c r="D299" s="236" t="s">
        <v>238</v>
      </c>
      <c r="E299" s="237" t="s">
        <v>19</v>
      </c>
      <c r="F299" s="238" t="s">
        <v>335</v>
      </c>
      <c r="G299" s="235"/>
      <c r="H299" s="237" t="s">
        <v>19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238</v>
      </c>
      <c r="AU299" s="244" t="s">
        <v>87</v>
      </c>
      <c r="AV299" s="13" t="s">
        <v>84</v>
      </c>
      <c r="AW299" s="13" t="s">
        <v>37</v>
      </c>
      <c r="AX299" s="13" t="s">
        <v>77</v>
      </c>
      <c r="AY299" s="244" t="s">
        <v>229</v>
      </c>
    </row>
    <row r="300" spans="1:51" s="14" customFormat="1" ht="12">
      <c r="A300" s="14"/>
      <c r="B300" s="245"/>
      <c r="C300" s="246"/>
      <c r="D300" s="236" t="s">
        <v>238</v>
      </c>
      <c r="E300" s="247" t="s">
        <v>894</v>
      </c>
      <c r="F300" s="248" t="s">
        <v>296</v>
      </c>
      <c r="G300" s="246"/>
      <c r="H300" s="249">
        <v>14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238</v>
      </c>
      <c r="AU300" s="255" t="s">
        <v>87</v>
      </c>
      <c r="AV300" s="14" t="s">
        <v>87</v>
      </c>
      <c r="AW300" s="14" t="s">
        <v>37</v>
      </c>
      <c r="AX300" s="14" t="s">
        <v>77</v>
      </c>
      <c r="AY300" s="255" t="s">
        <v>229</v>
      </c>
    </row>
    <row r="301" spans="1:51" s="15" customFormat="1" ht="12">
      <c r="A301" s="15"/>
      <c r="B301" s="256"/>
      <c r="C301" s="257"/>
      <c r="D301" s="236" t="s">
        <v>238</v>
      </c>
      <c r="E301" s="258" t="s">
        <v>19</v>
      </c>
      <c r="F301" s="259" t="s">
        <v>240</v>
      </c>
      <c r="G301" s="257"/>
      <c r="H301" s="260">
        <v>14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238</v>
      </c>
      <c r="AU301" s="266" t="s">
        <v>87</v>
      </c>
      <c r="AV301" s="15" t="s">
        <v>141</v>
      </c>
      <c r="AW301" s="15" t="s">
        <v>37</v>
      </c>
      <c r="AX301" s="15" t="s">
        <v>84</v>
      </c>
      <c r="AY301" s="266" t="s">
        <v>229</v>
      </c>
    </row>
    <row r="302" spans="1:65" s="2" customFormat="1" ht="16.5" customHeight="1">
      <c r="A302" s="40"/>
      <c r="B302" s="41"/>
      <c r="C302" s="279" t="s">
        <v>1122</v>
      </c>
      <c r="D302" s="279" t="s">
        <v>320</v>
      </c>
      <c r="E302" s="280" t="s">
        <v>1123</v>
      </c>
      <c r="F302" s="281" t="s">
        <v>1124</v>
      </c>
      <c r="G302" s="282" t="s">
        <v>132</v>
      </c>
      <c r="H302" s="283">
        <v>14</v>
      </c>
      <c r="I302" s="284"/>
      <c r="J302" s="285">
        <f>ROUND(I302*H302,2)</f>
        <v>0</v>
      </c>
      <c r="K302" s="281" t="s">
        <v>234</v>
      </c>
      <c r="L302" s="286"/>
      <c r="M302" s="287" t="s">
        <v>19</v>
      </c>
      <c r="N302" s="288" t="s">
        <v>48</v>
      </c>
      <c r="O302" s="86"/>
      <c r="P302" s="225">
        <f>O302*H302</f>
        <v>0</v>
      </c>
      <c r="Q302" s="225">
        <v>0.0008</v>
      </c>
      <c r="R302" s="225">
        <f>Q302*H302</f>
        <v>0.0112</v>
      </c>
      <c r="S302" s="225">
        <v>0</v>
      </c>
      <c r="T302" s="22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7" t="s">
        <v>145</v>
      </c>
      <c r="AT302" s="227" t="s">
        <v>320</v>
      </c>
      <c r="AU302" s="227" t="s">
        <v>87</v>
      </c>
      <c r="AY302" s="19" t="s">
        <v>229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9" t="s">
        <v>84</v>
      </c>
      <c r="BK302" s="228">
        <f>ROUND(I302*H302,2)</f>
        <v>0</v>
      </c>
      <c r="BL302" s="19" t="s">
        <v>141</v>
      </c>
      <c r="BM302" s="227" t="s">
        <v>1125</v>
      </c>
    </row>
    <row r="303" spans="1:51" s="14" customFormat="1" ht="12">
      <c r="A303" s="14"/>
      <c r="B303" s="245"/>
      <c r="C303" s="246"/>
      <c r="D303" s="236" t="s">
        <v>238</v>
      </c>
      <c r="E303" s="247" t="s">
        <v>19</v>
      </c>
      <c r="F303" s="248" t="s">
        <v>894</v>
      </c>
      <c r="G303" s="246"/>
      <c r="H303" s="249">
        <v>14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238</v>
      </c>
      <c r="AU303" s="255" t="s">
        <v>87</v>
      </c>
      <c r="AV303" s="14" t="s">
        <v>87</v>
      </c>
      <c r="AW303" s="14" t="s">
        <v>37</v>
      </c>
      <c r="AX303" s="14" t="s">
        <v>77</v>
      </c>
      <c r="AY303" s="255" t="s">
        <v>229</v>
      </c>
    </row>
    <row r="304" spans="1:51" s="15" customFormat="1" ht="12">
      <c r="A304" s="15"/>
      <c r="B304" s="256"/>
      <c r="C304" s="257"/>
      <c r="D304" s="236" t="s">
        <v>238</v>
      </c>
      <c r="E304" s="258" t="s">
        <v>19</v>
      </c>
      <c r="F304" s="259" t="s">
        <v>240</v>
      </c>
      <c r="G304" s="257"/>
      <c r="H304" s="260">
        <v>14</v>
      </c>
      <c r="I304" s="261"/>
      <c r="J304" s="257"/>
      <c r="K304" s="257"/>
      <c r="L304" s="262"/>
      <c r="M304" s="263"/>
      <c r="N304" s="264"/>
      <c r="O304" s="264"/>
      <c r="P304" s="264"/>
      <c r="Q304" s="264"/>
      <c r="R304" s="264"/>
      <c r="S304" s="264"/>
      <c r="T304" s="26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6" t="s">
        <v>238</v>
      </c>
      <c r="AU304" s="266" t="s">
        <v>87</v>
      </c>
      <c r="AV304" s="15" t="s">
        <v>141</v>
      </c>
      <c r="AW304" s="15" t="s">
        <v>37</v>
      </c>
      <c r="AX304" s="15" t="s">
        <v>84</v>
      </c>
      <c r="AY304" s="266" t="s">
        <v>229</v>
      </c>
    </row>
    <row r="305" spans="1:65" s="2" customFormat="1" ht="24.15" customHeight="1">
      <c r="A305" s="40"/>
      <c r="B305" s="41"/>
      <c r="C305" s="216" t="s">
        <v>182</v>
      </c>
      <c r="D305" s="216" t="s">
        <v>231</v>
      </c>
      <c r="E305" s="217" t="s">
        <v>1126</v>
      </c>
      <c r="F305" s="218" t="s">
        <v>1127</v>
      </c>
      <c r="G305" s="219" t="s">
        <v>132</v>
      </c>
      <c r="H305" s="220">
        <v>4</v>
      </c>
      <c r="I305" s="221"/>
      <c r="J305" s="222">
        <f>ROUND(I305*H305,2)</f>
        <v>0</v>
      </c>
      <c r="K305" s="218" t="s">
        <v>234</v>
      </c>
      <c r="L305" s="46"/>
      <c r="M305" s="223" t="s">
        <v>19</v>
      </c>
      <c r="N305" s="224" t="s">
        <v>48</v>
      </c>
      <c r="O305" s="86"/>
      <c r="P305" s="225">
        <f>O305*H305</f>
        <v>0</v>
      </c>
      <c r="Q305" s="225">
        <v>0.12422</v>
      </c>
      <c r="R305" s="225">
        <f>Q305*H305</f>
        <v>0.49688</v>
      </c>
      <c r="S305" s="225">
        <v>0</v>
      </c>
      <c r="T305" s="22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7" t="s">
        <v>141</v>
      </c>
      <c r="AT305" s="227" t="s">
        <v>231</v>
      </c>
      <c r="AU305" s="227" t="s">
        <v>87</v>
      </c>
      <c r="AY305" s="19" t="s">
        <v>229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9" t="s">
        <v>84</v>
      </c>
      <c r="BK305" s="228">
        <f>ROUND(I305*H305,2)</f>
        <v>0</v>
      </c>
      <c r="BL305" s="19" t="s">
        <v>141</v>
      </c>
      <c r="BM305" s="227" t="s">
        <v>1128</v>
      </c>
    </row>
    <row r="306" spans="1:47" s="2" customFormat="1" ht="12">
      <c r="A306" s="40"/>
      <c r="B306" s="41"/>
      <c r="C306" s="42"/>
      <c r="D306" s="229" t="s">
        <v>236</v>
      </c>
      <c r="E306" s="42"/>
      <c r="F306" s="230" t="s">
        <v>1129</v>
      </c>
      <c r="G306" s="42"/>
      <c r="H306" s="42"/>
      <c r="I306" s="231"/>
      <c r="J306" s="42"/>
      <c r="K306" s="42"/>
      <c r="L306" s="46"/>
      <c r="M306" s="232"/>
      <c r="N306" s="23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236</v>
      </c>
      <c r="AU306" s="19" t="s">
        <v>87</v>
      </c>
    </row>
    <row r="307" spans="1:51" s="13" customFormat="1" ht="12">
      <c r="A307" s="13"/>
      <c r="B307" s="234"/>
      <c r="C307" s="235"/>
      <c r="D307" s="236" t="s">
        <v>238</v>
      </c>
      <c r="E307" s="237" t="s">
        <v>19</v>
      </c>
      <c r="F307" s="238" t="s">
        <v>335</v>
      </c>
      <c r="G307" s="235"/>
      <c r="H307" s="237" t="s">
        <v>19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238</v>
      </c>
      <c r="AU307" s="244" t="s">
        <v>87</v>
      </c>
      <c r="AV307" s="13" t="s">
        <v>84</v>
      </c>
      <c r="AW307" s="13" t="s">
        <v>37</v>
      </c>
      <c r="AX307" s="13" t="s">
        <v>77</v>
      </c>
      <c r="AY307" s="244" t="s">
        <v>229</v>
      </c>
    </row>
    <row r="308" spans="1:51" s="14" customFormat="1" ht="12">
      <c r="A308" s="14"/>
      <c r="B308" s="245"/>
      <c r="C308" s="246"/>
      <c r="D308" s="236" t="s">
        <v>238</v>
      </c>
      <c r="E308" s="247" t="s">
        <v>892</v>
      </c>
      <c r="F308" s="248" t="s">
        <v>141</v>
      </c>
      <c r="G308" s="246"/>
      <c r="H308" s="249">
        <v>4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238</v>
      </c>
      <c r="AU308" s="255" t="s">
        <v>87</v>
      </c>
      <c r="AV308" s="14" t="s">
        <v>87</v>
      </c>
      <c r="AW308" s="14" t="s">
        <v>37</v>
      </c>
      <c r="AX308" s="14" t="s">
        <v>77</v>
      </c>
      <c r="AY308" s="255" t="s">
        <v>229</v>
      </c>
    </row>
    <row r="309" spans="1:51" s="15" customFormat="1" ht="12">
      <c r="A309" s="15"/>
      <c r="B309" s="256"/>
      <c r="C309" s="257"/>
      <c r="D309" s="236" t="s">
        <v>238</v>
      </c>
      <c r="E309" s="258" t="s">
        <v>19</v>
      </c>
      <c r="F309" s="259" t="s">
        <v>240</v>
      </c>
      <c r="G309" s="257"/>
      <c r="H309" s="260">
        <v>4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6" t="s">
        <v>238</v>
      </c>
      <c r="AU309" s="266" t="s">
        <v>87</v>
      </c>
      <c r="AV309" s="15" t="s">
        <v>141</v>
      </c>
      <c r="AW309" s="15" t="s">
        <v>37</v>
      </c>
      <c r="AX309" s="15" t="s">
        <v>84</v>
      </c>
      <c r="AY309" s="266" t="s">
        <v>229</v>
      </c>
    </row>
    <row r="310" spans="1:65" s="2" customFormat="1" ht="24.15" customHeight="1">
      <c r="A310" s="40"/>
      <c r="B310" s="41"/>
      <c r="C310" s="279" t="s">
        <v>1130</v>
      </c>
      <c r="D310" s="279" t="s">
        <v>320</v>
      </c>
      <c r="E310" s="280" t="s">
        <v>1131</v>
      </c>
      <c r="F310" s="281" t="s">
        <v>1132</v>
      </c>
      <c r="G310" s="282" t="s">
        <v>132</v>
      </c>
      <c r="H310" s="283">
        <v>4</v>
      </c>
      <c r="I310" s="284"/>
      <c r="J310" s="285">
        <f>ROUND(I310*H310,2)</f>
        <v>0</v>
      </c>
      <c r="K310" s="281" t="s">
        <v>234</v>
      </c>
      <c r="L310" s="286"/>
      <c r="M310" s="287" t="s">
        <v>19</v>
      </c>
      <c r="N310" s="288" t="s">
        <v>48</v>
      </c>
      <c r="O310" s="86"/>
      <c r="P310" s="225">
        <f>O310*H310</f>
        <v>0</v>
      </c>
      <c r="Q310" s="225">
        <v>0.072</v>
      </c>
      <c r="R310" s="225">
        <f>Q310*H310</f>
        <v>0.288</v>
      </c>
      <c r="S310" s="225">
        <v>0</v>
      </c>
      <c r="T310" s="22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7" t="s">
        <v>145</v>
      </c>
      <c r="AT310" s="227" t="s">
        <v>320</v>
      </c>
      <c r="AU310" s="227" t="s">
        <v>87</v>
      </c>
      <c r="AY310" s="19" t="s">
        <v>229</v>
      </c>
      <c r="BE310" s="228">
        <f>IF(N310="základní",J310,0)</f>
        <v>0</v>
      </c>
      <c r="BF310" s="228">
        <f>IF(N310="snížená",J310,0)</f>
        <v>0</v>
      </c>
      <c r="BG310" s="228">
        <f>IF(N310="zákl. přenesená",J310,0)</f>
        <v>0</v>
      </c>
      <c r="BH310" s="228">
        <f>IF(N310="sníž. přenesená",J310,0)</f>
        <v>0</v>
      </c>
      <c r="BI310" s="228">
        <f>IF(N310="nulová",J310,0)</f>
        <v>0</v>
      </c>
      <c r="BJ310" s="19" t="s">
        <v>84</v>
      </c>
      <c r="BK310" s="228">
        <f>ROUND(I310*H310,2)</f>
        <v>0</v>
      </c>
      <c r="BL310" s="19" t="s">
        <v>141</v>
      </c>
      <c r="BM310" s="227" t="s">
        <v>1133</v>
      </c>
    </row>
    <row r="311" spans="1:51" s="14" customFormat="1" ht="12">
      <c r="A311" s="14"/>
      <c r="B311" s="245"/>
      <c r="C311" s="246"/>
      <c r="D311" s="236" t="s">
        <v>238</v>
      </c>
      <c r="E311" s="247" t="s">
        <v>19</v>
      </c>
      <c r="F311" s="248" t="s">
        <v>892</v>
      </c>
      <c r="G311" s="246"/>
      <c r="H311" s="249">
        <v>4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238</v>
      </c>
      <c r="AU311" s="255" t="s">
        <v>87</v>
      </c>
      <c r="AV311" s="14" t="s">
        <v>87</v>
      </c>
      <c r="AW311" s="14" t="s">
        <v>37</v>
      </c>
      <c r="AX311" s="14" t="s">
        <v>77</v>
      </c>
      <c r="AY311" s="255" t="s">
        <v>229</v>
      </c>
    </row>
    <row r="312" spans="1:51" s="15" customFormat="1" ht="12">
      <c r="A312" s="15"/>
      <c r="B312" s="256"/>
      <c r="C312" s="257"/>
      <c r="D312" s="236" t="s">
        <v>238</v>
      </c>
      <c r="E312" s="258" t="s">
        <v>19</v>
      </c>
      <c r="F312" s="259" t="s">
        <v>240</v>
      </c>
      <c r="G312" s="257"/>
      <c r="H312" s="260">
        <v>4</v>
      </c>
      <c r="I312" s="261"/>
      <c r="J312" s="257"/>
      <c r="K312" s="257"/>
      <c r="L312" s="262"/>
      <c r="M312" s="263"/>
      <c r="N312" s="264"/>
      <c r="O312" s="264"/>
      <c r="P312" s="264"/>
      <c r="Q312" s="264"/>
      <c r="R312" s="264"/>
      <c r="S312" s="264"/>
      <c r="T312" s="26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6" t="s">
        <v>238</v>
      </c>
      <c r="AU312" s="266" t="s">
        <v>87</v>
      </c>
      <c r="AV312" s="15" t="s">
        <v>141</v>
      </c>
      <c r="AW312" s="15" t="s">
        <v>37</v>
      </c>
      <c r="AX312" s="15" t="s">
        <v>84</v>
      </c>
      <c r="AY312" s="266" t="s">
        <v>229</v>
      </c>
    </row>
    <row r="313" spans="1:65" s="2" customFormat="1" ht="24.15" customHeight="1">
      <c r="A313" s="40"/>
      <c r="B313" s="41"/>
      <c r="C313" s="216" t="s">
        <v>1134</v>
      </c>
      <c r="D313" s="216" t="s">
        <v>231</v>
      </c>
      <c r="E313" s="217" t="s">
        <v>1135</v>
      </c>
      <c r="F313" s="218" t="s">
        <v>1136</v>
      </c>
      <c r="G313" s="219" t="s">
        <v>132</v>
      </c>
      <c r="H313" s="220">
        <v>4</v>
      </c>
      <c r="I313" s="221"/>
      <c r="J313" s="222">
        <f>ROUND(I313*H313,2)</f>
        <v>0</v>
      </c>
      <c r="K313" s="218" t="s">
        <v>234</v>
      </c>
      <c r="L313" s="46"/>
      <c r="M313" s="223" t="s">
        <v>19</v>
      </c>
      <c r="N313" s="224" t="s">
        <v>48</v>
      </c>
      <c r="O313" s="86"/>
      <c r="P313" s="225">
        <f>O313*H313</f>
        <v>0</v>
      </c>
      <c r="Q313" s="225">
        <v>0.02972</v>
      </c>
      <c r="R313" s="225">
        <f>Q313*H313</f>
        <v>0.11888</v>
      </c>
      <c r="S313" s="225">
        <v>0</v>
      </c>
      <c r="T313" s="22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7" t="s">
        <v>141</v>
      </c>
      <c r="AT313" s="227" t="s">
        <v>231</v>
      </c>
      <c r="AU313" s="227" t="s">
        <v>87</v>
      </c>
      <c r="AY313" s="19" t="s">
        <v>229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9" t="s">
        <v>84</v>
      </c>
      <c r="BK313" s="228">
        <f>ROUND(I313*H313,2)</f>
        <v>0</v>
      </c>
      <c r="BL313" s="19" t="s">
        <v>141</v>
      </c>
      <c r="BM313" s="227" t="s">
        <v>1137</v>
      </c>
    </row>
    <row r="314" spans="1:47" s="2" customFormat="1" ht="12">
      <c r="A314" s="40"/>
      <c r="B314" s="41"/>
      <c r="C314" s="42"/>
      <c r="D314" s="229" t="s">
        <v>236</v>
      </c>
      <c r="E314" s="42"/>
      <c r="F314" s="230" t="s">
        <v>1138</v>
      </c>
      <c r="G314" s="42"/>
      <c r="H314" s="42"/>
      <c r="I314" s="231"/>
      <c r="J314" s="42"/>
      <c r="K314" s="42"/>
      <c r="L314" s="46"/>
      <c r="M314" s="232"/>
      <c r="N314" s="23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236</v>
      </c>
      <c r="AU314" s="19" t="s">
        <v>87</v>
      </c>
    </row>
    <row r="315" spans="1:51" s="14" customFormat="1" ht="12">
      <c r="A315" s="14"/>
      <c r="B315" s="245"/>
      <c r="C315" s="246"/>
      <c r="D315" s="236" t="s">
        <v>238</v>
      </c>
      <c r="E315" s="247" t="s">
        <v>19</v>
      </c>
      <c r="F315" s="248" t="s">
        <v>892</v>
      </c>
      <c r="G315" s="246"/>
      <c r="H315" s="249">
        <v>4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238</v>
      </c>
      <c r="AU315" s="255" t="s">
        <v>87</v>
      </c>
      <c r="AV315" s="14" t="s">
        <v>87</v>
      </c>
      <c r="AW315" s="14" t="s">
        <v>37</v>
      </c>
      <c r="AX315" s="14" t="s">
        <v>77</v>
      </c>
      <c r="AY315" s="255" t="s">
        <v>229</v>
      </c>
    </row>
    <row r="316" spans="1:51" s="15" customFormat="1" ht="12">
      <c r="A316" s="15"/>
      <c r="B316" s="256"/>
      <c r="C316" s="257"/>
      <c r="D316" s="236" t="s">
        <v>238</v>
      </c>
      <c r="E316" s="258" t="s">
        <v>19</v>
      </c>
      <c r="F316" s="259" t="s">
        <v>240</v>
      </c>
      <c r="G316" s="257"/>
      <c r="H316" s="260">
        <v>4</v>
      </c>
      <c r="I316" s="261"/>
      <c r="J316" s="257"/>
      <c r="K316" s="257"/>
      <c r="L316" s="262"/>
      <c r="M316" s="263"/>
      <c r="N316" s="264"/>
      <c r="O316" s="264"/>
      <c r="P316" s="264"/>
      <c r="Q316" s="264"/>
      <c r="R316" s="264"/>
      <c r="S316" s="264"/>
      <c r="T316" s="26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6" t="s">
        <v>238</v>
      </c>
      <c r="AU316" s="266" t="s">
        <v>87</v>
      </c>
      <c r="AV316" s="15" t="s">
        <v>141</v>
      </c>
      <c r="AW316" s="15" t="s">
        <v>37</v>
      </c>
      <c r="AX316" s="15" t="s">
        <v>84</v>
      </c>
      <c r="AY316" s="266" t="s">
        <v>229</v>
      </c>
    </row>
    <row r="317" spans="1:65" s="2" customFormat="1" ht="21.75" customHeight="1">
      <c r="A317" s="40"/>
      <c r="B317" s="41"/>
      <c r="C317" s="279" t="s">
        <v>1139</v>
      </c>
      <c r="D317" s="279" t="s">
        <v>320</v>
      </c>
      <c r="E317" s="280" t="s">
        <v>1140</v>
      </c>
      <c r="F317" s="281" t="s">
        <v>1141</v>
      </c>
      <c r="G317" s="282" t="s">
        <v>132</v>
      </c>
      <c r="H317" s="283">
        <v>4</v>
      </c>
      <c r="I317" s="284"/>
      <c r="J317" s="285">
        <f>ROUND(I317*H317,2)</f>
        <v>0</v>
      </c>
      <c r="K317" s="281" t="s">
        <v>234</v>
      </c>
      <c r="L317" s="286"/>
      <c r="M317" s="287" t="s">
        <v>19</v>
      </c>
      <c r="N317" s="288" t="s">
        <v>48</v>
      </c>
      <c r="O317" s="86"/>
      <c r="P317" s="225">
        <f>O317*H317</f>
        <v>0</v>
      </c>
      <c r="Q317" s="225">
        <v>0.111</v>
      </c>
      <c r="R317" s="225">
        <f>Q317*H317</f>
        <v>0.444</v>
      </c>
      <c r="S317" s="225">
        <v>0</v>
      </c>
      <c r="T317" s="22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7" t="s">
        <v>145</v>
      </c>
      <c r="AT317" s="227" t="s">
        <v>320</v>
      </c>
      <c r="AU317" s="227" t="s">
        <v>87</v>
      </c>
      <c r="AY317" s="19" t="s">
        <v>229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9" t="s">
        <v>84</v>
      </c>
      <c r="BK317" s="228">
        <f>ROUND(I317*H317,2)</f>
        <v>0</v>
      </c>
      <c r="BL317" s="19" t="s">
        <v>141</v>
      </c>
      <c r="BM317" s="227" t="s">
        <v>1142</v>
      </c>
    </row>
    <row r="318" spans="1:51" s="14" customFormat="1" ht="12">
      <c r="A318" s="14"/>
      <c r="B318" s="245"/>
      <c r="C318" s="246"/>
      <c r="D318" s="236" t="s">
        <v>238</v>
      </c>
      <c r="E318" s="247" t="s">
        <v>19</v>
      </c>
      <c r="F318" s="248" t="s">
        <v>892</v>
      </c>
      <c r="G318" s="246"/>
      <c r="H318" s="249">
        <v>4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238</v>
      </c>
      <c r="AU318" s="255" t="s">
        <v>87</v>
      </c>
      <c r="AV318" s="14" t="s">
        <v>87</v>
      </c>
      <c r="AW318" s="14" t="s">
        <v>37</v>
      </c>
      <c r="AX318" s="14" t="s">
        <v>77</v>
      </c>
      <c r="AY318" s="255" t="s">
        <v>229</v>
      </c>
    </row>
    <row r="319" spans="1:51" s="15" customFormat="1" ht="12">
      <c r="A319" s="15"/>
      <c r="B319" s="256"/>
      <c r="C319" s="257"/>
      <c r="D319" s="236" t="s">
        <v>238</v>
      </c>
      <c r="E319" s="258" t="s">
        <v>19</v>
      </c>
      <c r="F319" s="259" t="s">
        <v>240</v>
      </c>
      <c r="G319" s="257"/>
      <c r="H319" s="260">
        <v>4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6" t="s">
        <v>238</v>
      </c>
      <c r="AU319" s="266" t="s">
        <v>87</v>
      </c>
      <c r="AV319" s="15" t="s">
        <v>141</v>
      </c>
      <c r="AW319" s="15" t="s">
        <v>37</v>
      </c>
      <c r="AX319" s="15" t="s">
        <v>84</v>
      </c>
      <c r="AY319" s="266" t="s">
        <v>229</v>
      </c>
    </row>
    <row r="320" spans="1:65" s="2" customFormat="1" ht="24.15" customHeight="1">
      <c r="A320" s="40"/>
      <c r="B320" s="41"/>
      <c r="C320" s="216" t="s">
        <v>1143</v>
      </c>
      <c r="D320" s="216" t="s">
        <v>231</v>
      </c>
      <c r="E320" s="217" t="s">
        <v>1144</v>
      </c>
      <c r="F320" s="218" t="s">
        <v>1145</v>
      </c>
      <c r="G320" s="219" t="s">
        <v>132</v>
      </c>
      <c r="H320" s="220">
        <v>4</v>
      </c>
      <c r="I320" s="221"/>
      <c r="J320" s="222">
        <f>ROUND(I320*H320,2)</f>
        <v>0</v>
      </c>
      <c r="K320" s="218" t="s">
        <v>234</v>
      </c>
      <c r="L320" s="46"/>
      <c r="M320" s="223" t="s">
        <v>19</v>
      </c>
      <c r="N320" s="224" t="s">
        <v>48</v>
      </c>
      <c r="O320" s="86"/>
      <c r="P320" s="225">
        <f>O320*H320</f>
        <v>0</v>
      </c>
      <c r="Q320" s="225">
        <v>0.02972</v>
      </c>
      <c r="R320" s="225">
        <f>Q320*H320</f>
        <v>0.11888</v>
      </c>
      <c r="S320" s="225">
        <v>0</v>
      </c>
      <c r="T320" s="22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7" t="s">
        <v>141</v>
      </c>
      <c r="AT320" s="227" t="s">
        <v>231</v>
      </c>
      <c r="AU320" s="227" t="s">
        <v>87</v>
      </c>
      <c r="AY320" s="19" t="s">
        <v>229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9" t="s">
        <v>84</v>
      </c>
      <c r="BK320" s="228">
        <f>ROUND(I320*H320,2)</f>
        <v>0</v>
      </c>
      <c r="BL320" s="19" t="s">
        <v>141</v>
      </c>
      <c r="BM320" s="227" t="s">
        <v>1146</v>
      </c>
    </row>
    <row r="321" spans="1:47" s="2" customFormat="1" ht="12">
      <c r="A321" s="40"/>
      <c r="B321" s="41"/>
      <c r="C321" s="42"/>
      <c r="D321" s="229" t="s">
        <v>236</v>
      </c>
      <c r="E321" s="42"/>
      <c r="F321" s="230" t="s">
        <v>1147</v>
      </c>
      <c r="G321" s="42"/>
      <c r="H321" s="42"/>
      <c r="I321" s="231"/>
      <c r="J321" s="42"/>
      <c r="K321" s="42"/>
      <c r="L321" s="46"/>
      <c r="M321" s="232"/>
      <c r="N321" s="23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236</v>
      </c>
      <c r="AU321" s="19" t="s">
        <v>87</v>
      </c>
    </row>
    <row r="322" spans="1:51" s="14" customFormat="1" ht="12">
      <c r="A322" s="14"/>
      <c r="B322" s="245"/>
      <c r="C322" s="246"/>
      <c r="D322" s="236" t="s">
        <v>238</v>
      </c>
      <c r="E322" s="247" t="s">
        <v>19</v>
      </c>
      <c r="F322" s="248" t="s">
        <v>892</v>
      </c>
      <c r="G322" s="246"/>
      <c r="H322" s="249">
        <v>4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238</v>
      </c>
      <c r="AU322" s="255" t="s">
        <v>87</v>
      </c>
      <c r="AV322" s="14" t="s">
        <v>87</v>
      </c>
      <c r="AW322" s="14" t="s">
        <v>37</v>
      </c>
      <c r="AX322" s="14" t="s">
        <v>77</v>
      </c>
      <c r="AY322" s="255" t="s">
        <v>229</v>
      </c>
    </row>
    <row r="323" spans="1:51" s="15" customFormat="1" ht="12">
      <c r="A323" s="15"/>
      <c r="B323" s="256"/>
      <c r="C323" s="257"/>
      <c r="D323" s="236" t="s">
        <v>238</v>
      </c>
      <c r="E323" s="258" t="s">
        <v>19</v>
      </c>
      <c r="F323" s="259" t="s">
        <v>240</v>
      </c>
      <c r="G323" s="257"/>
      <c r="H323" s="260">
        <v>4</v>
      </c>
      <c r="I323" s="261"/>
      <c r="J323" s="257"/>
      <c r="K323" s="257"/>
      <c r="L323" s="262"/>
      <c r="M323" s="263"/>
      <c r="N323" s="264"/>
      <c r="O323" s="264"/>
      <c r="P323" s="264"/>
      <c r="Q323" s="264"/>
      <c r="R323" s="264"/>
      <c r="S323" s="264"/>
      <c r="T323" s="26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6" t="s">
        <v>238</v>
      </c>
      <c r="AU323" s="266" t="s">
        <v>87</v>
      </c>
      <c r="AV323" s="15" t="s">
        <v>141</v>
      </c>
      <c r="AW323" s="15" t="s">
        <v>37</v>
      </c>
      <c r="AX323" s="15" t="s">
        <v>84</v>
      </c>
      <c r="AY323" s="266" t="s">
        <v>229</v>
      </c>
    </row>
    <row r="324" spans="1:65" s="2" customFormat="1" ht="24.15" customHeight="1">
      <c r="A324" s="40"/>
      <c r="B324" s="41"/>
      <c r="C324" s="279" t="s">
        <v>1148</v>
      </c>
      <c r="D324" s="279" t="s">
        <v>320</v>
      </c>
      <c r="E324" s="280" t="s">
        <v>1149</v>
      </c>
      <c r="F324" s="281" t="s">
        <v>1150</v>
      </c>
      <c r="G324" s="282" t="s">
        <v>132</v>
      </c>
      <c r="H324" s="283">
        <v>4</v>
      </c>
      <c r="I324" s="284"/>
      <c r="J324" s="285">
        <f>ROUND(I324*H324,2)</f>
        <v>0</v>
      </c>
      <c r="K324" s="281" t="s">
        <v>234</v>
      </c>
      <c r="L324" s="286"/>
      <c r="M324" s="287" t="s">
        <v>19</v>
      </c>
      <c r="N324" s="288" t="s">
        <v>48</v>
      </c>
      <c r="O324" s="86"/>
      <c r="P324" s="225">
        <f>O324*H324</f>
        <v>0</v>
      </c>
      <c r="Q324" s="225">
        <v>0.08</v>
      </c>
      <c r="R324" s="225">
        <f>Q324*H324</f>
        <v>0.32</v>
      </c>
      <c r="S324" s="225">
        <v>0</v>
      </c>
      <c r="T324" s="22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7" t="s">
        <v>145</v>
      </c>
      <c r="AT324" s="227" t="s">
        <v>320</v>
      </c>
      <c r="AU324" s="227" t="s">
        <v>87</v>
      </c>
      <c r="AY324" s="19" t="s">
        <v>229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9" t="s">
        <v>84</v>
      </c>
      <c r="BK324" s="228">
        <f>ROUND(I324*H324,2)</f>
        <v>0</v>
      </c>
      <c r="BL324" s="19" t="s">
        <v>141</v>
      </c>
      <c r="BM324" s="227" t="s">
        <v>1151</v>
      </c>
    </row>
    <row r="325" spans="1:51" s="14" customFormat="1" ht="12">
      <c r="A325" s="14"/>
      <c r="B325" s="245"/>
      <c r="C325" s="246"/>
      <c r="D325" s="236" t="s">
        <v>238</v>
      </c>
      <c r="E325" s="247" t="s">
        <v>19</v>
      </c>
      <c r="F325" s="248" t="s">
        <v>892</v>
      </c>
      <c r="G325" s="246"/>
      <c r="H325" s="249">
        <v>4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238</v>
      </c>
      <c r="AU325" s="255" t="s">
        <v>87</v>
      </c>
      <c r="AV325" s="14" t="s">
        <v>87</v>
      </c>
      <c r="AW325" s="14" t="s">
        <v>37</v>
      </c>
      <c r="AX325" s="14" t="s">
        <v>77</v>
      </c>
      <c r="AY325" s="255" t="s">
        <v>229</v>
      </c>
    </row>
    <row r="326" spans="1:51" s="15" customFormat="1" ht="12">
      <c r="A326" s="15"/>
      <c r="B326" s="256"/>
      <c r="C326" s="257"/>
      <c r="D326" s="236" t="s">
        <v>238</v>
      </c>
      <c r="E326" s="258" t="s">
        <v>19</v>
      </c>
      <c r="F326" s="259" t="s">
        <v>240</v>
      </c>
      <c r="G326" s="257"/>
      <c r="H326" s="260">
        <v>4</v>
      </c>
      <c r="I326" s="261"/>
      <c r="J326" s="257"/>
      <c r="K326" s="257"/>
      <c r="L326" s="262"/>
      <c r="M326" s="263"/>
      <c r="N326" s="264"/>
      <c r="O326" s="264"/>
      <c r="P326" s="264"/>
      <c r="Q326" s="264"/>
      <c r="R326" s="264"/>
      <c r="S326" s="264"/>
      <c r="T326" s="26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6" t="s">
        <v>238</v>
      </c>
      <c r="AU326" s="266" t="s">
        <v>87</v>
      </c>
      <c r="AV326" s="15" t="s">
        <v>141</v>
      </c>
      <c r="AW326" s="15" t="s">
        <v>37</v>
      </c>
      <c r="AX326" s="15" t="s">
        <v>84</v>
      </c>
      <c r="AY326" s="266" t="s">
        <v>229</v>
      </c>
    </row>
    <row r="327" spans="1:65" s="2" customFormat="1" ht="24.15" customHeight="1">
      <c r="A327" s="40"/>
      <c r="B327" s="41"/>
      <c r="C327" s="216" t="s">
        <v>1152</v>
      </c>
      <c r="D327" s="216" t="s">
        <v>231</v>
      </c>
      <c r="E327" s="217" t="s">
        <v>1153</v>
      </c>
      <c r="F327" s="218" t="s">
        <v>1154</v>
      </c>
      <c r="G327" s="219" t="s">
        <v>132</v>
      </c>
      <c r="H327" s="220">
        <v>1</v>
      </c>
      <c r="I327" s="221"/>
      <c r="J327" s="222">
        <f>ROUND(I327*H327,2)</f>
        <v>0</v>
      </c>
      <c r="K327" s="218" t="s">
        <v>234</v>
      </c>
      <c r="L327" s="46"/>
      <c r="M327" s="223" t="s">
        <v>19</v>
      </c>
      <c r="N327" s="224" t="s">
        <v>48</v>
      </c>
      <c r="O327" s="86"/>
      <c r="P327" s="225">
        <f>O327*H327</f>
        <v>0</v>
      </c>
      <c r="Q327" s="225">
        <v>0.21734</v>
      </c>
      <c r="R327" s="225">
        <f>Q327*H327</f>
        <v>0.21734</v>
      </c>
      <c r="S327" s="225">
        <v>0</v>
      </c>
      <c r="T327" s="22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7" t="s">
        <v>141</v>
      </c>
      <c r="AT327" s="227" t="s">
        <v>231</v>
      </c>
      <c r="AU327" s="227" t="s">
        <v>87</v>
      </c>
      <c r="AY327" s="19" t="s">
        <v>229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9" t="s">
        <v>84</v>
      </c>
      <c r="BK327" s="228">
        <f>ROUND(I327*H327,2)</f>
        <v>0</v>
      </c>
      <c r="BL327" s="19" t="s">
        <v>141</v>
      </c>
      <c r="BM327" s="227" t="s">
        <v>1155</v>
      </c>
    </row>
    <row r="328" spans="1:47" s="2" customFormat="1" ht="12">
      <c r="A328" s="40"/>
      <c r="B328" s="41"/>
      <c r="C328" s="42"/>
      <c r="D328" s="229" t="s">
        <v>236</v>
      </c>
      <c r="E328" s="42"/>
      <c r="F328" s="230" t="s">
        <v>1156</v>
      </c>
      <c r="G328" s="42"/>
      <c r="H328" s="42"/>
      <c r="I328" s="231"/>
      <c r="J328" s="42"/>
      <c r="K328" s="42"/>
      <c r="L328" s="46"/>
      <c r="M328" s="232"/>
      <c r="N328" s="23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236</v>
      </c>
      <c r="AU328" s="19" t="s">
        <v>87</v>
      </c>
    </row>
    <row r="329" spans="1:51" s="13" customFormat="1" ht="12">
      <c r="A329" s="13"/>
      <c r="B329" s="234"/>
      <c r="C329" s="235"/>
      <c r="D329" s="236" t="s">
        <v>238</v>
      </c>
      <c r="E329" s="237" t="s">
        <v>19</v>
      </c>
      <c r="F329" s="238" t="s">
        <v>335</v>
      </c>
      <c r="G329" s="235"/>
      <c r="H329" s="237" t="s">
        <v>19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238</v>
      </c>
      <c r="AU329" s="244" t="s">
        <v>87</v>
      </c>
      <c r="AV329" s="13" t="s">
        <v>84</v>
      </c>
      <c r="AW329" s="13" t="s">
        <v>37</v>
      </c>
      <c r="AX329" s="13" t="s">
        <v>77</v>
      </c>
      <c r="AY329" s="244" t="s">
        <v>229</v>
      </c>
    </row>
    <row r="330" spans="1:51" s="14" customFormat="1" ht="12">
      <c r="A330" s="14"/>
      <c r="B330" s="245"/>
      <c r="C330" s="246"/>
      <c r="D330" s="236" t="s">
        <v>238</v>
      </c>
      <c r="E330" s="247" t="s">
        <v>896</v>
      </c>
      <c r="F330" s="248" t="s">
        <v>84</v>
      </c>
      <c r="G330" s="246"/>
      <c r="H330" s="249">
        <v>1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238</v>
      </c>
      <c r="AU330" s="255" t="s">
        <v>87</v>
      </c>
      <c r="AV330" s="14" t="s">
        <v>87</v>
      </c>
      <c r="AW330" s="14" t="s">
        <v>37</v>
      </c>
      <c r="AX330" s="14" t="s">
        <v>77</v>
      </c>
      <c r="AY330" s="255" t="s">
        <v>229</v>
      </c>
    </row>
    <row r="331" spans="1:51" s="15" customFormat="1" ht="12">
      <c r="A331" s="15"/>
      <c r="B331" s="256"/>
      <c r="C331" s="257"/>
      <c r="D331" s="236" t="s">
        <v>238</v>
      </c>
      <c r="E331" s="258" t="s">
        <v>19</v>
      </c>
      <c r="F331" s="259" t="s">
        <v>240</v>
      </c>
      <c r="G331" s="257"/>
      <c r="H331" s="260">
        <v>1</v>
      </c>
      <c r="I331" s="261"/>
      <c r="J331" s="257"/>
      <c r="K331" s="257"/>
      <c r="L331" s="262"/>
      <c r="M331" s="263"/>
      <c r="N331" s="264"/>
      <c r="O331" s="264"/>
      <c r="P331" s="264"/>
      <c r="Q331" s="264"/>
      <c r="R331" s="264"/>
      <c r="S331" s="264"/>
      <c r="T331" s="26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6" t="s">
        <v>238</v>
      </c>
      <c r="AU331" s="266" t="s">
        <v>87</v>
      </c>
      <c r="AV331" s="15" t="s">
        <v>141</v>
      </c>
      <c r="AW331" s="15" t="s">
        <v>37</v>
      </c>
      <c r="AX331" s="15" t="s">
        <v>84</v>
      </c>
      <c r="AY331" s="266" t="s">
        <v>229</v>
      </c>
    </row>
    <row r="332" spans="1:65" s="2" customFormat="1" ht="24.15" customHeight="1">
      <c r="A332" s="40"/>
      <c r="B332" s="41"/>
      <c r="C332" s="279" t="s">
        <v>1157</v>
      </c>
      <c r="D332" s="279" t="s">
        <v>320</v>
      </c>
      <c r="E332" s="280" t="s">
        <v>1158</v>
      </c>
      <c r="F332" s="281" t="s">
        <v>1159</v>
      </c>
      <c r="G332" s="282" t="s">
        <v>132</v>
      </c>
      <c r="H332" s="283">
        <v>1</v>
      </c>
      <c r="I332" s="284"/>
      <c r="J332" s="285">
        <f>ROUND(I332*H332,2)</f>
        <v>0</v>
      </c>
      <c r="K332" s="281" t="s">
        <v>234</v>
      </c>
      <c r="L332" s="286"/>
      <c r="M332" s="287" t="s">
        <v>19</v>
      </c>
      <c r="N332" s="288" t="s">
        <v>48</v>
      </c>
      <c r="O332" s="86"/>
      <c r="P332" s="225">
        <f>O332*H332</f>
        <v>0</v>
      </c>
      <c r="Q332" s="225">
        <v>0.046</v>
      </c>
      <c r="R332" s="225">
        <f>Q332*H332</f>
        <v>0.046</v>
      </c>
      <c r="S332" s="225">
        <v>0</v>
      </c>
      <c r="T332" s="22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7" t="s">
        <v>145</v>
      </c>
      <c r="AT332" s="227" t="s">
        <v>320</v>
      </c>
      <c r="AU332" s="227" t="s">
        <v>87</v>
      </c>
      <c r="AY332" s="19" t="s">
        <v>229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9" t="s">
        <v>84</v>
      </c>
      <c r="BK332" s="228">
        <f>ROUND(I332*H332,2)</f>
        <v>0</v>
      </c>
      <c r="BL332" s="19" t="s">
        <v>141</v>
      </c>
      <c r="BM332" s="227" t="s">
        <v>1160</v>
      </c>
    </row>
    <row r="333" spans="1:51" s="14" customFormat="1" ht="12">
      <c r="A333" s="14"/>
      <c r="B333" s="245"/>
      <c r="C333" s="246"/>
      <c r="D333" s="236" t="s">
        <v>238</v>
      </c>
      <c r="E333" s="247" t="s">
        <v>19</v>
      </c>
      <c r="F333" s="248" t="s">
        <v>896</v>
      </c>
      <c r="G333" s="246"/>
      <c r="H333" s="249">
        <v>1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238</v>
      </c>
      <c r="AU333" s="255" t="s">
        <v>87</v>
      </c>
      <c r="AV333" s="14" t="s">
        <v>87</v>
      </c>
      <c r="AW333" s="14" t="s">
        <v>37</v>
      </c>
      <c r="AX333" s="14" t="s">
        <v>77</v>
      </c>
      <c r="AY333" s="255" t="s">
        <v>229</v>
      </c>
    </row>
    <row r="334" spans="1:51" s="15" customFormat="1" ht="12">
      <c r="A334" s="15"/>
      <c r="B334" s="256"/>
      <c r="C334" s="257"/>
      <c r="D334" s="236" t="s">
        <v>238</v>
      </c>
      <c r="E334" s="258" t="s">
        <v>19</v>
      </c>
      <c r="F334" s="259" t="s">
        <v>240</v>
      </c>
      <c r="G334" s="257"/>
      <c r="H334" s="260">
        <v>1</v>
      </c>
      <c r="I334" s="261"/>
      <c r="J334" s="257"/>
      <c r="K334" s="257"/>
      <c r="L334" s="262"/>
      <c r="M334" s="263"/>
      <c r="N334" s="264"/>
      <c r="O334" s="264"/>
      <c r="P334" s="264"/>
      <c r="Q334" s="264"/>
      <c r="R334" s="264"/>
      <c r="S334" s="264"/>
      <c r="T334" s="26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6" t="s">
        <v>238</v>
      </c>
      <c r="AU334" s="266" t="s">
        <v>87</v>
      </c>
      <c r="AV334" s="15" t="s">
        <v>141</v>
      </c>
      <c r="AW334" s="15" t="s">
        <v>37</v>
      </c>
      <c r="AX334" s="15" t="s">
        <v>84</v>
      </c>
      <c r="AY334" s="266" t="s">
        <v>229</v>
      </c>
    </row>
    <row r="335" spans="1:65" s="2" customFormat="1" ht="24.15" customHeight="1">
      <c r="A335" s="40"/>
      <c r="B335" s="41"/>
      <c r="C335" s="216" t="s">
        <v>1161</v>
      </c>
      <c r="D335" s="216" t="s">
        <v>231</v>
      </c>
      <c r="E335" s="217" t="s">
        <v>1162</v>
      </c>
      <c r="F335" s="218" t="s">
        <v>1163</v>
      </c>
      <c r="G335" s="219" t="s">
        <v>132</v>
      </c>
      <c r="H335" s="220">
        <v>4</v>
      </c>
      <c r="I335" s="221"/>
      <c r="J335" s="222">
        <f>ROUND(I335*H335,2)</f>
        <v>0</v>
      </c>
      <c r="K335" s="218" t="s">
        <v>234</v>
      </c>
      <c r="L335" s="46"/>
      <c r="M335" s="223" t="s">
        <v>19</v>
      </c>
      <c r="N335" s="224" t="s">
        <v>48</v>
      </c>
      <c r="O335" s="86"/>
      <c r="P335" s="225">
        <f>O335*H335</f>
        <v>0</v>
      </c>
      <c r="Q335" s="225">
        <v>0.21734</v>
      </c>
      <c r="R335" s="225">
        <f>Q335*H335</f>
        <v>0.86936</v>
      </c>
      <c r="S335" s="225">
        <v>0</v>
      </c>
      <c r="T335" s="226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7" t="s">
        <v>141</v>
      </c>
      <c r="AT335" s="227" t="s">
        <v>231</v>
      </c>
      <c r="AU335" s="227" t="s">
        <v>87</v>
      </c>
      <c r="AY335" s="19" t="s">
        <v>229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9" t="s">
        <v>84</v>
      </c>
      <c r="BK335" s="228">
        <f>ROUND(I335*H335,2)</f>
        <v>0</v>
      </c>
      <c r="BL335" s="19" t="s">
        <v>141</v>
      </c>
      <c r="BM335" s="227" t="s">
        <v>1164</v>
      </c>
    </row>
    <row r="336" spans="1:47" s="2" customFormat="1" ht="12">
      <c r="A336" s="40"/>
      <c r="B336" s="41"/>
      <c r="C336" s="42"/>
      <c r="D336" s="229" t="s">
        <v>236</v>
      </c>
      <c r="E336" s="42"/>
      <c r="F336" s="230" t="s">
        <v>1165</v>
      </c>
      <c r="G336" s="42"/>
      <c r="H336" s="42"/>
      <c r="I336" s="231"/>
      <c r="J336" s="42"/>
      <c r="K336" s="42"/>
      <c r="L336" s="46"/>
      <c r="M336" s="232"/>
      <c r="N336" s="23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236</v>
      </c>
      <c r="AU336" s="19" t="s">
        <v>87</v>
      </c>
    </row>
    <row r="337" spans="1:51" s="13" customFormat="1" ht="12">
      <c r="A337" s="13"/>
      <c r="B337" s="234"/>
      <c r="C337" s="235"/>
      <c r="D337" s="236" t="s">
        <v>238</v>
      </c>
      <c r="E337" s="237" t="s">
        <v>19</v>
      </c>
      <c r="F337" s="238" t="s">
        <v>335</v>
      </c>
      <c r="G337" s="235"/>
      <c r="H337" s="237" t="s">
        <v>19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238</v>
      </c>
      <c r="AU337" s="244" t="s">
        <v>87</v>
      </c>
      <c r="AV337" s="13" t="s">
        <v>84</v>
      </c>
      <c r="AW337" s="13" t="s">
        <v>37</v>
      </c>
      <c r="AX337" s="13" t="s">
        <v>77</v>
      </c>
      <c r="AY337" s="244" t="s">
        <v>229</v>
      </c>
    </row>
    <row r="338" spans="1:51" s="14" customFormat="1" ht="12">
      <c r="A338" s="14"/>
      <c r="B338" s="245"/>
      <c r="C338" s="246"/>
      <c r="D338" s="236" t="s">
        <v>238</v>
      </c>
      <c r="E338" s="247" t="s">
        <v>898</v>
      </c>
      <c r="F338" s="248" t="s">
        <v>141</v>
      </c>
      <c r="G338" s="246"/>
      <c r="H338" s="249">
        <v>4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238</v>
      </c>
      <c r="AU338" s="255" t="s">
        <v>87</v>
      </c>
      <c r="AV338" s="14" t="s">
        <v>87</v>
      </c>
      <c r="AW338" s="14" t="s">
        <v>37</v>
      </c>
      <c r="AX338" s="14" t="s">
        <v>77</v>
      </c>
      <c r="AY338" s="255" t="s">
        <v>229</v>
      </c>
    </row>
    <row r="339" spans="1:51" s="15" customFormat="1" ht="12">
      <c r="A339" s="15"/>
      <c r="B339" s="256"/>
      <c r="C339" s="257"/>
      <c r="D339" s="236" t="s">
        <v>238</v>
      </c>
      <c r="E339" s="258" t="s">
        <v>19</v>
      </c>
      <c r="F339" s="259" t="s">
        <v>240</v>
      </c>
      <c r="G339" s="257"/>
      <c r="H339" s="260">
        <v>4</v>
      </c>
      <c r="I339" s="261"/>
      <c r="J339" s="257"/>
      <c r="K339" s="257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238</v>
      </c>
      <c r="AU339" s="266" t="s">
        <v>87</v>
      </c>
      <c r="AV339" s="15" t="s">
        <v>141</v>
      </c>
      <c r="AW339" s="15" t="s">
        <v>37</v>
      </c>
      <c r="AX339" s="15" t="s">
        <v>84</v>
      </c>
      <c r="AY339" s="266" t="s">
        <v>229</v>
      </c>
    </row>
    <row r="340" spans="1:65" s="2" customFormat="1" ht="24.15" customHeight="1">
      <c r="A340" s="40"/>
      <c r="B340" s="41"/>
      <c r="C340" s="279" t="s">
        <v>1166</v>
      </c>
      <c r="D340" s="279" t="s">
        <v>320</v>
      </c>
      <c r="E340" s="280" t="s">
        <v>1167</v>
      </c>
      <c r="F340" s="281" t="s">
        <v>1168</v>
      </c>
      <c r="G340" s="282" t="s">
        <v>132</v>
      </c>
      <c r="H340" s="283">
        <v>4</v>
      </c>
      <c r="I340" s="284"/>
      <c r="J340" s="285">
        <f>ROUND(I340*H340,2)</f>
        <v>0</v>
      </c>
      <c r="K340" s="281" t="s">
        <v>234</v>
      </c>
      <c r="L340" s="286"/>
      <c r="M340" s="287" t="s">
        <v>19</v>
      </c>
      <c r="N340" s="288" t="s">
        <v>48</v>
      </c>
      <c r="O340" s="86"/>
      <c r="P340" s="225">
        <f>O340*H340</f>
        <v>0</v>
      </c>
      <c r="Q340" s="225">
        <v>0.0546</v>
      </c>
      <c r="R340" s="225">
        <f>Q340*H340</f>
        <v>0.2184</v>
      </c>
      <c r="S340" s="225">
        <v>0</v>
      </c>
      <c r="T340" s="22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7" t="s">
        <v>145</v>
      </c>
      <c r="AT340" s="227" t="s">
        <v>320</v>
      </c>
      <c r="AU340" s="227" t="s">
        <v>87</v>
      </c>
      <c r="AY340" s="19" t="s">
        <v>229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9" t="s">
        <v>84</v>
      </c>
      <c r="BK340" s="228">
        <f>ROUND(I340*H340,2)</f>
        <v>0</v>
      </c>
      <c r="BL340" s="19" t="s">
        <v>141</v>
      </c>
      <c r="BM340" s="227" t="s">
        <v>1169</v>
      </c>
    </row>
    <row r="341" spans="1:51" s="14" customFormat="1" ht="12">
      <c r="A341" s="14"/>
      <c r="B341" s="245"/>
      <c r="C341" s="246"/>
      <c r="D341" s="236" t="s">
        <v>238</v>
      </c>
      <c r="E341" s="247" t="s">
        <v>19</v>
      </c>
      <c r="F341" s="248" t="s">
        <v>898</v>
      </c>
      <c r="G341" s="246"/>
      <c r="H341" s="249">
        <v>4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5" t="s">
        <v>238</v>
      </c>
      <c r="AU341" s="255" t="s">
        <v>87</v>
      </c>
      <c r="AV341" s="14" t="s">
        <v>87</v>
      </c>
      <c r="AW341" s="14" t="s">
        <v>37</v>
      </c>
      <c r="AX341" s="14" t="s">
        <v>77</v>
      </c>
      <c r="AY341" s="255" t="s">
        <v>229</v>
      </c>
    </row>
    <row r="342" spans="1:51" s="15" customFormat="1" ht="12">
      <c r="A342" s="15"/>
      <c r="B342" s="256"/>
      <c r="C342" s="257"/>
      <c r="D342" s="236" t="s">
        <v>238</v>
      </c>
      <c r="E342" s="258" t="s">
        <v>19</v>
      </c>
      <c r="F342" s="259" t="s">
        <v>240</v>
      </c>
      <c r="G342" s="257"/>
      <c r="H342" s="260">
        <v>4</v>
      </c>
      <c r="I342" s="261"/>
      <c r="J342" s="257"/>
      <c r="K342" s="257"/>
      <c r="L342" s="262"/>
      <c r="M342" s="263"/>
      <c r="N342" s="264"/>
      <c r="O342" s="264"/>
      <c r="P342" s="264"/>
      <c r="Q342" s="264"/>
      <c r="R342" s="264"/>
      <c r="S342" s="264"/>
      <c r="T342" s="26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6" t="s">
        <v>238</v>
      </c>
      <c r="AU342" s="266" t="s">
        <v>87</v>
      </c>
      <c r="AV342" s="15" t="s">
        <v>141</v>
      </c>
      <c r="AW342" s="15" t="s">
        <v>37</v>
      </c>
      <c r="AX342" s="15" t="s">
        <v>84</v>
      </c>
      <c r="AY342" s="266" t="s">
        <v>229</v>
      </c>
    </row>
    <row r="343" spans="1:65" s="2" customFormat="1" ht="24.15" customHeight="1">
      <c r="A343" s="40"/>
      <c r="B343" s="41"/>
      <c r="C343" s="216" t="s">
        <v>1170</v>
      </c>
      <c r="D343" s="216" t="s">
        <v>231</v>
      </c>
      <c r="E343" s="217" t="s">
        <v>1171</v>
      </c>
      <c r="F343" s="218" t="s">
        <v>1172</v>
      </c>
      <c r="G343" s="219" t="s">
        <v>132</v>
      </c>
      <c r="H343" s="220">
        <v>4</v>
      </c>
      <c r="I343" s="221"/>
      <c r="J343" s="222">
        <f>ROUND(I343*H343,2)</f>
        <v>0</v>
      </c>
      <c r="K343" s="218" t="s">
        <v>234</v>
      </c>
      <c r="L343" s="46"/>
      <c r="M343" s="223" t="s">
        <v>19</v>
      </c>
      <c r="N343" s="224" t="s">
        <v>48</v>
      </c>
      <c r="O343" s="86"/>
      <c r="P343" s="225">
        <f>O343*H343</f>
        <v>0</v>
      </c>
      <c r="Q343" s="225">
        <v>0.21734</v>
      </c>
      <c r="R343" s="225">
        <f>Q343*H343</f>
        <v>0.86936</v>
      </c>
      <c r="S343" s="225">
        <v>0</v>
      </c>
      <c r="T343" s="22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7" t="s">
        <v>141</v>
      </c>
      <c r="AT343" s="227" t="s">
        <v>231</v>
      </c>
      <c r="AU343" s="227" t="s">
        <v>87</v>
      </c>
      <c r="AY343" s="19" t="s">
        <v>229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84</v>
      </c>
      <c r="BK343" s="228">
        <f>ROUND(I343*H343,2)</f>
        <v>0</v>
      </c>
      <c r="BL343" s="19" t="s">
        <v>141</v>
      </c>
      <c r="BM343" s="227" t="s">
        <v>1173</v>
      </c>
    </row>
    <row r="344" spans="1:47" s="2" customFormat="1" ht="12">
      <c r="A344" s="40"/>
      <c r="B344" s="41"/>
      <c r="C344" s="42"/>
      <c r="D344" s="229" t="s">
        <v>236</v>
      </c>
      <c r="E344" s="42"/>
      <c r="F344" s="230" t="s">
        <v>1174</v>
      </c>
      <c r="G344" s="42"/>
      <c r="H344" s="42"/>
      <c r="I344" s="231"/>
      <c r="J344" s="42"/>
      <c r="K344" s="42"/>
      <c r="L344" s="46"/>
      <c r="M344" s="232"/>
      <c r="N344" s="23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236</v>
      </c>
      <c r="AU344" s="19" t="s">
        <v>87</v>
      </c>
    </row>
    <row r="345" spans="1:51" s="14" customFormat="1" ht="12">
      <c r="A345" s="14"/>
      <c r="B345" s="245"/>
      <c r="C345" s="246"/>
      <c r="D345" s="236" t="s">
        <v>238</v>
      </c>
      <c r="E345" s="247" t="s">
        <v>19</v>
      </c>
      <c r="F345" s="248" t="s">
        <v>141</v>
      </c>
      <c r="G345" s="246"/>
      <c r="H345" s="249">
        <v>4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238</v>
      </c>
      <c r="AU345" s="255" t="s">
        <v>87</v>
      </c>
      <c r="AV345" s="14" t="s">
        <v>87</v>
      </c>
      <c r="AW345" s="14" t="s">
        <v>37</v>
      </c>
      <c r="AX345" s="14" t="s">
        <v>77</v>
      </c>
      <c r="AY345" s="255" t="s">
        <v>229</v>
      </c>
    </row>
    <row r="346" spans="1:51" s="15" customFormat="1" ht="12">
      <c r="A346" s="15"/>
      <c r="B346" s="256"/>
      <c r="C346" s="257"/>
      <c r="D346" s="236" t="s">
        <v>238</v>
      </c>
      <c r="E346" s="258" t="s">
        <v>19</v>
      </c>
      <c r="F346" s="259" t="s">
        <v>240</v>
      </c>
      <c r="G346" s="257"/>
      <c r="H346" s="260">
        <v>4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6" t="s">
        <v>238</v>
      </c>
      <c r="AU346" s="266" t="s">
        <v>87</v>
      </c>
      <c r="AV346" s="15" t="s">
        <v>141</v>
      </c>
      <c r="AW346" s="15" t="s">
        <v>37</v>
      </c>
      <c r="AX346" s="15" t="s">
        <v>84</v>
      </c>
      <c r="AY346" s="266" t="s">
        <v>229</v>
      </c>
    </row>
    <row r="347" spans="1:65" s="2" customFormat="1" ht="16.5" customHeight="1">
      <c r="A347" s="40"/>
      <c r="B347" s="41"/>
      <c r="C347" s="279" t="s">
        <v>1175</v>
      </c>
      <c r="D347" s="279" t="s">
        <v>320</v>
      </c>
      <c r="E347" s="280" t="s">
        <v>1176</v>
      </c>
      <c r="F347" s="281" t="s">
        <v>1177</v>
      </c>
      <c r="G347" s="282" t="s">
        <v>132</v>
      </c>
      <c r="H347" s="283">
        <v>4</v>
      </c>
      <c r="I347" s="284"/>
      <c r="J347" s="285">
        <f>ROUND(I347*H347,2)</f>
        <v>0</v>
      </c>
      <c r="K347" s="281" t="s">
        <v>234</v>
      </c>
      <c r="L347" s="286"/>
      <c r="M347" s="287" t="s">
        <v>19</v>
      </c>
      <c r="N347" s="288" t="s">
        <v>48</v>
      </c>
      <c r="O347" s="86"/>
      <c r="P347" s="225">
        <f>O347*H347</f>
        <v>0</v>
      </c>
      <c r="Q347" s="225">
        <v>0.0506</v>
      </c>
      <c r="R347" s="225">
        <f>Q347*H347</f>
        <v>0.2024</v>
      </c>
      <c r="S347" s="225">
        <v>0</v>
      </c>
      <c r="T347" s="22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7" t="s">
        <v>145</v>
      </c>
      <c r="AT347" s="227" t="s">
        <v>320</v>
      </c>
      <c r="AU347" s="227" t="s">
        <v>87</v>
      </c>
      <c r="AY347" s="19" t="s">
        <v>229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9" t="s">
        <v>84</v>
      </c>
      <c r="BK347" s="228">
        <f>ROUND(I347*H347,2)</f>
        <v>0</v>
      </c>
      <c r="BL347" s="19" t="s">
        <v>141</v>
      </c>
      <c r="BM347" s="227" t="s">
        <v>1178</v>
      </c>
    </row>
    <row r="348" spans="1:47" s="2" customFormat="1" ht="12">
      <c r="A348" s="40"/>
      <c r="B348" s="41"/>
      <c r="C348" s="42"/>
      <c r="D348" s="236" t="s">
        <v>245</v>
      </c>
      <c r="E348" s="42"/>
      <c r="F348" s="267" t="s">
        <v>1179</v>
      </c>
      <c r="G348" s="42"/>
      <c r="H348" s="42"/>
      <c r="I348" s="231"/>
      <c r="J348" s="42"/>
      <c r="K348" s="42"/>
      <c r="L348" s="46"/>
      <c r="M348" s="232"/>
      <c r="N348" s="23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245</v>
      </c>
      <c r="AU348" s="19" t="s">
        <v>87</v>
      </c>
    </row>
    <row r="349" spans="1:51" s="14" customFormat="1" ht="12">
      <c r="A349" s="14"/>
      <c r="B349" s="245"/>
      <c r="C349" s="246"/>
      <c r="D349" s="236" t="s">
        <v>238</v>
      </c>
      <c r="E349" s="247" t="s">
        <v>19</v>
      </c>
      <c r="F349" s="248" t="s">
        <v>141</v>
      </c>
      <c r="G349" s="246"/>
      <c r="H349" s="249">
        <v>4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238</v>
      </c>
      <c r="AU349" s="255" t="s">
        <v>87</v>
      </c>
      <c r="AV349" s="14" t="s">
        <v>87</v>
      </c>
      <c r="AW349" s="14" t="s">
        <v>37</v>
      </c>
      <c r="AX349" s="14" t="s">
        <v>77</v>
      </c>
      <c r="AY349" s="255" t="s">
        <v>229</v>
      </c>
    </row>
    <row r="350" spans="1:51" s="15" customFormat="1" ht="12">
      <c r="A350" s="15"/>
      <c r="B350" s="256"/>
      <c r="C350" s="257"/>
      <c r="D350" s="236" t="s">
        <v>238</v>
      </c>
      <c r="E350" s="258" t="s">
        <v>19</v>
      </c>
      <c r="F350" s="259" t="s">
        <v>240</v>
      </c>
      <c r="G350" s="257"/>
      <c r="H350" s="260">
        <v>4</v>
      </c>
      <c r="I350" s="261"/>
      <c r="J350" s="257"/>
      <c r="K350" s="257"/>
      <c r="L350" s="262"/>
      <c r="M350" s="263"/>
      <c r="N350" s="264"/>
      <c r="O350" s="264"/>
      <c r="P350" s="264"/>
      <c r="Q350" s="264"/>
      <c r="R350" s="264"/>
      <c r="S350" s="264"/>
      <c r="T350" s="26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6" t="s">
        <v>238</v>
      </c>
      <c r="AU350" s="266" t="s">
        <v>87</v>
      </c>
      <c r="AV350" s="15" t="s">
        <v>141</v>
      </c>
      <c r="AW350" s="15" t="s">
        <v>37</v>
      </c>
      <c r="AX350" s="15" t="s">
        <v>84</v>
      </c>
      <c r="AY350" s="266" t="s">
        <v>229</v>
      </c>
    </row>
    <row r="351" spans="1:65" s="2" customFormat="1" ht="24.15" customHeight="1">
      <c r="A351" s="40"/>
      <c r="B351" s="41"/>
      <c r="C351" s="279" t="s">
        <v>1180</v>
      </c>
      <c r="D351" s="279" t="s">
        <v>320</v>
      </c>
      <c r="E351" s="280" t="s">
        <v>1181</v>
      </c>
      <c r="F351" s="281" t="s">
        <v>1182</v>
      </c>
      <c r="G351" s="282" t="s">
        <v>132</v>
      </c>
      <c r="H351" s="283">
        <v>4</v>
      </c>
      <c r="I351" s="284"/>
      <c r="J351" s="285">
        <f>ROUND(I351*H351,2)</f>
        <v>0</v>
      </c>
      <c r="K351" s="281" t="s">
        <v>234</v>
      </c>
      <c r="L351" s="286"/>
      <c r="M351" s="287" t="s">
        <v>19</v>
      </c>
      <c r="N351" s="288" t="s">
        <v>48</v>
      </c>
      <c r="O351" s="86"/>
      <c r="P351" s="225">
        <f>O351*H351</f>
        <v>0</v>
      </c>
      <c r="Q351" s="225">
        <v>0.004</v>
      </c>
      <c r="R351" s="225">
        <f>Q351*H351</f>
        <v>0.016</v>
      </c>
      <c r="S351" s="225">
        <v>0</v>
      </c>
      <c r="T351" s="22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7" t="s">
        <v>145</v>
      </c>
      <c r="AT351" s="227" t="s">
        <v>320</v>
      </c>
      <c r="AU351" s="227" t="s">
        <v>87</v>
      </c>
      <c r="AY351" s="19" t="s">
        <v>229</v>
      </c>
      <c r="BE351" s="228">
        <f>IF(N351="základní",J351,0)</f>
        <v>0</v>
      </c>
      <c r="BF351" s="228">
        <f>IF(N351="snížená",J351,0)</f>
        <v>0</v>
      </c>
      <c r="BG351" s="228">
        <f>IF(N351="zákl. přenesená",J351,0)</f>
        <v>0</v>
      </c>
      <c r="BH351" s="228">
        <f>IF(N351="sníž. přenesená",J351,0)</f>
        <v>0</v>
      </c>
      <c r="BI351" s="228">
        <f>IF(N351="nulová",J351,0)</f>
        <v>0</v>
      </c>
      <c r="BJ351" s="19" t="s">
        <v>84</v>
      </c>
      <c r="BK351" s="228">
        <f>ROUND(I351*H351,2)</f>
        <v>0</v>
      </c>
      <c r="BL351" s="19" t="s">
        <v>141</v>
      </c>
      <c r="BM351" s="227" t="s">
        <v>1183</v>
      </c>
    </row>
    <row r="352" spans="1:51" s="14" customFormat="1" ht="12">
      <c r="A352" s="14"/>
      <c r="B352" s="245"/>
      <c r="C352" s="246"/>
      <c r="D352" s="236" t="s">
        <v>238</v>
      </c>
      <c r="E352" s="247" t="s">
        <v>19</v>
      </c>
      <c r="F352" s="248" t="s">
        <v>141</v>
      </c>
      <c r="G352" s="246"/>
      <c r="H352" s="249">
        <v>4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238</v>
      </c>
      <c r="AU352" s="255" t="s">
        <v>87</v>
      </c>
      <c r="AV352" s="14" t="s">
        <v>87</v>
      </c>
      <c r="AW352" s="14" t="s">
        <v>37</v>
      </c>
      <c r="AX352" s="14" t="s">
        <v>77</v>
      </c>
      <c r="AY352" s="255" t="s">
        <v>229</v>
      </c>
    </row>
    <row r="353" spans="1:51" s="15" customFormat="1" ht="12">
      <c r="A353" s="15"/>
      <c r="B353" s="256"/>
      <c r="C353" s="257"/>
      <c r="D353" s="236" t="s">
        <v>238</v>
      </c>
      <c r="E353" s="258" t="s">
        <v>19</v>
      </c>
      <c r="F353" s="259" t="s">
        <v>240</v>
      </c>
      <c r="G353" s="257"/>
      <c r="H353" s="260">
        <v>4</v>
      </c>
      <c r="I353" s="261"/>
      <c r="J353" s="257"/>
      <c r="K353" s="257"/>
      <c r="L353" s="262"/>
      <c r="M353" s="263"/>
      <c r="N353" s="264"/>
      <c r="O353" s="264"/>
      <c r="P353" s="264"/>
      <c r="Q353" s="264"/>
      <c r="R353" s="264"/>
      <c r="S353" s="264"/>
      <c r="T353" s="26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6" t="s">
        <v>238</v>
      </c>
      <c r="AU353" s="266" t="s">
        <v>87</v>
      </c>
      <c r="AV353" s="15" t="s">
        <v>141</v>
      </c>
      <c r="AW353" s="15" t="s">
        <v>37</v>
      </c>
      <c r="AX353" s="15" t="s">
        <v>84</v>
      </c>
      <c r="AY353" s="266" t="s">
        <v>229</v>
      </c>
    </row>
    <row r="354" spans="1:65" s="2" customFormat="1" ht="24.15" customHeight="1">
      <c r="A354" s="40"/>
      <c r="B354" s="41"/>
      <c r="C354" s="216" t="s">
        <v>1184</v>
      </c>
      <c r="D354" s="216" t="s">
        <v>231</v>
      </c>
      <c r="E354" s="217" t="s">
        <v>1185</v>
      </c>
      <c r="F354" s="218" t="s">
        <v>1186</v>
      </c>
      <c r="G354" s="219" t="s">
        <v>1187</v>
      </c>
      <c r="H354" s="220">
        <v>9</v>
      </c>
      <c r="I354" s="221"/>
      <c r="J354" s="222">
        <f>ROUND(I354*H354,2)</f>
        <v>0</v>
      </c>
      <c r="K354" s="218" t="s">
        <v>19</v>
      </c>
      <c r="L354" s="46"/>
      <c r="M354" s="223" t="s">
        <v>19</v>
      </c>
      <c r="N354" s="224" t="s">
        <v>48</v>
      </c>
      <c r="O354" s="86"/>
      <c r="P354" s="225">
        <f>O354*H354</f>
        <v>0</v>
      </c>
      <c r="Q354" s="225">
        <v>0</v>
      </c>
      <c r="R354" s="225">
        <f>Q354*H354</f>
        <v>0</v>
      </c>
      <c r="S354" s="225">
        <v>0</v>
      </c>
      <c r="T354" s="22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7" t="s">
        <v>141</v>
      </c>
      <c r="AT354" s="227" t="s">
        <v>231</v>
      </c>
      <c r="AU354" s="227" t="s">
        <v>87</v>
      </c>
      <c r="AY354" s="19" t="s">
        <v>229</v>
      </c>
      <c r="BE354" s="228">
        <f>IF(N354="základní",J354,0)</f>
        <v>0</v>
      </c>
      <c r="BF354" s="228">
        <f>IF(N354="snížená",J354,0)</f>
        <v>0</v>
      </c>
      <c r="BG354" s="228">
        <f>IF(N354="zákl. přenesená",J354,0)</f>
        <v>0</v>
      </c>
      <c r="BH354" s="228">
        <f>IF(N354="sníž. přenesená",J354,0)</f>
        <v>0</v>
      </c>
      <c r="BI354" s="228">
        <f>IF(N354="nulová",J354,0)</f>
        <v>0</v>
      </c>
      <c r="BJ354" s="19" t="s">
        <v>84</v>
      </c>
      <c r="BK354" s="228">
        <f>ROUND(I354*H354,2)</f>
        <v>0</v>
      </c>
      <c r="BL354" s="19" t="s">
        <v>141</v>
      </c>
      <c r="BM354" s="227" t="s">
        <v>1188</v>
      </c>
    </row>
    <row r="355" spans="1:51" s="13" customFormat="1" ht="12">
      <c r="A355" s="13"/>
      <c r="B355" s="234"/>
      <c r="C355" s="235"/>
      <c r="D355" s="236" t="s">
        <v>238</v>
      </c>
      <c r="E355" s="237" t="s">
        <v>19</v>
      </c>
      <c r="F355" s="238" t="s">
        <v>335</v>
      </c>
      <c r="G355" s="235"/>
      <c r="H355" s="237" t="s">
        <v>19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238</v>
      </c>
      <c r="AU355" s="244" t="s">
        <v>87</v>
      </c>
      <c r="AV355" s="13" t="s">
        <v>84</v>
      </c>
      <c r="AW355" s="13" t="s">
        <v>37</v>
      </c>
      <c r="AX355" s="13" t="s">
        <v>77</v>
      </c>
      <c r="AY355" s="244" t="s">
        <v>229</v>
      </c>
    </row>
    <row r="356" spans="1:51" s="14" customFormat="1" ht="12">
      <c r="A356" s="14"/>
      <c r="B356" s="245"/>
      <c r="C356" s="246"/>
      <c r="D356" s="236" t="s">
        <v>238</v>
      </c>
      <c r="E356" s="247" t="s">
        <v>19</v>
      </c>
      <c r="F356" s="248" t="s">
        <v>504</v>
      </c>
      <c r="G356" s="246"/>
      <c r="H356" s="249">
        <v>9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238</v>
      </c>
      <c r="AU356" s="255" t="s">
        <v>87</v>
      </c>
      <c r="AV356" s="14" t="s">
        <v>87</v>
      </c>
      <c r="AW356" s="14" t="s">
        <v>37</v>
      </c>
      <c r="AX356" s="14" t="s">
        <v>77</v>
      </c>
      <c r="AY356" s="255" t="s">
        <v>229</v>
      </c>
    </row>
    <row r="357" spans="1:51" s="15" customFormat="1" ht="12">
      <c r="A357" s="15"/>
      <c r="B357" s="256"/>
      <c r="C357" s="257"/>
      <c r="D357" s="236" t="s">
        <v>238</v>
      </c>
      <c r="E357" s="258" t="s">
        <v>19</v>
      </c>
      <c r="F357" s="259" t="s">
        <v>240</v>
      </c>
      <c r="G357" s="257"/>
      <c r="H357" s="260">
        <v>9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6" t="s">
        <v>238</v>
      </c>
      <c r="AU357" s="266" t="s">
        <v>87</v>
      </c>
      <c r="AV357" s="15" t="s">
        <v>141</v>
      </c>
      <c r="AW357" s="15" t="s">
        <v>37</v>
      </c>
      <c r="AX357" s="15" t="s">
        <v>84</v>
      </c>
      <c r="AY357" s="266" t="s">
        <v>229</v>
      </c>
    </row>
    <row r="358" spans="1:63" s="12" customFormat="1" ht="22.8" customHeight="1">
      <c r="A358" s="12"/>
      <c r="B358" s="200"/>
      <c r="C358" s="201"/>
      <c r="D358" s="202" t="s">
        <v>76</v>
      </c>
      <c r="E358" s="214" t="s">
        <v>504</v>
      </c>
      <c r="F358" s="214" t="s">
        <v>505</v>
      </c>
      <c r="G358" s="201"/>
      <c r="H358" s="201"/>
      <c r="I358" s="204"/>
      <c r="J358" s="215">
        <f>BK358</f>
        <v>0</v>
      </c>
      <c r="K358" s="201"/>
      <c r="L358" s="206"/>
      <c r="M358" s="207"/>
      <c r="N358" s="208"/>
      <c r="O358" s="208"/>
      <c r="P358" s="209">
        <f>P359+SUM(P360:P444)</f>
        <v>0</v>
      </c>
      <c r="Q358" s="208"/>
      <c r="R358" s="209">
        <f>R359+SUM(R360:R444)</f>
        <v>248.02246445000006</v>
      </c>
      <c r="S358" s="208"/>
      <c r="T358" s="210">
        <f>T359+SUM(T360:T444)</f>
        <v>1765.6150999999998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1" t="s">
        <v>84</v>
      </c>
      <c r="AT358" s="212" t="s">
        <v>76</v>
      </c>
      <c r="AU358" s="212" t="s">
        <v>84</v>
      </c>
      <c r="AY358" s="211" t="s">
        <v>229</v>
      </c>
      <c r="BK358" s="213">
        <f>BK359+SUM(BK360:BK444)</f>
        <v>0</v>
      </c>
    </row>
    <row r="359" spans="1:65" s="2" customFormat="1" ht="24.15" customHeight="1">
      <c r="A359" s="40"/>
      <c r="B359" s="41"/>
      <c r="C359" s="216" t="s">
        <v>1189</v>
      </c>
      <c r="D359" s="216" t="s">
        <v>231</v>
      </c>
      <c r="E359" s="217" t="s">
        <v>1190</v>
      </c>
      <c r="F359" s="218" t="s">
        <v>1191</v>
      </c>
      <c r="G359" s="219" t="s">
        <v>127</v>
      </c>
      <c r="H359" s="220">
        <v>159.75</v>
      </c>
      <c r="I359" s="221"/>
      <c r="J359" s="222">
        <f>ROUND(I359*H359,2)</f>
        <v>0</v>
      </c>
      <c r="K359" s="218" t="s">
        <v>234</v>
      </c>
      <c r="L359" s="46"/>
      <c r="M359" s="223" t="s">
        <v>19</v>
      </c>
      <c r="N359" s="224" t="s">
        <v>48</v>
      </c>
      <c r="O359" s="86"/>
      <c r="P359" s="225">
        <f>O359*H359</f>
        <v>0</v>
      </c>
      <c r="Q359" s="225">
        <v>0.0002</v>
      </c>
      <c r="R359" s="225">
        <f>Q359*H359</f>
        <v>0.03195</v>
      </c>
      <c r="S359" s="225">
        <v>0</v>
      </c>
      <c r="T359" s="22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7" t="s">
        <v>141</v>
      </c>
      <c r="AT359" s="227" t="s">
        <v>231</v>
      </c>
      <c r="AU359" s="227" t="s">
        <v>87</v>
      </c>
      <c r="AY359" s="19" t="s">
        <v>229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9" t="s">
        <v>84</v>
      </c>
      <c r="BK359" s="228">
        <f>ROUND(I359*H359,2)</f>
        <v>0</v>
      </c>
      <c r="BL359" s="19" t="s">
        <v>141</v>
      </c>
      <c r="BM359" s="227" t="s">
        <v>1192</v>
      </c>
    </row>
    <row r="360" spans="1:47" s="2" customFormat="1" ht="12">
      <c r="A360" s="40"/>
      <c r="B360" s="41"/>
      <c r="C360" s="42"/>
      <c r="D360" s="229" t="s">
        <v>236</v>
      </c>
      <c r="E360" s="42"/>
      <c r="F360" s="230" t="s">
        <v>1193</v>
      </c>
      <c r="G360" s="42"/>
      <c r="H360" s="42"/>
      <c r="I360" s="231"/>
      <c r="J360" s="42"/>
      <c r="K360" s="42"/>
      <c r="L360" s="46"/>
      <c r="M360" s="232"/>
      <c r="N360" s="23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236</v>
      </c>
      <c r="AU360" s="19" t="s">
        <v>87</v>
      </c>
    </row>
    <row r="361" spans="1:51" s="13" customFormat="1" ht="12">
      <c r="A361" s="13"/>
      <c r="B361" s="234"/>
      <c r="C361" s="235"/>
      <c r="D361" s="236" t="s">
        <v>238</v>
      </c>
      <c r="E361" s="237" t="s">
        <v>19</v>
      </c>
      <c r="F361" s="238" t="s">
        <v>414</v>
      </c>
      <c r="G361" s="235"/>
      <c r="H361" s="237" t="s">
        <v>19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238</v>
      </c>
      <c r="AU361" s="244" t="s">
        <v>87</v>
      </c>
      <c r="AV361" s="13" t="s">
        <v>84</v>
      </c>
      <c r="AW361" s="13" t="s">
        <v>37</v>
      </c>
      <c r="AX361" s="13" t="s">
        <v>77</v>
      </c>
      <c r="AY361" s="244" t="s">
        <v>229</v>
      </c>
    </row>
    <row r="362" spans="1:51" s="14" customFormat="1" ht="12">
      <c r="A362" s="14"/>
      <c r="B362" s="245"/>
      <c r="C362" s="246"/>
      <c r="D362" s="236" t="s">
        <v>238</v>
      </c>
      <c r="E362" s="247" t="s">
        <v>899</v>
      </c>
      <c r="F362" s="248" t="s">
        <v>1194</v>
      </c>
      <c r="G362" s="246"/>
      <c r="H362" s="249">
        <v>159.75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238</v>
      </c>
      <c r="AU362" s="255" t="s">
        <v>87</v>
      </c>
      <c r="AV362" s="14" t="s">
        <v>87</v>
      </c>
      <c r="AW362" s="14" t="s">
        <v>37</v>
      </c>
      <c r="AX362" s="14" t="s">
        <v>77</v>
      </c>
      <c r="AY362" s="255" t="s">
        <v>229</v>
      </c>
    </row>
    <row r="363" spans="1:51" s="15" customFormat="1" ht="12">
      <c r="A363" s="15"/>
      <c r="B363" s="256"/>
      <c r="C363" s="257"/>
      <c r="D363" s="236" t="s">
        <v>238</v>
      </c>
      <c r="E363" s="258" t="s">
        <v>19</v>
      </c>
      <c r="F363" s="259" t="s">
        <v>240</v>
      </c>
      <c r="G363" s="257"/>
      <c r="H363" s="260">
        <v>159.75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6" t="s">
        <v>238</v>
      </c>
      <c r="AU363" s="266" t="s">
        <v>87</v>
      </c>
      <c r="AV363" s="15" t="s">
        <v>141</v>
      </c>
      <c r="AW363" s="15" t="s">
        <v>37</v>
      </c>
      <c r="AX363" s="15" t="s">
        <v>84</v>
      </c>
      <c r="AY363" s="266" t="s">
        <v>229</v>
      </c>
    </row>
    <row r="364" spans="1:65" s="2" customFormat="1" ht="33" customHeight="1">
      <c r="A364" s="40"/>
      <c r="B364" s="41"/>
      <c r="C364" s="216" t="s">
        <v>1195</v>
      </c>
      <c r="D364" s="216" t="s">
        <v>231</v>
      </c>
      <c r="E364" s="217" t="s">
        <v>1196</v>
      </c>
      <c r="F364" s="218" t="s">
        <v>1197</v>
      </c>
      <c r="G364" s="219" t="s">
        <v>127</v>
      </c>
      <c r="H364" s="220">
        <v>13.6</v>
      </c>
      <c r="I364" s="221"/>
      <c r="J364" s="222">
        <f>ROUND(I364*H364,2)</f>
        <v>0</v>
      </c>
      <c r="K364" s="218" t="s">
        <v>234</v>
      </c>
      <c r="L364" s="46"/>
      <c r="M364" s="223" t="s">
        <v>19</v>
      </c>
      <c r="N364" s="224" t="s">
        <v>48</v>
      </c>
      <c r="O364" s="86"/>
      <c r="P364" s="225">
        <f>O364*H364</f>
        <v>0</v>
      </c>
      <c r="Q364" s="225">
        <v>0.00013</v>
      </c>
      <c r="R364" s="225">
        <f>Q364*H364</f>
        <v>0.0017679999999999998</v>
      </c>
      <c r="S364" s="225">
        <v>0</v>
      </c>
      <c r="T364" s="22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7" t="s">
        <v>141</v>
      </c>
      <c r="AT364" s="227" t="s">
        <v>231</v>
      </c>
      <c r="AU364" s="227" t="s">
        <v>87</v>
      </c>
      <c r="AY364" s="19" t="s">
        <v>229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9" t="s">
        <v>84</v>
      </c>
      <c r="BK364" s="228">
        <f>ROUND(I364*H364,2)</f>
        <v>0</v>
      </c>
      <c r="BL364" s="19" t="s">
        <v>141</v>
      </c>
      <c r="BM364" s="227" t="s">
        <v>1198</v>
      </c>
    </row>
    <row r="365" spans="1:47" s="2" customFormat="1" ht="12">
      <c r="A365" s="40"/>
      <c r="B365" s="41"/>
      <c r="C365" s="42"/>
      <c r="D365" s="229" t="s">
        <v>236</v>
      </c>
      <c r="E365" s="42"/>
      <c r="F365" s="230" t="s">
        <v>1199</v>
      </c>
      <c r="G365" s="42"/>
      <c r="H365" s="42"/>
      <c r="I365" s="231"/>
      <c r="J365" s="42"/>
      <c r="K365" s="42"/>
      <c r="L365" s="46"/>
      <c r="M365" s="232"/>
      <c r="N365" s="23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236</v>
      </c>
      <c r="AU365" s="19" t="s">
        <v>87</v>
      </c>
    </row>
    <row r="366" spans="1:51" s="13" customFormat="1" ht="12">
      <c r="A366" s="13"/>
      <c r="B366" s="234"/>
      <c r="C366" s="235"/>
      <c r="D366" s="236" t="s">
        <v>238</v>
      </c>
      <c r="E366" s="237" t="s">
        <v>19</v>
      </c>
      <c r="F366" s="238" t="s">
        <v>414</v>
      </c>
      <c r="G366" s="235"/>
      <c r="H366" s="237" t="s">
        <v>19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238</v>
      </c>
      <c r="AU366" s="244" t="s">
        <v>87</v>
      </c>
      <c r="AV366" s="13" t="s">
        <v>84</v>
      </c>
      <c r="AW366" s="13" t="s">
        <v>37</v>
      </c>
      <c r="AX366" s="13" t="s">
        <v>77</v>
      </c>
      <c r="AY366" s="244" t="s">
        <v>229</v>
      </c>
    </row>
    <row r="367" spans="1:51" s="14" customFormat="1" ht="12">
      <c r="A367" s="14"/>
      <c r="B367" s="245"/>
      <c r="C367" s="246"/>
      <c r="D367" s="236" t="s">
        <v>238</v>
      </c>
      <c r="E367" s="247" t="s">
        <v>902</v>
      </c>
      <c r="F367" s="248" t="s">
        <v>903</v>
      </c>
      <c r="G367" s="246"/>
      <c r="H367" s="249">
        <v>13.6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238</v>
      </c>
      <c r="AU367" s="255" t="s">
        <v>87</v>
      </c>
      <c r="AV367" s="14" t="s">
        <v>87</v>
      </c>
      <c r="AW367" s="14" t="s">
        <v>37</v>
      </c>
      <c r="AX367" s="14" t="s">
        <v>77</v>
      </c>
      <c r="AY367" s="255" t="s">
        <v>229</v>
      </c>
    </row>
    <row r="368" spans="1:51" s="15" customFormat="1" ht="12">
      <c r="A368" s="15"/>
      <c r="B368" s="256"/>
      <c r="C368" s="257"/>
      <c r="D368" s="236" t="s">
        <v>238</v>
      </c>
      <c r="E368" s="258" t="s">
        <v>19</v>
      </c>
      <c r="F368" s="259" t="s">
        <v>240</v>
      </c>
      <c r="G368" s="257"/>
      <c r="H368" s="260">
        <v>13.6</v>
      </c>
      <c r="I368" s="261"/>
      <c r="J368" s="257"/>
      <c r="K368" s="257"/>
      <c r="L368" s="262"/>
      <c r="M368" s="263"/>
      <c r="N368" s="264"/>
      <c r="O368" s="264"/>
      <c r="P368" s="264"/>
      <c r="Q368" s="264"/>
      <c r="R368" s="264"/>
      <c r="S368" s="264"/>
      <c r="T368" s="26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6" t="s">
        <v>238</v>
      </c>
      <c r="AU368" s="266" t="s">
        <v>87</v>
      </c>
      <c r="AV368" s="15" t="s">
        <v>141</v>
      </c>
      <c r="AW368" s="15" t="s">
        <v>37</v>
      </c>
      <c r="AX368" s="15" t="s">
        <v>84</v>
      </c>
      <c r="AY368" s="266" t="s">
        <v>229</v>
      </c>
    </row>
    <row r="369" spans="1:65" s="2" customFormat="1" ht="37.8" customHeight="1">
      <c r="A369" s="40"/>
      <c r="B369" s="41"/>
      <c r="C369" s="216" t="s">
        <v>1200</v>
      </c>
      <c r="D369" s="216" t="s">
        <v>231</v>
      </c>
      <c r="E369" s="217" t="s">
        <v>1201</v>
      </c>
      <c r="F369" s="218" t="s">
        <v>1202</v>
      </c>
      <c r="G369" s="219" t="s">
        <v>111</v>
      </c>
      <c r="H369" s="220">
        <v>50.225</v>
      </c>
      <c r="I369" s="221"/>
      <c r="J369" s="222">
        <f>ROUND(I369*H369,2)</f>
        <v>0</v>
      </c>
      <c r="K369" s="218" t="s">
        <v>234</v>
      </c>
      <c r="L369" s="46"/>
      <c r="M369" s="223" t="s">
        <v>19</v>
      </c>
      <c r="N369" s="224" t="s">
        <v>48</v>
      </c>
      <c r="O369" s="86"/>
      <c r="P369" s="225">
        <f>O369*H369</f>
        <v>0</v>
      </c>
      <c r="Q369" s="225">
        <v>0.0016</v>
      </c>
      <c r="R369" s="225">
        <f>Q369*H369</f>
        <v>0.08036</v>
      </c>
      <c r="S369" s="225">
        <v>0</v>
      </c>
      <c r="T369" s="22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7" t="s">
        <v>141</v>
      </c>
      <c r="AT369" s="227" t="s">
        <v>231</v>
      </c>
      <c r="AU369" s="227" t="s">
        <v>87</v>
      </c>
      <c r="AY369" s="19" t="s">
        <v>229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9" t="s">
        <v>84</v>
      </c>
      <c r="BK369" s="228">
        <f>ROUND(I369*H369,2)</f>
        <v>0</v>
      </c>
      <c r="BL369" s="19" t="s">
        <v>141</v>
      </c>
      <c r="BM369" s="227" t="s">
        <v>1203</v>
      </c>
    </row>
    <row r="370" spans="1:47" s="2" customFormat="1" ht="12">
      <c r="A370" s="40"/>
      <c r="B370" s="41"/>
      <c r="C370" s="42"/>
      <c r="D370" s="229" t="s">
        <v>236</v>
      </c>
      <c r="E370" s="42"/>
      <c r="F370" s="230" t="s">
        <v>1204</v>
      </c>
      <c r="G370" s="42"/>
      <c r="H370" s="42"/>
      <c r="I370" s="231"/>
      <c r="J370" s="42"/>
      <c r="K370" s="42"/>
      <c r="L370" s="46"/>
      <c r="M370" s="232"/>
      <c r="N370" s="23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236</v>
      </c>
      <c r="AU370" s="19" t="s">
        <v>87</v>
      </c>
    </row>
    <row r="371" spans="1:51" s="13" customFormat="1" ht="12">
      <c r="A371" s="13"/>
      <c r="B371" s="234"/>
      <c r="C371" s="235"/>
      <c r="D371" s="236" t="s">
        <v>238</v>
      </c>
      <c r="E371" s="237" t="s">
        <v>19</v>
      </c>
      <c r="F371" s="238" t="s">
        <v>239</v>
      </c>
      <c r="G371" s="235"/>
      <c r="H371" s="237" t="s">
        <v>19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238</v>
      </c>
      <c r="AU371" s="244" t="s">
        <v>87</v>
      </c>
      <c r="AV371" s="13" t="s">
        <v>84</v>
      </c>
      <c r="AW371" s="13" t="s">
        <v>37</v>
      </c>
      <c r="AX371" s="13" t="s">
        <v>77</v>
      </c>
      <c r="AY371" s="244" t="s">
        <v>229</v>
      </c>
    </row>
    <row r="372" spans="1:51" s="14" customFormat="1" ht="12">
      <c r="A372" s="14"/>
      <c r="B372" s="245"/>
      <c r="C372" s="246"/>
      <c r="D372" s="236" t="s">
        <v>238</v>
      </c>
      <c r="E372" s="247" t="s">
        <v>904</v>
      </c>
      <c r="F372" s="248" t="s">
        <v>1205</v>
      </c>
      <c r="G372" s="246"/>
      <c r="H372" s="249">
        <v>50.225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5" t="s">
        <v>238</v>
      </c>
      <c r="AU372" s="255" t="s">
        <v>87</v>
      </c>
      <c r="AV372" s="14" t="s">
        <v>87</v>
      </c>
      <c r="AW372" s="14" t="s">
        <v>37</v>
      </c>
      <c r="AX372" s="14" t="s">
        <v>77</v>
      </c>
      <c r="AY372" s="255" t="s">
        <v>229</v>
      </c>
    </row>
    <row r="373" spans="1:51" s="15" customFormat="1" ht="12">
      <c r="A373" s="15"/>
      <c r="B373" s="256"/>
      <c r="C373" s="257"/>
      <c r="D373" s="236" t="s">
        <v>238</v>
      </c>
      <c r="E373" s="258" t="s">
        <v>19</v>
      </c>
      <c r="F373" s="259" t="s">
        <v>240</v>
      </c>
      <c r="G373" s="257"/>
      <c r="H373" s="260">
        <v>50.225</v>
      </c>
      <c r="I373" s="261"/>
      <c r="J373" s="257"/>
      <c r="K373" s="257"/>
      <c r="L373" s="262"/>
      <c r="M373" s="263"/>
      <c r="N373" s="264"/>
      <c r="O373" s="264"/>
      <c r="P373" s="264"/>
      <c r="Q373" s="264"/>
      <c r="R373" s="264"/>
      <c r="S373" s="264"/>
      <c r="T373" s="26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6" t="s">
        <v>238</v>
      </c>
      <c r="AU373" s="266" t="s">
        <v>87</v>
      </c>
      <c r="AV373" s="15" t="s">
        <v>141</v>
      </c>
      <c r="AW373" s="15" t="s">
        <v>37</v>
      </c>
      <c r="AX373" s="15" t="s">
        <v>84</v>
      </c>
      <c r="AY373" s="266" t="s">
        <v>229</v>
      </c>
    </row>
    <row r="374" spans="1:65" s="2" customFormat="1" ht="37.8" customHeight="1">
      <c r="A374" s="40"/>
      <c r="B374" s="41"/>
      <c r="C374" s="216" t="s">
        <v>1206</v>
      </c>
      <c r="D374" s="216" t="s">
        <v>231</v>
      </c>
      <c r="E374" s="217" t="s">
        <v>1207</v>
      </c>
      <c r="F374" s="218" t="s">
        <v>1208</v>
      </c>
      <c r="G374" s="219" t="s">
        <v>111</v>
      </c>
      <c r="H374" s="220">
        <v>6</v>
      </c>
      <c r="I374" s="221"/>
      <c r="J374" s="222">
        <f>ROUND(I374*H374,2)</f>
        <v>0</v>
      </c>
      <c r="K374" s="218" t="s">
        <v>234</v>
      </c>
      <c r="L374" s="46"/>
      <c r="M374" s="223" t="s">
        <v>19</v>
      </c>
      <c r="N374" s="224" t="s">
        <v>48</v>
      </c>
      <c r="O374" s="86"/>
      <c r="P374" s="225">
        <f>O374*H374</f>
        <v>0</v>
      </c>
      <c r="Q374" s="225">
        <v>0.0026</v>
      </c>
      <c r="R374" s="225">
        <f>Q374*H374</f>
        <v>0.0156</v>
      </c>
      <c r="S374" s="225">
        <v>0</v>
      </c>
      <c r="T374" s="22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7" t="s">
        <v>141</v>
      </c>
      <c r="AT374" s="227" t="s">
        <v>231</v>
      </c>
      <c r="AU374" s="227" t="s">
        <v>87</v>
      </c>
      <c r="AY374" s="19" t="s">
        <v>229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9" t="s">
        <v>84</v>
      </c>
      <c r="BK374" s="228">
        <f>ROUND(I374*H374,2)</f>
        <v>0</v>
      </c>
      <c r="BL374" s="19" t="s">
        <v>141</v>
      </c>
      <c r="BM374" s="227" t="s">
        <v>1209</v>
      </c>
    </row>
    <row r="375" spans="1:47" s="2" customFormat="1" ht="12">
      <c r="A375" s="40"/>
      <c r="B375" s="41"/>
      <c r="C375" s="42"/>
      <c r="D375" s="229" t="s">
        <v>236</v>
      </c>
      <c r="E375" s="42"/>
      <c r="F375" s="230" t="s">
        <v>1210</v>
      </c>
      <c r="G375" s="42"/>
      <c r="H375" s="42"/>
      <c r="I375" s="231"/>
      <c r="J375" s="42"/>
      <c r="K375" s="42"/>
      <c r="L375" s="46"/>
      <c r="M375" s="232"/>
      <c r="N375" s="23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236</v>
      </c>
      <c r="AU375" s="19" t="s">
        <v>87</v>
      </c>
    </row>
    <row r="376" spans="1:51" s="13" customFormat="1" ht="12">
      <c r="A376" s="13"/>
      <c r="B376" s="234"/>
      <c r="C376" s="235"/>
      <c r="D376" s="236" t="s">
        <v>238</v>
      </c>
      <c r="E376" s="237" t="s">
        <v>19</v>
      </c>
      <c r="F376" s="238" t="s">
        <v>239</v>
      </c>
      <c r="G376" s="235"/>
      <c r="H376" s="237" t="s">
        <v>19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238</v>
      </c>
      <c r="AU376" s="244" t="s">
        <v>87</v>
      </c>
      <c r="AV376" s="13" t="s">
        <v>84</v>
      </c>
      <c r="AW376" s="13" t="s">
        <v>37</v>
      </c>
      <c r="AX376" s="13" t="s">
        <v>77</v>
      </c>
      <c r="AY376" s="244" t="s">
        <v>229</v>
      </c>
    </row>
    <row r="377" spans="1:51" s="14" customFormat="1" ht="12">
      <c r="A377" s="14"/>
      <c r="B377" s="245"/>
      <c r="C377" s="246"/>
      <c r="D377" s="236" t="s">
        <v>238</v>
      </c>
      <c r="E377" s="247" t="s">
        <v>906</v>
      </c>
      <c r="F377" s="248" t="s">
        <v>1211</v>
      </c>
      <c r="G377" s="246"/>
      <c r="H377" s="249">
        <v>6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238</v>
      </c>
      <c r="AU377" s="255" t="s">
        <v>87</v>
      </c>
      <c r="AV377" s="14" t="s">
        <v>87</v>
      </c>
      <c r="AW377" s="14" t="s">
        <v>37</v>
      </c>
      <c r="AX377" s="14" t="s">
        <v>77</v>
      </c>
      <c r="AY377" s="255" t="s">
        <v>229</v>
      </c>
    </row>
    <row r="378" spans="1:51" s="15" customFormat="1" ht="12">
      <c r="A378" s="15"/>
      <c r="B378" s="256"/>
      <c r="C378" s="257"/>
      <c r="D378" s="236" t="s">
        <v>238</v>
      </c>
      <c r="E378" s="258" t="s">
        <v>19</v>
      </c>
      <c r="F378" s="259" t="s">
        <v>240</v>
      </c>
      <c r="G378" s="257"/>
      <c r="H378" s="260">
        <v>6</v>
      </c>
      <c r="I378" s="261"/>
      <c r="J378" s="257"/>
      <c r="K378" s="257"/>
      <c r="L378" s="262"/>
      <c r="M378" s="263"/>
      <c r="N378" s="264"/>
      <c r="O378" s="264"/>
      <c r="P378" s="264"/>
      <c r="Q378" s="264"/>
      <c r="R378" s="264"/>
      <c r="S378" s="264"/>
      <c r="T378" s="26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6" t="s">
        <v>238</v>
      </c>
      <c r="AU378" s="266" t="s">
        <v>87</v>
      </c>
      <c r="AV378" s="15" t="s">
        <v>141</v>
      </c>
      <c r="AW378" s="15" t="s">
        <v>37</v>
      </c>
      <c r="AX378" s="15" t="s">
        <v>84</v>
      </c>
      <c r="AY378" s="266" t="s">
        <v>229</v>
      </c>
    </row>
    <row r="379" spans="1:65" s="2" customFormat="1" ht="37.8" customHeight="1">
      <c r="A379" s="40"/>
      <c r="B379" s="41"/>
      <c r="C379" s="216" t="s">
        <v>1212</v>
      </c>
      <c r="D379" s="216" t="s">
        <v>231</v>
      </c>
      <c r="E379" s="217" t="s">
        <v>1213</v>
      </c>
      <c r="F379" s="218" t="s">
        <v>1214</v>
      </c>
      <c r="G379" s="219" t="s">
        <v>127</v>
      </c>
      <c r="H379" s="220">
        <v>173.35</v>
      </c>
      <c r="I379" s="221"/>
      <c r="J379" s="222">
        <f>ROUND(I379*H379,2)</f>
        <v>0</v>
      </c>
      <c r="K379" s="218" t="s">
        <v>234</v>
      </c>
      <c r="L379" s="46"/>
      <c r="M379" s="223" t="s">
        <v>19</v>
      </c>
      <c r="N379" s="224" t="s">
        <v>48</v>
      </c>
      <c r="O379" s="86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7" t="s">
        <v>141</v>
      </c>
      <c r="AT379" s="227" t="s">
        <v>231</v>
      </c>
      <c r="AU379" s="227" t="s">
        <v>87</v>
      </c>
      <c r="AY379" s="19" t="s">
        <v>229</v>
      </c>
      <c r="BE379" s="228">
        <f>IF(N379="základní",J379,0)</f>
        <v>0</v>
      </c>
      <c r="BF379" s="228">
        <f>IF(N379="snížená",J379,0)</f>
        <v>0</v>
      </c>
      <c r="BG379" s="228">
        <f>IF(N379="zákl. přenesená",J379,0)</f>
        <v>0</v>
      </c>
      <c r="BH379" s="228">
        <f>IF(N379="sníž. přenesená",J379,0)</f>
        <v>0</v>
      </c>
      <c r="BI379" s="228">
        <f>IF(N379="nulová",J379,0)</f>
        <v>0</v>
      </c>
      <c r="BJ379" s="19" t="s">
        <v>84</v>
      </c>
      <c r="BK379" s="228">
        <f>ROUND(I379*H379,2)</f>
        <v>0</v>
      </c>
      <c r="BL379" s="19" t="s">
        <v>141</v>
      </c>
      <c r="BM379" s="227" t="s">
        <v>1215</v>
      </c>
    </row>
    <row r="380" spans="1:47" s="2" customFormat="1" ht="12">
      <c r="A380" s="40"/>
      <c r="B380" s="41"/>
      <c r="C380" s="42"/>
      <c r="D380" s="229" t="s">
        <v>236</v>
      </c>
      <c r="E380" s="42"/>
      <c r="F380" s="230" t="s">
        <v>1216</v>
      </c>
      <c r="G380" s="42"/>
      <c r="H380" s="42"/>
      <c r="I380" s="231"/>
      <c r="J380" s="42"/>
      <c r="K380" s="42"/>
      <c r="L380" s="46"/>
      <c r="M380" s="232"/>
      <c r="N380" s="23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236</v>
      </c>
      <c r="AU380" s="19" t="s">
        <v>87</v>
      </c>
    </row>
    <row r="381" spans="1:51" s="14" customFormat="1" ht="12">
      <c r="A381" s="14"/>
      <c r="B381" s="245"/>
      <c r="C381" s="246"/>
      <c r="D381" s="236" t="s">
        <v>238</v>
      </c>
      <c r="E381" s="247" t="s">
        <v>19</v>
      </c>
      <c r="F381" s="248" t="s">
        <v>1217</v>
      </c>
      <c r="G381" s="246"/>
      <c r="H381" s="249">
        <v>173.35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238</v>
      </c>
      <c r="AU381" s="255" t="s">
        <v>87</v>
      </c>
      <c r="AV381" s="14" t="s">
        <v>87</v>
      </c>
      <c r="AW381" s="14" t="s">
        <v>37</v>
      </c>
      <c r="AX381" s="14" t="s">
        <v>77</v>
      </c>
      <c r="AY381" s="255" t="s">
        <v>229</v>
      </c>
    </row>
    <row r="382" spans="1:51" s="15" customFormat="1" ht="12">
      <c r="A382" s="15"/>
      <c r="B382" s="256"/>
      <c r="C382" s="257"/>
      <c r="D382" s="236" t="s">
        <v>238</v>
      </c>
      <c r="E382" s="258" t="s">
        <v>19</v>
      </c>
      <c r="F382" s="259" t="s">
        <v>240</v>
      </c>
      <c r="G382" s="257"/>
      <c r="H382" s="260">
        <v>173.35</v>
      </c>
      <c r="I382" s="261"/>
      <c r="J382" s="257"/>
      <c r="K382" s="257"/>
      <c r="L382" s="262"/>
      <c r="M382" s="263"/>
      <c r="N382" s="264"/>
      <c r="O382" s="264"/>
      <c r="P382" s="264"/>
      <c r="Q382" s="264"/>
      <c r="R382" s="264"/>
      <c r="S382" s="264"/>
      <c r="T382" s="26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66" t="s">
        <v>238</v>
      </c>
      <c r="AU382" s="266" t="s">
        <v>87</v>
      </c>
      <c r="AV382" s="15" t="s">
        <v>141</v>
      </c>
      <c r="AW382" s="15" t="s">
        <v>37</v>
      </c>
      <c r="AX382" s="15" t="s">
        <v>84</v>
      </c>
      <c r="AY382" s="266" t="s">
        <v>229</v>
      </c>
    </row>
    <row r="383" spans="1:65" s="2" customFormat="1" ht="37.8" customHeight="1">
      <c r="A383" s="40"/>
      <c r="B383" s="41"/>
      <c r="C383" s="216" t="s">
        <v>1218</v>
      </c>
      <c r="D383" s="216" t="s">
        <v>231</v>
      </c>
      <c r="E383" s="217" t="s">
        <v>1219</v>
      </c>
      <c r="F383" s="218" t="s">
        <v>1220</v>
      </c>
      <c r="G383" s="219" t="s">
        <v>111</v>
      </c>
      <c r="H383" s="220">
        <v>56.225</v>
      </c>
      <c r="I383" s="221"/>
      <c r="J383" s="222">
        <f>ROUND(I383*H383,2)</f>
        <v>0</v>
      </c>
      <c r="K383" s="218" t="s">
        <v>234</v>
      </c>
      <c r="L383" s="46"/>
      <c r="M383" s="223" t="s">
        <v>19</v>
      </c>
      <c r="N383" s="224" t="s">
        <v>48</v>
      </c>
      <c r="O383" s="86"/>
      <c r="P383" s="225">
        <f>O383*H383</f>
        <v>0</v>
      </c>
      <c r="Q383" s="225">
        <v>1E-05</v>
      </c>
      <c r="R383" s="225">
        <f>Q383*H383</f>
        <v>0.00056225</v>
      </c>
      <c r="S383" s="225">
        <v>0</v>
      </c>
      <c r="T383" s="22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27" t="s">
        <v>141</v>
      </c>
      <c r="AT383" s="227" t="s">
        <v>231</v>
      </c>
      <c r="AU383" s="227" t="s">
        <v>87</v>
      </c>
      <c r="AY383" s="19" t="s">
        <v>229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9" t="s">
        <v>84</v>
      </c>
      <c r="BK383" s="228">
        <f>ROUND(I383*H383,2)</f>
        <v>0</v>
      </c>
      <c r="BL383" s="19" t="s">
        <v>141</v>
      </c>
      <c r="BM383" s="227" t="s">
        <v>1221</v>
      </c>
    </row>
    <row r="384" spans="1:47" s="2" customFormat="1" ht="12">
      <c r="A384" s="40"/>
      <c r="B384" s="41"/>
      <c r="C384" s="42"/>
      <c r="D384" s="229" t="s">
        <v>236</v>
      </c>
      <c r="E384" s="42"/>
      <c r="F384" s="230" t="s">
        <v>1222</v>
      </c>
      <c r="G384" s="42"/>
      <c r="H384" s="42"/>
      <c r="I384" s="231"/>
      <c r="J384" s="42"/>
      <c r="K384" s="42"/>
      <c r="L384" s="46"/>
      <c r="M384" s="232"/>
      <c r="N384" s="23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236</v>
      </c>
      <c r="AU384" s="19" t="s">
        <v>87</v>
      </c>
    </row>
    <row r="385" spans="1:51" s="14" customFormat="1" ht="12">
      <c r="A385" s="14"/>
      <c r="B385" s="245"/>
      <c r="C385" s="246"/>
      <c r="D385" s="236" t="s">
        <v>238</v>
      </c>
      <c r="E385" s="247" t="s">
        <v>19</v>
      </c>
      <c r="F385" s="248" t="s">
        <v>1223</v>
      </c>
      <c r="G385" s="246"/>
      <c r="H385" s="249">
        <v>56.225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238</v>
      </c>
      <c r="AU385" s="255" t="s">
        <v>87</v>
      </c>
      <c r="AV385" s="14" t="s">
        <v>87</v>
      </c>
      <c r="AW385" s="14" t="s">
        <v>37</v>
      </c>
      <c r="AX385" s="14" t="s">
        <v>77</v>
      </c>
      <c r="AY385" s="255" t="s">
        <v>229</v>
      </c>
    </row>
    <row r="386" spans="1:51" s="15" customFormat="1" ht="12">
      <c r="A386" s="15"/>
      <c r="B386" s="256"/>
      <c r="C386" s="257"/>
      <c r="D386" s="236" t="s">
        <v>238</v>
      </c>
      <c r="E386" s="258" t="s">
        <v>19</v>
      </c>
      <c r="F386" s="259" t="s">
        <v>240</v>
      </c>
      <c r="G386" s="257"/>
      <c r="H386" s="260">
        <v>56.225</v>
      </c>
      <c r="I386" s="261"/>
      <c r="J386" s="257"/>
      <c r="K386" s="257"/>
      <c r="L386" s="262"/>
      <c r="M386" s="263"/>
      <c r="N386" s="264"/>
      <c r="O386" s="264"/>
      <c r="P386" s="264"/>
      <c r="Q386" s="264"/>
      <c r="R386" s="264"/>
      <c r="S386" s="264"/>
      <c r="T386" s="26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6" t="s">
        <v>238</v>
      </c>
      <c r="AU386" s="266" t="s">
        <v>87</v>
      </c>
      <c r="AV386" s="15" t="s">
        <v>141</v>
      </c>
      <c r="AW386" s="15" t="s">
        <v>37</v>
      </c>
      <c r="AX386" s="15" t="s">
        <v>84</v>
      </c>
      <c r="AY386" s="266" t="s">
        <v>229</v>
      </c>
    </row>
    <row r="387" spans="1:65" s="2" customFormat="1" ht="49.05" customHeight="1">
      <c r="A387" s="40"/>
      <c r="B387" s="41"/>
      <c r="C387" s="216" t="s">
        <v>1224</v>
      </c>
      <c r="D387" s="216" t="s">
        <v>231</v>
      </c>
      <c r="E387" s="217" t="s">
        <v>1225</v>
      </c>
      <c r="F387" s="218" t="s">
        <v>1226</v>
      </c>
      <c r="G387" s="219" t="s">
        <v>127</v>
      </c>
      <c r="H387" s="220">
        <v>795.1</v>
      </c>
      <c r="I387" s="221"/>
      <c r="J387" s="222">
        <f>ROUND(I387*H387,2)</f>
        <v>0</v>
      </c>
      <c r="K387" s="218" t="s">
        <v>234</v>
      </c>
      <c r="L387" s="46"/>
      <c r="M387" s="223" t="s">
        <v>19</v>
      </c>
      <c r="N387" s="224" t="s">
        <v>48</v>
      </c>
      <c r="O387" s="86"/>
      <c r="P387" s="225">
        <f>O387*H387</f>
        <v>0</v>
      </c>
      <c r="Q387" s="225">
        <v>0.1554</v>
      </c>
      <c r="R387" s="225">
        <f>Q387*H387</f>
        <v>123.55854000000001</v>
      </c>
      <c r="S387" s="225">
        <v>0</v>
      </c>
      <c r="T387" s="22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7" t="s">
        <v>141</v>
      </c>
      <c r="AT387" s="227" t="s">
        <v>231</v>
      </c>
      <c r="AU387" s="227" t="s">
        <v>87</v>
      </c>
      <c r="AY387" s="19" t="s">
        <v>229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9" t="s">
        <v>84</v>
      </c>
      <c r="BK387" s="228">
        <f>ROUND(I387*H387,2)</f>
        <v>0</v>
      </c>
      <c r="BL387" s="19" t="s">
        <v>141</v>
      </c>
      <c r="BM387" s="227" t="s">
        <v>1227</v>
      </c>
    </row>
    <row r="388" spans="1:47" s="2" customFormat="1" ht="12">
      <c r="A388" s="40"/>
      <c r="B388" s="41"/>
      <c r="C388" s="42"/>
      <c r="D388" s="229" t="s">
        <v>236</v>
      </c>
      <c r="E388" s="42"/>
      <c r="F388" s="230" t="s">
        <v>1228</v>
      </c>
      <c r="G388" s="42"/>
      <c r="H388" s="42"/>
      <c r="I388" s="231"/>
      <c r="J388" s="42"/>
      <c r="K388" s="42"/>
      <c r="L388" s="46"/>
      <c r="M388" s="232"/>
      <c r="N388" s="23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236</v>
      </c>
      <c r="AU388" s="19" t="s">
        <v>87</v>
      </c>
    </row>
    <row r="389" spans="1:51" s="13" customFormat="1" ht="12">
      <c r="A389" s="13"/>
      <c r="B389" s="234"/>
      <c r="C389" s="235"/>
      <c r="D389" s="236" t="s">
        <v>238</v>
      </c>
      <c r="E389" s="237" t="s">
        <v>19</v>
      </c>
      <c r="F389" s="238" t="s">
        <v>414</v>
      </c>
      <c r="G389" s="235"/>
      <c r="H389" s="237" t="s">
        <v>19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238</v>
      </c>
      <c r="AU389" s="244" t="s">
        <v>87</v>
      </c>
      <c r="AV389" s="13" t="s">
        <v>84</v>
      </c>
      <c r="AW389" s="13" t="s">
        <v>37</v>
      </c>
      <c r="AX389" s="13" t="s">
        <v>77</v>
      </c>
      <c r="AY389" s="244" t="s">
        <v>229</v>
      </c>
    </row>
    <row r="390" spans="1:51" s="14" customFormat="1" ht="12">
      <c r="A390" s="14"/>
      <c r="B390" s="245"/>
      <c r="C390" s="246"/>
      <c r="D390" s="236" t="s">
        <v>238</v>
      </c>
      <c r="E390" s="247" t="s">
        <v>908</v>
      </c>
      <c r="F390" s="248" t="s">
        <v>1229</v>
      </c>
      <c r="G390" s="246"/>
      <c r="H390" s="249">
        <v>717.1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238</v>
      </c>
      <c r="AU390" s="255" t="s">
        <v>87</v>
      </c>
      <c r="AV390" s="14" t="s">
        <v>87</v>
      </c>
      <c r="AW390" s="14" t="s">
        <v>37</v>
      </c>
      <c r="AX390" s="14" t="s">
        <v>77</v>
      </c>
      <c r="AY390" s="255" t="s">
        <v>229</v>
      </c>
    </row>
    <row r="391" spans="1:51" s="14" customFormat="1" ht="12">
      <c r="A391" s="14"/>
      <c r="B391" s="245"/>
      <c r="C391" s="246"/>
      <c r="D391" s="236" t="s">
        <v>238</v>
      </c>
      <c r="E391" s="247" t="s">
        <v>910</v>
      </c>
      <c r="F391" s="248" t="s">
        <v>1230</v>
      </c>
      <c r="G391" s="246"/>
      <c r="H391" s="249">
        <v>50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5" t="s">
        <v>238</v>
      </c>
      <c r="AU391" s="255" t="s">
        <v>87</v>
      </c>
      <c r="AV391" s="14" t="s">
        <v>87</v>
      </c>
      <c r="AW391" s="14" t="s">
        <v>37</v>
      </c>
      <c r="AX391" s="14" t="s">
        <v>77</v>
      </c>
      <c r="AY391" s="255" t="s">
        <v>229</v>
      </c>
    </row>
    <row r="392" spans="1:51" s="14" customFormat="1" ht="12">
      <c r="A392" s="14"/>
      <c r="B392" s="245"/>
      <c r="C392" s="246"/>
      <c r="D392" s="236" t="s">
        <v>238</v>
      </c>
      <c r="E392" s="247" t="s">
        <v>911</v>
      </c>
      <c r="F392" s="248" t="s">
        <v>1231</v>
      </c>
      <c r="G392" s="246"/>
      <c r="H392" s="249">
        <v>28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238</v>
      </c>
      <c r="AU392" s="255" t="s">
        <v>87</v>
      </c>
      <c r="AV392" s="14" t="s">
        <v>87</v>
      </c>
      <c r="AW392" s="14" t="s">
        <v>37</v>
      </c>
      <c r="AX392" s="14" t="s">
        <v>77</v>
      </c>
      <c r="AY392" s="255" t="s">
        <v>229</v>
      </c>
    </row>
    <row r="393" spans="1:51" s="15" customFormat="1" ht="12">
      <c r="A393" s="15"/>
      <c r="B393" s="256"/>
      <c r="C393" s="257"/>
      <c r="D393" s="236" t="s">
        <v>238</v>
      </c>
      <c r="E393" s="258" t="s">
        <v>19</v>
      </c>
      <c r="F393" s="259" t="s">
        <v>240</v>
      </c>
      <c r="G393" s="257"/>
      <c r="H393" s="260">
        <v>795.1</v>
      </c>
      <c r="I393" s="261"/>
      <c r="J393" s="257"/>
      <c r="K393" s="257"/>
      <c r="L393" s="262"/>
      <c r="M393" s="263"/>
      <c r="N393" s="264"/>
      <c r="O393" s="264"/>
      <c r="P393" s="264"/>
      <c r="Q393" s="264"/>
      <c r="R393" s="264"/>
      <c r="S393" s="264"/>
      <c r="T393" s="26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6" t="s">
        <v>238</v>
      </c>
      <c r="AU393" s="266" t="s">
        <v>87</v>
      </c>
      <c r="AV393" s="15" t="s">
        <v>141</v>
      </c>
      <c r="AW393" s="15" t="s">
        <v>37</v>
      </c>
      <c r="AX393" s="15" t="s">
        <v>84</v>
      </c>
      <c r="AY393" s="266" t="s">
        <v>229</v>
      </c>
    </row>
    <row r="394" spans="1:65" s="2" customFormat="1" ht="24.15" customHeight="1">
      <c r="A394" s="40"/>
      <c r="B394" s="41"/>
      <c r="C394" s="279" t="s">
        <v>1232</v>
      </c>
      <c r="D394" s="279" t="s">
        <v>320</v>
      </c>
      <c r="E394" s="280" t="s">
        <v>1233</v>
      </c>
      <c r="F394" s="281" t="s">
        <v>1234</v>
      </c>
      <c r="G394" s="282" t="s">
        <v>127</v>
      </c>
      <c r="H394" s="283">
        <v>51</v>
      </c>
      <c r="I394" s="284"/>
      <c r="J394" s="285">
        <f>ROUND(I394*H394,2)</f>
        <v>0</v>
      </c>
      <c r="K394" s="281" t="s">
        <v>234</v>
      </c>
      <c r="L394" s="286"/>
      <c r="M394" s="287" t="s">
        <v>19</v>
      </c>
      <c r="N394" s="288" t="s">
        <v>48</v>
      </c>
      <c r="O394" s="86"/>
      <c r="P394" s="225">
        <f>O394*H394</f>
        <v>0</v>
      </c>
      <c r="Q394" s="225">
        <v>0.0483</v>
      </c>
      <c r="R394" s="225">
        <f>Q394*H394</f>
        <v>2.4633000000000003</v>
      </c>
      <c r="S394" s="225">
        <v>0</v>
      </c>
      <c r="T394" s="22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7" t="s">
        <v>145</v>
      </c>
      <c r="AT394" s="227" t="s">
        <v>320</v>
      </c>
      <c r="AU394" s="227" t="s">
        <v>87</v>
      </c>
      <c r="AY394" s="19" t="s">
        <v>229</v>
      </c>
      <c r="BE394" s="228">
        <f>IF(N394="základní",J394,0)</f>
        <v>0</v>
      </c>
      <c r="BF394" s="228">
        <f>IF(N394="snížená",J394,0)</f>
        <v>0</v>
      </c>
      <c r="BG394" s="228">
        <f>IF(N394="zákl. přenesená",J394,0)</f>
        <v>0</v>
      </c>
      <c r="BH394" s="228">
        <f>IF(N394="sníž. přenesená",J394,0)</f>
        <v>0</v>
      </c>
      <c r="BI394" s="228">
        <f>IF(N394="nulová",J394,0)</f>
        <v>0</v>
      </c>
      <c r="BJ394" s="19" t="s">
        <v>84</v>
      </c>
      <c r="BK394" s="228">
        <f>ROUND(I394*H394,2)</f>
        <v>0</v>
      </c>
      <c r="BL394" s="19" t="s">
        <v>141</v>
      </c>
      <c r="BM394" s="227" t="s">
        <v>1235</v>
      </c>
    </row>
    <row r="395" spans="1:51" s="14" customFormat="1" ht="12">
      <c r="A395" s="14"/>
      <c r="B395" s="245"/>
      <c r="C395" s="246"/>
      <c r="D395" s="236" t="s">
        <v>238</v>
      </c>
      <c r="E395" s="247" t="s">
        <v>19</v>
      </c>
      <c r="F395" s="248" t="s">
        <v>910</v>
      </c>
      <c r="G395" s="246"/>
      <c r="H395" s="249">
        <v>50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238</v>
      </c>
      <c r="AU395" s="255" t="s">
        <v>87</v>
      </c>
      <c r="AV395" s="14" t="s">
        <v>87</v>
      </c>
      <c r="AW395" s="14" t="s">
        <v>37</v>
      </c>
      <c r="AX395" s="14" t="s">
        <v>77</v>
      </c>
      <c r="AY395" s="255" t="s">
        <v>229</v>
      </c>
    </row>
    <row r="396" spans="1:51" s="15" customFormat="1" ht="12">
      <c r="A396" s="15"/>
      <c r="B396" s="256"/>
      <c r="C396" s="257"/>
      <c r="D396" s="236" t="s">
        <v>238</v>
      </c>
      <c r="E396" s="258" t="s">
        <v>19</v>
      </c>
      <c r="F396" s="259" t="s">
        <v>240</v>
      </c>
      <c r="G396" s="257"/>
      <c r="H396" s="260">
        <v>50</v>
      </c>
      <c r="I396" s="261"/>
      <c r="J396" s="257"/>
      <c r="K396" s="257"/>
      <c r="L396" s="262"/>
      <c r="M396" s="263"/>
      <c r="N396" s="264"/>
      <c r="O396" s="264"/>
      <c r="P396" s="264"/>
      <c r="Q396" s="264"/>
      <c r="R396" s="264"/>
      <c r="S396" s="264"/>
      <c r="T396" s="26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6" t="s">
        <v>238</v>
      </c>
      <c r="AU396" s="266" t="s">
        <v>87</v>
      </c>
      <c r="AV396" s="15" t="s">
        <v>141</v>
      </c>
      <c r="AW396" s="15" t="s">
        <v>37</v>
      </c>
      <c r="AX396" s="15" t="s">
        <v>84</v>
      </c>
      <c r="AY396" s="266" t="s">
        <v>229</v>
      </c>
    </row>
    <row r="397" spans="1:51" s="14" customFormat="1" ht="12">
      <c r="A397" s="14"/>
      <c r="B397" s="245"/>
      <c r="C397" s="246"/>
      <c r="D397" s="236" t="s">
        <v>238</v>
      </c>
      <c r="E397" s="246"/>
      <c r="F397" s="248" t="s">
        <v>1236</v>
      </c>
      <c r="G397" s="246"/>
      <c r="H397" s="249">
        <v>51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238</v>
      </c>
      <c r="AU397" s="255" t="s">
        <v>87</v>
      </c>
      <c r="AV397" s="14" t="s">
        <v>87</v>
      </c>
      <c r="AW397" s="14" t="s">
        <v>4</v>
      </c>
      <c r="AX397" s="14" t="s">
        <v>84</v>
      </c>
      <c r="AY397" s="255" t="s">
        <v>229</v>
      </c>
    </row>
    <row r="398" spans="1:65" s="2" customFormat="1" ht="24.15" customHeight="1">
      <c r="A398" s="40"/>
      <c r="B398" s="41"/>
      <c r="C398" s="279" t="s">
        <v>1237</v>
      </c>
      <c r="D398" s="279" t="s">
        <v>320</v>
      </c>
      <c r="E398" s="280" t="s">
        <v>1238</v>
      </c>
      <c r="F398" s="281" t="s">
        <v>1239</v>
      </c>
      <c r="G398" s="282" t="s">
        <v>127</v>
      </c>
      <c r="H398" s="283">
        <v>28.56</v>
      </c>
      <c r="I398" s="284"/>
      <c r="J398" s="285">
        <f>ROUND(I398*H398,2)</f>
        <v>0</v>
      </c>
      <c r="K398" s="281" t="s">
        <v>234</v>
      </c>
      <c r="L398" s="286"/>
      <c r="M398" s="287" t="s">
        <v>19</v>
      </c>
      <c r="N398" s="288" t="s">
        <v>48</v>
      </c>
      <c r="O398" s="86"/>
      <c r="P398" s="225">
        <f>O398*H398</f>
        <v>0</v>
      </c>
      <c r="Q398" s="225">
        <v>0.06567</v>
      </c>
      <c r="R398" s="225">
        <f>Q398*H398</f>
        <v>1.8755352</v>
      </c>
      <c r="S398" s="225">
        <v>0</v>
      </c>
      <c r="T398" s="22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7" t="s">
        <v>145</v>
      </c>
      <c r="AT398" s="227" t="s">
        <v>320</v>
      </c>
      <c r="AU398" s="227" t="s">
        <v>87</v>
      </c>
      <c r="AY398" s="19" t="s">
        <v>229</v>
      </c>
      <c r="BE398" s="228">
        <f>IF(N398="základní",J398,0)</f>
        <v>0</v>
      </c>
      <c r="BF398" s="228">
        <f>IF(N398="snížená",J398,0)</f>
        <v>0</v>
      </c>
      <c r="BG398" s="228">
        <f>IF(N398="zákl. přenesená",J398,0)</f>
        <v>0</v>
      </c>
      <c r="BH398" s="228">
        <f>IF(N398="sníž. přenesená",J398,0)</f>
        <v>0</v>
      </c>
      <c r="BI398" s="228">
        <f>IF(N398="nulová",J398,0)</f>
        <v>0</v>
      </c>
      <c r="BJ398" s="19" t="s">
        <v>84</v>
      </c>
      <c r="BK398" s="228">
        <f>ROUND(I398*H398,2)</f>
        <v>0</v>
      </c>
      <c r="BL398" s="19" t="s">
        <v>141</v>
      </c>
      <c r="BM398" s="227" t="s">
        <v>389</v>
      </c>
    </row>
    <row r="399" spans="1:51" s="14" customFormat="1" ht="12">
      <c r="A399" s="14"/>
      <c r="B399" s="245"/>
      <c r="C399" s="246"/>
      <c r="D399" s="236" t="s">
        <v>238</v>
      </c>
      <c r="E399" s="247" t="s">
        <v>19</v>
      </c>
      <c r="F399" s="248" t="s">
        <v>911</v>
      </c>
      <c r="G399" s="246"/>
      <c r="H399" s="249">
        <v>28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238</v>
      </c>
      <c r="AU399" s="255" t="s">
        <v>87</v>
      </c>
      <c r="AV399" s="14" t="s">
        <v>87</v>
      </c>
      <c r="AW399" s="14" t="s">
        <v>37</v>
      </c>
      <c r="AX399" s="14" t="s">
        <v>77</v>
      </c>
      <c r="AY399" s="255" t="s">
        <v>229</v>
      </c>
    </row>
    <row r="400" spans="1:51" s="15" customFormat="1" ht="12">
      <c r="A400" s="15"/>
      <c r="B400" s="256"/>
      <c r="C400" s="257"/>
      <c r="D400" s="236" t="s">
        <v>238</v>
      </c>
      <c r="E400" s="258" t="s">
        <v>19</v>
      </c>
      <c r="F400" s="259" t="s">
        <v>240</v>
      </c>
      <c r="G400" s="257"/>
      <c r="H400" s="260">
        <v>28</v>
      </c>
      <c r="I400" s="261"/>
      <c r="J400" s="257"/>
      <c r="K400" s="257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238</v>
      </c>
      <c r="AU400" s="266" t="s">
        <v>87</v>
      </c>
      <c r="AV400" s="15" t="s">
        <v>141</v>
      </c>
      <c r="AW400" s="15" t="s">
        <v>37</v>
      </c>
      <c r="AX400" s="15" t="s">
        <v>84</v>
      </c>
      <c r="AY400" s="266" t="s">
        <v>229</v>
      </c>
    </row>
    <row r="401" spans="1:51" s="14" customFormat="1" ht="12">
      <c r="A401" s="14"/>
      <c r="B401" s="245"/>
      <c r="C401" s="246"/>
      <c r="D401" s="236" t="s">
        <v>238</v>
      </c>
      <c r="E401" s="246"/>
      <c r="F401" s="248" t="s">
        <v>1240</v>
      </c>
      <c r="G401" s="246"/>
      <c r="H401" s="249">
        <v>28.56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238</v>
      </c>
      <c r="AU401" s="255" t="s">
        <v>87</v>
      </c>
      <c r="AV401" s="14" t="s">
        <v>87</v>
      </c>
      <c r="AW401" s="14" t="s">
        <v>4</v>
      </c>
      <c r="AX401" s="14" t="s">
        <v>84</v>
      </c>
      <c r="AY401" s="255" t="s">
        <v>229</v>
      </c>
    </row>
    <row r="402" spans="1:65" s="2" customFormat="1" ht="16.5" customHeight="1">
      <c r="A402" s="40"/>
      <c r="B402" s="41"/>
      <c r="C402" s="279" t="s">
        <v>1241</v>
      </c>
      <c r="D402" s="279" t="s">
        <v>320</v>
      </c>
      <c r="E402" s="280" t="s">
        <v>1242</v>
      </c>
      <c r="F402" s="281" t="s">
        <v>1243</v>
      </c>
      <c r="G402" s="282" t="s">
        <v>127</v>
      </c>
      <c r="H402" s="283">
        <v>731.442</v>
      </c>
      <c r="I402" s="284"/>
      <c r="J402" s="285">
        <f>ROUND(I402*H402,2)</f>
        <v>0</v>
      </c>
      <c r="K402" s="281" t="s">
        <v>234</v>
      </c>
      <c r="L402" s="286"/>
      <c r="M402" s="287" t="s">
        <v>19</v>
      </c>
      <c r="N402" s="288" t="s">
        <v>48</v>
      </c>
      <c r="O402" s="86"/>
      <c r="P402" s="225">
        <f>O402*H402</f>
        <v>0</v>
      </c>
      <c r="Q402" s="225">
        <v>0.08</v>
      </c>
      <c r="R402" s="225">
        <f>Q402*H402</f>
        <v>58.51536</v>
      </c>
      <c r="S402" s="225">
        <v>0</v>
      </c>
      <c r="T402" s="22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7" t="s">
        <v>145</v>
      </c>
      <c r="AT402" s="227" t="s">
        <v>320</v>
      </c>
      <c r="AU402" s="227" t="s">
        <v>87</v>
      </c>
      <c r="AY402" s="19" t="s">
        <v>229</v>
      </c>
      <c r="BE402" s="228">
        <f>IF(N402="základní",J402,0)</f>
        <v>0</v>
      </c>
      <c r="BF402" s="228">
        <f>IF(N402="snížená",J402,0)</f>
        <v>0</v>
      </c>
      <c r="BG402" s="228">
        <f>IF(N402="zákl. přenesená",J402,0)</f>
        <v>0</v>
      </c>
      <c r="BH402" s="228">
        <f>IF(N402="sníž. přenesená",J402,0)</f>
        <v>0</v>
      </c>
      <c r="BI402" s="228">
        <f>IF(N402="nulová",J402,0)</f>
        <v>0</v>
      </c>
      <c r="BJ402" s="19" t="s">
        <v>84</v>
      </c>
      <c r="BK402" s="228">
        <f>ROUND(I402*H402,2)</f>
        <v>0</v>
      </c>
      <c r="BL402" s="19" t="s">
        <v>141</v>
      </c>
      <c r="BM402" s="227" t="s">
        <v>1244</v>
      </c>
    </row>
    <row r="403" spans="1:51" s="14" customFormat="1" ht="12">
      <c r="A403" s="14"/>
      <c r="B403" s="245"/>
      <c r="C403" s="246"/>
      <c r="D403" s="236" t="s">
        <v>238</v>
      </c>
      <c r="E403" s="247" t="s">
        <v>19</v>
      </c>
      <c r="F403" s="248" t="s">
        <v>908</v>
      </c>
      <c r="G403" s="246"/>
      <c r="H403" s="249">
        <v>717.1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238</v>
      </c>
      <c r="AU403" s="255" t="s">
        <v>87</v>
      </c>
      <c r="AV403" s="14" t="s">
        <v>87</v>
      </c>
      <c r="AW403" s="14" t="s">
        <v>37</v>
      </c>
      <c r="AX403" s="14" t="s">
        <v>77</v>
      </c>
      <c r="AY403" s="255" t="s">
        <v>229</v>
      </c>
    </row>
    <row r="404" spans="1:51" s="15" customFormat="1" ht="12">
      <c r="A404" s="15"/>
      <c r="B404" s="256"/>
      <c r="C404" s="257"/>
      <c r="D404" s="236" t="s">
        <v>238</v>
      </c>
      <c r="E404" s="258" t="s">
        <v>19</v>
      </c>
      <c r="F404" s="259" t="s">
        <v>240</v>
      </c>
      <c r="G404" s="257"/>
      <c r="H404" s="260">
        <v>717.1</v>
      </c>
      <c r="I404" s="261"/>
      <c r="J404" s="257"/>
      <c r="K404" s="257"/>
      <c r="L404" s="262"/>
      <c r="M404" s="263"/>
      <c r="N404" s="264"/>
      <c r="O404" s="264"/>
      <c r="P404" s="264"/>
      <c r="Q404" s="264"/>
      <c r="R404" s="264"/>
      <c r="S404" s="264"/>
      <c r="T404" s="26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6" t="s">
        <v>238</v>
      </c>
      <c r="AU404" s="266" t="s">
        <v>87</v>
      </c>
      <c r="AV404" s="15" t="s">
        <v>141</v>
      </c>
      <c r="AW404" s="15" t="s">
        <v>37</v>
      </c>
      <c r="AX404" s="15" t="s">
        <v>84</v>
      </c>
      <c r="AY404" s="266" t="s">
        <v>229</v>
      </c>
    </row>
    <row r="405" spans="1:51" s="14" customFormat="1" ht="12">
      <c r="A405" s="14"/>
      <c r="B405" s="245"/>
      <c r="C405" s="246"/>
      <c r="D405" s="236" t="s">
        <v>238</v>
      </c>
      <c r="E405" s="246"/>
      <c r="F405" s="248" t="s">
        <v>1245</v>
      </c>
      <c r="G405" s="246"/>
      <c r="H405" s="249">
        <v>731.442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5" t="s">
        <v>238</v>
      </c>
      <c r="AU405" s="255" t="s">
        <v>87</v>
      </c>
      <c r="AV405" s="14" t="s">
        <v>87</v>
      </c>
      <c r="AW405" s="14" t="s">
        <v>4</v>
      </c>
      <c r="AX405" s="14" t="s">
        <v>84</v>
      </c>
      <c r="AY405" s="255" t="s">
        <v>229</v>
      </c>
    </row>
    <row r="406" spans="1:65" s="2" customFormat="1" ht="49.05" customHeight="1">
      <c r="A406" s="40"/>
      <c r="B406" s="41"/>
      <c r="C406" s="216" t="s">
        <v>587</v>
      </c>
      <c r="D406" s="216" t="s">
        <v>231</v>
      </c>
      <c r="E406" s="217" t="s">
        <v>588</v>
      </c>
      <c r="F406" s="218" t="s">
        <v>589</v>
      </c>
      <c r="G406" s="219" t="s">
        <v>127</v>
      </c>
      <c r="H406" s="220">
        <v>21.9</v>
      </c>
      <c r="I406" s="221"/>
      <c r="J406" s="222">
        <f>ROUND(I406*H406,2)</f>
        <v>0</v>
      </c>
      <c r="K406" s="218" t="s">
        <v>234</v>
      </c>
      <c r="L406" s="46"/>
      <c r="M406" s="223" t="s">
        <v>19</v>
      </c>
      <c r="N406" s="224" t="s">
        <v>48</v>
      </c>
      <c r="O406" s="86"/>
      <c r="P406" s="225">
        <f>O406*H406</f>
        <v>0</v>
      </c>
      <c r="Q406" s="225">
        <v>0.1295</v>
      </c>
      <c r="R406" s="225">
        <f>Q406*H406</f>
        <v>2.8360499999999997</v>
      </c>
      <c r="S406" s="225">
        <v>0</v>
      </c>
      <c r="T406" s="22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7" t="s">
        <v>141</v>
      </c>
      <c r="AT406" s="227" t="s">
        <v>231</v>
      </c>
      <c r="AU406" s="227" t="s">
        <v>87</v>
      </c>
      <c r="AY406" s="19" t="s">
        <v>229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9" t="s">
        <v>84</v>
      </c>
      <c r="BK406" s="228">
        <f>ROUND(I406*H406,2)</f>
        <v>0</v>
      </c>
      <c r="BL406" s="19" t="s">
        <v>141</v>
      </c>
      <c r="BM406" s="227" t="s">
        <v>1246</v>
      </c>
    </row>
    <row r="407" spans="1:47" s="2" customFormat="1" ht="12">
      <c r="A407" s="40"/>
      <c r="B407" s="41"/>
      <c r="C407" s="42"/>
      <c r="D407" s="229" t="s">
        <v>236</v>
      </c>
      <c r="E407" s="42"/>
      <c r="F407" s="230" t="s">
        <v>591</v>
      </c>
      <c r="G407" s="42"/>
      <c r="H407" s="42"/>
      <c r="I407" s="231"/>
      <c r="J407" s="42"/>
      <c r="K407" s="42"/>
      <c r="L407" s="46"/>
      <c r="M407" s="232"/>
      <c r="N407" s="23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236</v>
      </c>
      <c r="AU407" s="19" t="s">
        <v>87</v>
      </c>
    </row>
    <row r="408" spans="1:51" s="13" customFormat="1" ht="12">
      <c r="A408" s="13"/>
      <c r="B408" s="234"/>
      <c r="C408" s="235"/>
      <c r="D408" s="236" t="s">
        <v>238</v>
      </c>
      <c r="E408" s="237" t="s">
        <v>19</v>
      </c>
      <c r="F408" s="238" t="s">
        <v>414</v>
      </c>
      <c r="G408" s="235"/>
      <c r="H408" s="237" t="s">
        <v>19</v>
      </c>
      <c r="I408" s="239"/>
      <c r="J408" s="235"/>
      <c r="K408" s="235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238</v>
      </c>
      <c r="AU408" s="244" t="s">
        <v>87</v>
      </c>
      <c r="AV408" s="13" t="s">
        <v>84</v>
      </c>
      <c r="AW408" s="13" t="s">
        <v>37</v>
      </c>
      <c r="AX408" s="13" t="s">
        <v>77</v>
      </c>
      <c r="AY408" s="244" t="s">
        <v>229</v>
      </c>
    </row>
    <row r="409" spans="1:51" s="14" customFormat="1" ht="12">
      <c r="A409" s="14"/>
      <c r="B409" s="245"/>
      <c r="C409" s="246"/>
      <c r="D409" s="236" t="s">
        <v>238</v>
      </c>
      <c r="E409" s="247" t="s">
        <v>125</v>
      </c>
      <c r="F409" s="248" t="s">
        <v>1247</v>
      </c>
      <c r="G409" s="246"/>
      <c r="H409" s="249">
        <v>21.9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5" t="s">
        <v>238</v>
      </c>
      <c r="AU409" s="255" t="s">
        <v>87</v>
      </c>
      <c r="AV409" s="14" t="s">
        <v>87</v>
      </c>
      <c r="AW409" s="14" t="s">
        <v>37</v>
      </c>
      <c r="AX409" s="14" t="s">
        <v>77</v>
      </c>
      <c r="AY409" s="255" t="s">
        <v>229</v>
      </c>
    </row>
    <row r="410" spans="1:51" s="15" customFormat="1" ht="12">
      <c r="A410" s="15"/>
      <c r="B410" s="256"/>
      <c r="C410" s="257"/>
      <c r="D410" s="236" t="s">
        <v>238</v>
      </c>
      <c r="E410" s="258" t="s">
        <v>19</v>
      </c>
      <c r="F410" s="259" t="s">
        <v>240</v>
      </c>
      <c r="G410" s="257"/>
      <c r="H410" s="260">
        <v>21.9</v>
      </c>
      <c r="I410" s="261"/>
      <c r="J410" s="257"/>
      <c r="K410" s="257"/>
      <c r="L410" s="262"/>
      <c r="M410" s="263"/>
      <c r="N410" s="264"/>
      <c r="O410" s="264"/>
      <c r="P410" s="264"/>
      <c r="Q410" s="264"/>
      <c r="R410" s="264"/>
      <c r="S410" s="264"/>
      <c r="T410" s="26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6" t="s">
        <v>238</v>
      </c>
      <c r="AU410" s="266" t="s">
        <v>87</v>
      </c>
      <c r="AV410" s="15" t="s">
        <v>141</v>
      </c>
      <c r="AW410" s="15" t="s">
        <v>37</v>
      </c>
      <c r="AX410" s="15" t="s">
        <v>84</v>
      </c>
      <c r="AY410" s="266" t="s">
        <v>229</v>
      </c>
    </row>
    <row r="411" spans="1:65" s="2" customFormat="1" ht="16.5" customHeight="1">
      <c r="A411" s="40"/>
      <c r="B411" s="41"/>
      <c r="C411" s="279" t="s">
        <v>593</v>
      </c>
      <c r="D411" s="279" t="s">
        <v>320</v>
      </c>
      <c r="E411" s="280" t="s">
        <v>594</v>
      </c>
      <c r="F411" s="281" t="s">
        <v>595</v>
      </c>
      <c r="G411" s="282" t="s">
        <v>127</v>
      </c>
      <c r="H411" s="283">
        <v>22.338</v>
      </c>
      <c r="I411" s="284"/>
      <c r="J411" s="285">
        <f>ROUND(I411*H411,2)</f>
        <v>0</v>
      </c>
      <c r="K411" s="281" t="s">
        <v>234</v>
      </c>
      <c r="L411" s="286"/>
      <c r="M411" s="287" t="s">
        <v>19</v>
      </c>
      <c r="N411" s="288" t="s">
        <v>48</v>
      </c>
      <c r="O411" s="86"/>
      <c r="P411" s="225">
        <f>O411*H411</f>
        <v>0</v>
      </c>
      <c r="Q411" s="225">
        <v>0.045</v>
      </c>
      <c r="R411" s="225">
        <f>Q411*H411</f>
        <v>1.00521</v>
      </c>
      <c r="S411" s="225">
        <v>0</v>
      </c>
      <c r="T411" s="22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7" t="s">
        <v>145</v>
      </c>
      <c r="AT411" s="227" t="s">
        <v>320</v>
      </c>
      <c r="AU411" s="227" t="s">
        <v>87</v>
      </c>
      <c r="AY411" s="19" t="s">
        <v>229</v>
      </c>
      <c r="BE411" s="228">
        <f>IF(N411="základní",J411,0)</f>
        <v>0</v>
      </c>
      <c r="BF411" s="228">
        <f>IF(N411="snížená",J411,0)</f>
        <v>0</v>
      </c>
      <c r="BG411" s="228">
        <f>IF(N411="zákl. přenesená",J411,0)</f>
        <v>0</v>
      </c>
      <c r="BH411" s="228">
        <f>IF(N411="sníž. přenesená",J411,0)</f>
        <v>0</v>
      </c>
      <c r="BI411" s="228">
        <f>IF(N411="nulová",J411,0)</f>
        <v>0</v>
      </c>
      <c r="BJ411" s="19" t="s">
        <v>84</v>
      </c>
      <c r="BK411" s="228">
        <f>ROUND(I411*H411,2)</f>
        <v>0</v>
      </c>
      <c r="BL411" s="19" t="s">
        <v>141</v>
      </c>
      <c r="BM411" s="227" t="s">
        <v>1248</v>
      </c>
    </row>
    <row r="412" spans="1:51" s="14" customFormat="1" ht="12">
      <c r="A412" s="14"/>
      <c r="B412" s="245"/>
      <c r="C412" s="246"/>
      <c r="D412" s="236" t="s">
        <v>238</v>
      </c>
      <c r="E412" s="247" t="s">
        <v>19</v>
      </c>
      <c r="F412" s="248" t="s">
        <v>125</v>
      </c>
      <c r="G412" s="246"/>
      <c r="H412" s="249">
        <v>21.9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238</v>
      </c>
      <c r="AU412" s="255" t="s">
        <v>87</v>
      </c>
      <c r="AV412" s="14" t="s">
        <v>87</v>
      </c>
      <c r="AW412" s="14" t="s">
        <v>37</v>
      </c>
      <c r="AX412" s="14" t="s">
        <v>77</v>
      </c>
      <c r="AY412" s="255" t="s">
        <v>229</v>
      </c>
    </row>
    <row r="413" spans="1:51" s="15" customFormat="1" ht="12">
      <c r="A413" s="15"/>
      <c r="B413" s="256"/>
      <c r="C413" s="257"/>
      <c r="D413" s="236" t="s">
        <v>238</v>
      </c>
      <c r="E413" s="258" t="s">
        <v>19</v>
      </c>
      <c r="F413" s="259" t="s">
        <v>240</v>
      </c>
      <c r="G413" s="257"/>
      <c r="H413" s="260">
        <v>21.9</v>
      </c>
      <c r="I413" s="261"/>
      <c r="J413" s="257"/>
      <c r="K413" s="257"/>
      <c r="L413" s="262"/>
      <c r="M413" s="263"/>
      <c r="N413" s="264"/>
      <c r="O413" s="264"/>
      <c r="P413" s="264"/>
      <c r="Q413" s="264"/>
      <c r="R413" s="264"/>
      <c r="S413" s="264"/>
      <c r="T413" s="26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6" t="s">
        <v>238</v>
      </c>
      <c r="AU413" s="266" t="s">
        <v>87</v>
      </c>
      <c r="AV413" s="15" t="s">
        <v>141</v>
      </c>
      <c r="AW413" s="15" t="s">
        <v>37</v>
      </c>
      <c r="AX413" s="15" t="s">
        <v>84</v>
      </c>
      <c r="AY413" s="266" t="s">
        <v>229</v>
      </c>
    </row>
    <row r="414" spans="1:51" s="14" customFormat="1" ht="12">
      <c r="A414" s="14"/>
      <c r="B414" s="245"/>
      <c r="C414" s="246"/>
      <c r="D414" s="236" t="s">
        <v>238</v>
      </c>
      <c r="E414" s="246"/>
      <c r="F414" s="248" t="s">
        <v>1249</v>
      </c>
      <c r="G414" s="246"/>
      <c r="H414" s="249">
        <v>22.338</v>
      </c>
      <c r="I414" s="250"/>
      <c r="J414" s="246"/>
      <c r="K414" s="246"/>
      <c r="L414" s="251"/>
      <c r="M414" s="252"/>
      <c r="N414" s="253"/>
      <c r="O414" s="253"/>
      <c r="P414" s="253"/>
      <c r="Q414" s="253"/>
      <c r="R414" s="253"/>
      <c r="S414" s="253"/>
      <c r="T414" s="25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5" t="s">
        <v>238</v>
      </c>
      <c r="AU414" s="255" t="s">
        <v>87</v>
      </c>
      <c r="AV414" s="14" t="s">
        <v>87</v>
      </c>
      <c r="AW414" s="14" t="s">
        <v>4</v>
      </c>
      <c r="AX414" s="14" t="s">
        <v>84</v>
      </c>
      <c r="AY414" s="255" t="s">
        <v>229</v>
      </c>
    </row>
    <row r="415" spans="1:65" s="2" customFormat="1" ht="55.5" customHeight="1">
      <c r="A415" s="40"/>
      <c r="B415" s="41"/>
      <c r="C415" s="216" t="s">
        <v>1250</v>
      </c>
      <c r="D415" s="216" t="s">
        <v>231</v>
      </c>
      <c r="E415" s="217" t="s">
        <v>1251</v>
      </c>
      <c r="F415" s="218" t="s">
        <v>1252</v>
      </c>
      <c r="G415" s="219" t="s">
        <v>127</v>
      </c>
      <c r="H415" s="220">
        <v>98.5</v>
      </c>
      <c r="I415" s="221"/>
      <c r="J415" s="222">
        <f>ROUND(I415*H415,2)</f>
        <v>0</v>
      </c>
      <c r="K415" s="218" t="s">
        <v>234</v>
      </c>
      <c r="L415" s="46"/>
      <c r="M415" s="223" t="s">
        <v>19</v>
      </c>
      <c r="N415" s="224" t="s">
        <v>48</v>
      </c>
      <c r="O415" s="86"/>
      <c r="P415" s="225">
        <f>O415*H415</f>
        <v>0</v>
      </c>
      <c r="Q415" s="225">
        <v>0.0006</v>
      </c>
      <c r="R415" s="225">
        <f>Q415*H415</f>
        <v>0.05909999999999999</v>
      </c>
      <c r="S415" s="225">
        <v>0</v>
      </c>
      <c r="T415" s="22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7" t="s">
        <v>141</v>
      </c>
      <c r="AT415" s="227" t="s">
        <v>231</v>
      </c>
      <c r="AU415" s="227" t="s">
        <v>87</v>
      </c>
      <c r="AY415" s="19" t="s">
        <v>229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9" t="s">
        <v>84</v>
      </c>
      <c r="BK415" s="228">
        <f>ROUND(I415*H415,2)</f>
        <v>0</v>
      </c>
      <c r="BL415" s="19" t="s">
        <v>141</v>
      </c>
      <c r="BM415" s="227" t="s">
        <v>1253</v>
      </c>
    </row>
    <row r="416" spans="1:47" s="2" customFormat="1" ht="12">
      <c r="A416" s="40"/>
      <c r="B416" s="41"/>
      <c r="C416" s="42"/>
      <c r="D416" s="229" t="s">
        <v>236</v>
      </c>
      <c r="E416" s="42"/>
      <c r="F416" s="230" t="s">
        <v>1254</v>
      </c>
      <c r="G416" s="42"/>
      <c r="H416" s="42"/>
      <c r="I416" s="231"/>
      <c r="J416" s="42"/>
      <c r="K416" s="42"/>
      <c r="L416" s="46"/>
      <c r="M416" s="232"/>
      <c r="N416" s="233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236</v>
      </c>
      <c r="AU416" s="19" t="s">
        <v>87</v>
      </c>
    </row>
    <row r="417" spans="1:51" s="14" customFormat="1" ht="12">
      <c r="A417" s="14"/>
      <c r="B417" s="245"/>
      <c r="C417" s="246"/>
      <c r="D417" s="236" t="s">
        <v>238</v>
      </c>
      <c r="E417" s="247" t="s">
        <v>19</v>
      </c>
      <c r="F417" s="248" t="s">
        <v>913</v>
      </c>
      <c r="G417" s="246"/>
      <c r="H417" s="249">
        <v>98.5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5" t="s">
        <v>238</v>
      </c>
      <c r="AU417" s="255" t="s">
        <v>87</v>
      </c>
      <c r="AV417" s="14" t="s">
        <v>87</v>
      </c>
      <c r="AW417" s="14" t="s">
        <v>37</v>
      </c>
      <c r="AX417" s="14" t="s">
        <v>77</v>
      </c>
      <c r="AY417" s="255" t="s">
        <v>229</v>
      </c>
    </row>
    <row r="418" spans="1:51" s="15" customFormat="1" ht="12">
      <c r="A418" s="15"/>
      <c r="B418" s="256"/>
      <c r="C418" s="257"/>
      <c r="D418" s="236" t="s">
        <v>238</v>
      </c>
      <c r="E418" s="258" t="s">
        <v>19</v>
      </c>
      <c r="F418" s="259" t="s">
        <v>240</v>
      </c>
      <c r="G418" s="257"/>
      <c r="H418" s="260">
        <v>98.5</v>
      </c>
      <c r="I418" s="261"/>
      <c r="J418" s="257"/>
      <c r="K418" s="257"/>
      <c r="L418" s="262"/>
      <c r="M418" s="263"/>
      <c r="N418" s="264"/>
      <c r="O418" s="264"/>
      <c r="P418" s="264"/>
      <c r="Q418" s="264"/>
      <c r="R418" s="264"/>
      <c r="S418" s="264"/>
      <c r="T418" s="26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6" t="s">
        <v>238</v>
      </c>
      <c r="AU418" s="266" t="s">
        <v>87</v>
      </c>
      <c r="AV418" s="15" t="s">
        <v>141</v>
      </c>
      <c r="AW418" s="15" t="s">
        <v>37</v>
      </c>
      <c r="AX418" s="15" t="s">
        <v>84</v>
      </c>
      <c r="AY418" s="266" t="s">
        <v>229</v>
      </c>
    </row>
    <row r="419" spans="1:65" s="2" customFormat="1" ht="33" customHeight="1">
      <c r="A419" s="40"/>
      <c r="B419" s="41"/>
      <c r="C419" s="216" t="s">
        <v>1255</v>
      </c>
      <c r="D419" s="216" t="s">
        <v>231</v>
      </c>
      <c r="E419" s="217" t="s">
        <v>1256</v>
      </c>
      <c r="F419" s="218" t="s">
        <v>1257</v>
      </c>
      <c r="G419" s="219" t="s">
        <v>127</v>
      </c>
      <c r="H419" s="220">
        <v>120.5</v>
      </c>
      <c r="I419" s="221"/>
      <c r="J419" s="222">
        <f>ROUND(I419*H419,2)</f>
        <v>0</v>
      </c>
      <c r="K419" s="218" t="s">
        <v>234</v>
      </c>
      <c r="L419" s="46"/>
      <c r="M419" s="223" t="s">
        <v>19</v>
      </c>
      <c r="N419" s="224" t="s">
        <v>48</v>
      </c>
      <c r="O419" s="86"/>
      <c r="P419" s="225">
        <f>O419*H419</f>
        <v>0</v>
      </c>
      <c r="Q419" s="225">
        <v>0.29292</v>
      </c>
      <c r="R419" s="225">
        <f>Q419*H419</f>
        <v>35.29686</v>
      </c>
      <c r="S419" s="225">
        <v>0</v>
      </c>
      <c r="T419" s="22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7" t="s">
        <v>141</v>
      </c>
      <c r="AT419" s="227" t="s">
        <v>231</v>
      </c>
      <c r="AU419" s="227" t="s">
        <v>87</v>
      </c>
      <c r="AY419" s="19" t="s">
        <v>229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9" t="s">
        <v>84</v>
      </c>
      <c r="BK419" s="228">
        <f>ROUND(I419*H419,2)</f>
        <v>0</v>
      </c>
      <c r="BL419" s="19" t="s">
        <v>141</v>
      </c>
      <c r="BM419" s="227" t="s">
        <v>1258</v>
      </c>
    </row>
    <row r="420" spans="1:47" s="2" customFormat="1" ht="12">
      <c r="A420" s="40"/>
      <c r="B420" s="41"/>
      <c r="C420" s="42"/>
      <c r="D420" s="229" t="s">
        <v>236</v>
      </c>
      <c r="E420" s="42"/>
      <c r="F420" s="230" t="s">
        <v>1259</v>
      </c>
      <c r="G420" s="42"/>
      <c r="H420" s="42"/>
      <c r="I420" s="231"/>
      <c r="J420" s="42"/>
      <c r="K420" s="42"/>
      <c r="L420" s="46"/>
      <c r="M420" s="232"/>
      <c r="N420" s="23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236</v>
      </c>
      <c r="AU420" s="19" t="s">
        <v>87</v>
      </c>
    </row>
    <row r="421" spans="1:51" s="13" customFormat="1" ht="12">
      <c r="A421" s="13"/>
      <c r="B421" s="234"/>
      <c r="C421" s="235"/>
      <c r="D421" s="236" t="s">
        <v>238</v>
      </c>
      <c r="E421" s="237" t="s">
        <v>19</v>
      </c>
      <c r="F421" s="238" t="s">
        <v>414</v>
      </c>
      <c r="G421" s="235"/>
      <c r="H421" s="237" t="s">
        <v>19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238</v>
      </c>
      <c r="AU421" s="244" t="s">
        <v>87</v>
      </c>
      <c r="AV421" s="13" t="s">
        <v>84</v>
      </c>
      <c r="AW421" s="13" t="s">
        <v>37</v>
      </c>
      <c r="AX421" s="13" t="s">
        <v>77</v>
      </c>
      <c r="AY421" s="244" t="s">
        <v>229</v>
      </c>
    </row>
    <row r="422" spans="1:51" s="14" customFormat="1" ht="12">
      <c r="A422" s="14"/>
      <c r="B422" s="245"/>
      <c r="C422" s="246"/>
      <c r="D422" s="236" t="s">
        <v>238</v>
      </c>
      <c r="E422" s="247" t="s">
        <v>19</v>
      </c>
      <c r="F422" s="248" t="s">
        <v>1260</v>
      </c>
      <c r="G422" s="246"/>
      <c r="H422" s="249">
        <v>120.5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5" t="s">
        <v>238</v>
      </c>
      <c r="AU422" s="255" t="s">
        <v>87</v>
      </c>
      <c r="AV422" s="14" t="s">
        <v>87</v>
      </c>
      <c r="AW422" s="14" t="s">
        <v>37</v>
      </c>
      <c r="AX422" s="14" t="s">
        <v>77</v>
      </c>
      <c r="AY422" s="255" t="s">
        <v>229</v>
      </c>
    </row>
    <row r="423" spans="1:51" s="15" customFormat="1" ht="12">
      <c r="A423" s="15"/>
      <c r="B423" s="256"/>
      <c r="C423" s="257"/>
      <c r="D423" s="236" t="s">
        <v>238</v>
      </c>
      <c r="E423" s="258" t="s">
        <v>19</v>
      </c>
      <c r="F423" s="259" t="s">
        <v>240</v>
      </c>
      <c r="G423" s="257"/>
      <c r="H423" s="260">
        <v>120.5</v>
      </c>
      <c r="I423" s="261"/>
      <c r="J423" s="257"/>
      <c r="K423" s="257"/>
      <c r="L423" s="262"/>
      <c r="M423" s="263"/>
      <c r="N423" s="264"/>
      <c r="O423" s="264"/>
      <c r="P423" s="264"/>
      <c r="Q423" s="264"/>
      <c r="R423" s="264"/>
      <c r="S423" s="264"/>
      <c r="T423" s="26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6" t="s">
        <v>238</v>
      </c>
      <c r="AU423" s="266" t="s">
        <v>87</v>
      </c>
      <c r="AV423" s="15" t="s">
        <v>141</v>
      </c>
      <c r="AW423" s="15" t="s">
        <v>37</v>
      </c>
      <c r="AX423" s="15" t="s">
        <v>84</v>
      </c>
      <c r="AY423" s="266" t="s">
        <v>229</v>
      </c>
    </row>
    <row r="424" spans="1:65" s="2" customFormat="1" ht="33" customHeight="1">
      <c r="A424" s="40"/>
      <c r="B424" s="41"/>
      <c r="C424" s="216" t="s">
        <v>1261</v>
      </c>
      <c r="D424" s="216" t="s">
        <v>231</v>
      </c>
      <c r="E424" s="217" t="s">
        <v>1262</v>
      </c>
      <c r="F424" s="218" t="s">
        <v>1263</v>
      </c>
      <c r="G424" s="219" t="s">
        <v>127</v>
      </c>
      <c r="H424" s="220">
        <v>40.5</v>
      </c>
      <c r="I424" s="221"/>
      <c r="J424" s="222">
        <f>ROUND(I424*H424,2)</f>
        <v>0</v>
      </c>
      <c r="K424" s="218" t="s">
        <v>234</v>
      </c>
      <c r="L424" s="46"/>
      <c r="M424" s="223" t="s">
        <v>19</v>
      </c>
      <c r="N424" s="224" t="s">
        <v>48</v>
      </c>
      <c r="O424" s="86"/>
      <c r="P424" s="225">
        <f>O424*H424</f>
        <v>0</v>
      </c>
      <c r="Q424" s="225">
        <v>0.51915</v>
      </c>
      <c r="R424" s="225">
        <f>Q424*H424</f>
        <v>21.025575</v>
      </c>
      <c r="S424" s="225">
        <v>0</v>
      </c>
      <c r="T424" s="22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7" t="s">
        <v>141</v>
      </c>
      <c r="AT424" s="227" t="s">
        <v>231</v>
      </c>
      <c r="AU424" s="227" t="s">
        <v>87</v>
      </c>
      <c r="AY424" s="19" t="s">
        <v>229</v>
      </c>
      <c r="BE424" s="228">
        <f>IF(N424="základní",J424,0)</f>
        <v>0</v>
      </c>
      <c r="BF424" s="228">
        <f>IF(N424="snížená",J424,0)</f>
        <v>0</v>
      </c>
      <c r="BG424" s="228">
        <f>IF(N424="zákl. přenesená",J424,0)</f>
        <v>0</v>
      </c>
      <c r="BH424" s="228">
        <f>IF(N424="sníž. přenesená",J424,0)</f>
        <v>0</v>
      </c>
      <c r="BI424" s="228">
        <f>IF(N424="nulová",J424,0)</f>
        <v>0</v>
      </c>
      <c r="BJ424" s="19" t="s">
        <v>84</v>
      </c>
      <c r="BK424" s="228">
        <f>ROUND(I424*H424,2)</f>
        <v>0</v>
      </c>
      <c r="BL424" s="19" t="s">
        <v>141</v>
      </c>
      <c r="BM424" s="227" t="s">
        <v>1264</v>
      </c>
    </row>
    <row r="425" spans="1:47" s="2" customFormat="1" ht="12">
      <c r="A425" s="40"/>
      <c r="B425" s="41"/>
      <c r="C425" s="42"/>
      <c r="D425" s="229" t="s">
        <v>236</v>
      </c>
      <c r="E425" s="42"/>
      <c r="F425" s="230" t="s">
        <v>1265</v>
      </c>
      <c r="G425" s="42"/>
      <c r="H425" s="42"/>
      <c r="I425" s="231"/>
      <c r="J425" s="42"/>
      <c r="K425" s="42"/>
      <c r="L425" s="46"/>
      <c r="M425" s="232"/>
      <c r="N425" s="23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236</v>
      </c>
      <c r="AU425" s="19" t="s">
        <v>87</v>
      </c>
    </row>
    <row r="426" spans="1:51" s="13" customFormat="1" ht="12">
      <c r="A426" s="13"/>
      <c r="B426" s="234"/>
      <c r="C426" s="235"/>
      <c r="D426" s="236" t="s">
        <v>238</v>
      </c>
      <c r="E426" s="237" t="s">
        <v>19</v>
      </c>
      <c r="F426" s="238" t="s">
        <v>414</v>
      </c>
      <c r="G426" s="235"/>
      <c r="H426" s="237" t="s">
        <v>19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238</v>
      </c>
      <c r="AU426" s="244" t="s">
        <v>87</v>
      </c>
      <c r="AV426" s="13" t="s">
        <v>84</v>
      </c>
      <c r="AW426" s="13" t="s">
        <v>37</v>
      </c>
      <c r="AX426" s="13" t="s">
        <v>77</v>
      </c>
      <c r="AY426" s="244" t="s">
        <v>229</v>
      </c>
    </row>
    <row r="427" spans="1:51" s="14" customFormat="1" ht="12">
      <c r="A427" s="14"/>
      <c r="B427" s="245"/>
      <c r="C427" s="246"/>
      <c r="D427" s="236" t="s">
        <v>238</v>
      </c>
      <c r="E427" s="247" t="s">
        <v>19</v>
      </c>
      <c r="F427" s="248" t="s">
        <v>1266</v>
      </c>
      <c r="G427" s="246"/>
      <c r="H427" s="249">
        <v>40.5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238</v>
      </c>
      <c r="AU427" s="255" t="s">
        <v>87</v>
      </c>
      <c r="AV427" s="14" t="s">
        <v>87</v>
      </c>
      <c r="AW427" s="14" t="s">
        <v>37</v>
      </c>
      <c r="AX427" s="14" t="s">
        <v>77</v>
      </c>
      <c r="AY427" s="255" t="s">
        <v>229</v>
      </c>
    </row>
    <row r="428" spans="1:51" s="15" customFormat="1" ht="12">
      <c r="A428" s="15"/>
      <c r="B428" s="256"/>
      <c r="C428" s="257"/>
      <c r="D428" s="236" t="s">
        <v>238</v>
      </c>
      <c r="E428" s="258" t="s">
        <v>19</v>
      </c>
      <c r="F428" s="259" t="s">
        <v>240</v>
      </c>
      <c r="G428" s="257"/>
      <c r="H428" s="260">
        <v>40.5</v>
      </c>
      <c r="I428" s="261"/>
      <c r="J428" s="257"/>
      <c r="K428" s="257"/>
      <c r="L428" s="262"/>
      <c r="M428" s="263"/>
      <c r="N428" s="264"/>
      <c r="O428" s="264"/>
      <c r="P428" s="264"/>
      <c r="Q428" s="264"/>
      <c r="R428" s="264"/>
      <c r="S428" s="264"/>
      <c r="T428" s="26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6" t="s">
        <v>238</v>
      </c>
      <c r="AU428" s="266" t="s">
        <v>87</v>
      </c>
      <c r="AV428" s="15" t="s">
        <v>141</v>
      </c>
      <c r="AW428" s="15" t="s">
        <v>37</v>
      </c>
      <c r="AX428" s="15" t="s">
        <v>84</v>
      </c>
      <c r="AY428" s="266" t="s">
        <v>229</v>
      </c>
    </row>
    <row r="429" spans="1:65" s="2" customFormat="1" ht="24.15" customHeight="1">
      <c r="A429" s="40"/>
      <c r="B429" s="41"/>
      <c r="C429" s="216" t="s">
        <v>1267</v>
      </c>
      <c r="D429" s="216" t="s">
        <v>231</v>
      </c>
      <c r="E429" s="217" t="s">
        <v>1268</v>
      </c>
      <c r="F429" s="218" t="s">
        <v>1269</v>
      </c>
      <c r="G429" s="219" t="s">
        <v>132</v>
      </c>
      <c r="H429" s="220">
        <v>4</v>
      </c>
      <c r="I429" s="221"/>
      <c r="J429" s="222">
        <f>ROUND(I429*H429,2)</f>
        <v>0</v>
      </c>
      <c r="K429" s="218" t="s">
        <v>234</v>
      </c>
      <c r="L429" s="46"/>
      <c r="M429" s="223" t="s">
        <v>19</v>
      </c>
      <c r="N429" s="224" t="s">
        <v>48</v>
      </c>
      <c r="O429" s="86"/>
      <c r="P429" s="225">
        <f>O429*H429</f>
        <v>0</v>
      </c>
      <c r="Q429" s="225">
        <v>0.24458</v>
      </c>
      <c r="R429" s="225">
        <f>Q429*H429</f>
        <v>0.97832</v>
      </c>
      <c r="S429" s="225">
        <v>0</v>
      </c>
      <c r="T429" s="22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7" t="s">
        <v>141</v>
      </c>
      <c r="AT429" s="227" t="s">
        <v>231</v>
      </c>
      <c r="AU429" s="227" t="s">
        <v>87</v>
      </c>
      <c r="AY429" s="19" t="s">
        <v>229</v>
      </c>
      <c r="BE429" s="228">
        <f>IF(N429="základní",J429,0)</f>
        <v>0</v>
      </c>
      <c r="BF429" s="228">
        <f>IF(N429="snížená",J429,0)</f>
        <v>0</v>
      </c>
      <c r="BG429" s="228">
        <f>IF(N429="zákl. přenesená",J429,0)</f>
        <v>0</v>
      </c>
      <c r="BH429" s="228">
        <f>IF(N429="sníž. přenesená",J429,0)</f>
        <v>0</v>
      </c>
      <c r="BI429" s="228">
        <f>IF(N429="nulová",J429,0)</f>
        <v>0</v>
      </c>
      <c r="BJ429" s="19" t="s">
        <v>84</v>
      </c>
      <c r="BK429" s="228">
        <f>ROUND(I429*H429,2)</f>
        <v>0</v>
      </c>
      <c r="BL429" s="19" t="s">
        <v>141</v>
      </c>
      <c r="BM429" s="227" t="s">
        <v>1270</v>
      </c>
    </row>
    <row r="430" spans="1:47" s="2" customFormat="1" ht="12">
      <c r="A430" s="40"/>
      <c r="B430" s="41"/>
      <c r="C430" s="42"/>
      <c r="D430" s="229" t="s">
        <v>236</v>
      </c>
      <c r="E430" s="42"/>
      <c r="F430" s="230" t="s">
        <v>1271</v>
      </c>
      <c r="G430" s="42"/>
      <c r="H430" s="42"/>
      <c r="I430" s="231"/>
      <c r="J430" s="42"/>
      <c r="K430" s="42"/>
      <c r="L430" s="46"/>
      <c r="M430" s="232"/>
      <c r="N430" s="23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236</v>
      </c>
      <c r="AU430" s="19" t="s">
        <v>87</v>
      </c>
    </row>
    <row r="431" spans="1:51" s="13" customFormat="1" ht="12">
      <c r="A431" s="13"/>
      <c r="B431" s="234"/>
      <c r="C431" s="235"/>
      <c r="D431" s="236" t="s">
        <v>238</v>
      </c>
      <c r="E431" s="237" t="s">
        <v>19</v>
      </c>
      <c r="F431" s="238" t="s">
        <v>335</v>
      </c>
      <c r="G431" s="235"/>
      <c r="H431" s="237" t="s">
        <v>19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238</v>
      </c>
      <c r="AU431" s="244" t="s">
        <v>87</v>
      </c>
      <c r="AV431" s="13" t="s">
        <v>84</v>
      </c>
      <c r="AW431" s="13" t="s">
        <v>37</v>
      </c>
      <c r="AX431" s="13" t="s">
        <v>77</v>
      </c>
      <c r="AY431" s="244" t="s">
        <v>229</v>
      </c>
    </row>
    <row r="432" spans="1:51" s="14" customFormat="1" ht="12">
      <c r="A432" s="14"/>
      <c r="B432" s="245"/>
      <c r="C432" s="246"/>
      <c r="D432" s="236" t="s">
        <v>238</v>
      </c>
      <c r="E432" s="247" t="s">
        <v>19</v>
      </c>
      <c r="F432" s="248" t="s">
        <v>141</v>
      </c>
      <c r="G432" s="246"/>
      <c r="H432" s="249">
        <v>4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5" t="s">
        <v>238</v>
      </c>
      <c r="AU432" s="255" t="s">
        <v>87</v>
      </c>
      <c r="AV432" s="14" t="s">
        <v>87</v>
      </c>
      <c r="AW432" s="14" t="s">
        <v>37</v>
      </c>
      <c r="AX432" s="14" t="s">
        <v>77</v>
      </c>
      <c r="AY432" s="255" t="s">
        <v>229</v>
      </c>
    </row>
    <row r="433" spans="1:51" s="15" customFormat="1" ht="12">
      <c r="A433" s="15"/>
      <c r="B433" s="256"/>
      <c r="C433" s="257"/>
      <c r="D433" s="236" t="s">
        <v>238</v>
      </c>
      <c r="E433" s="258" t="s">
        <v>19</v>
      </c>
      <c r="F433" s="259" t="s">
        <v>240</v>
      </c>
      <c r="G433" s="257"/>
      <c r="H433" s="260">
        <v>4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6" t="s">
        <v>238</v>
      </c>
      <c r="AU433" s="266" t="s">
        <v>87</v>
      </c>
      <c r="AV433" s="15" t="s">
        <v>141</v>
      </c>
      <c r="AW433" s="15" t="s">
        <v>37</v>
      </c>
      <c r="AX433" s="15" t="s">
        <v>84</v>
      </c>
      <c r="AY433" s="266" t="s">
        <v>229</v>
      </c>
    </row>
    <row r="434" spans="1:65" s="2" customFormat="1" ht="24.15" customHeight="1">
      <c r="A434" s="40"/>
      <c r="B434" s="41"/>
      <c r="C434" s="216" t="s">
        <v>1272</v>
      </c>
      <c r="D434" s="216" t="s">
        <v>231</v>
      </c>
      <c r="E434" s="217" t="s">
        <v>1273</v>
      </c>
      <c r="F434" s="218" t="s">
        <v>1274</v>
      </c>
      <c r="G434" s="219" t="s">
        <v>132</v>
      </c>
      <c r="H434" s="220">
        <v>1</v>
      </c>
      <c r="I434" s="221"/>
      <c r="J434" s="222">
        <f>ROUND(I434*H434,2)</f>
        <v>0</v>
      </c>
      <c r="K434" s="218" t="s">
        <v>234</v>
      </c>
      <c r="L434" s="46"/>
      <c r="M434" s="223" t="s">
        <v>19</v>
      </c>
      <c r="N434" s="224" t="s">
        <v>48</v>
      </c>
      <c r="O434" s="86"/>
      <c r="P434" s="225">
        <f>O434*H434</f>
        <v>0</v>
      </c>
      <c r="Q434" s="225">
        <v>0.2767</v>
      </c>
      <c r="R434" s="225">
        <f>Q434*H434</f>
        <v>0.2767</v>
      </c>
      <c r="S434" s="225">
        <v>0</v>
      </c>
      <c r="T434" s="22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7" t="s">
        <v>141</v>
      </c>
      <c r="AT434" s="227" t="s">
        <v>231</v>
      </c>
      <c r="AU434" s="227" t="s">
        <v>87</v>
      </c>
      <c r="AY434" s="19" t="s">
        <v>229</v>
      </c>
      <c r="BE434" s="228">
        <f>IF(N434="základní",J434,0)</f>
        <v>0</v>
      </c>
      <c r="BF434" s="228">
        <f>IF(N434="snížená",J434,0)</f>
        <v>0</v>
      </c>
      <c r="BG434" s="228">
        <f>IF(N434="zákl. přenesená",J434,0)</f>
        <v>0</v>
      </c>
      <c r="BH434" s="228">
        <f>IF(N434="sníž. přenesená",J434,0)</f>
        <v>0</v>
      </c>
      <c r="BI434" s="228">
        <f>IF(N434="nulová",J434,0)</f>
        <v>0</v>
      </c>
      <c r="BJ434" s="19" t="s">
        <v>84</v>
      </c>
      <c r="BK434" s="228">
        <f>ROUND(I434*H434,2)</f>
        <v>0</v>
      </c>
      <c r="BL434" s="19" t="s">
        <v>141</v>
      </c>
      <c r="BM434" s="227" t="s">
        <v>1275</v>
      </c>
    </row>
    <row r="435" spans="1:47" s="2" customFormat="1" ht="12">
      <c r="A435" s="40"/>
      <c r="B435" s="41"/>
      <c r="C435" s="42"/>
      <c r="D435" s="229" t="s">
        <v>236</v>
      </c>
      <c r="E435" s="42"/>
      <c r="F435" s="230" t="s">
        <v>1276</v>
      </c>
      <c r="G435" s="42"/>
      <c r="H435" s="42"/>
      <c r="I435" s="231"/>
      <c r="J435" s="42"/>
      <c r="K435" s="42"/>
      <c r="L435" s="46"/>
      <c r="M435" s="232"/>
      <c r="N435" s="23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236</v>
      </c>
      <c r="AU435" s="19" t="s">
        <v>87</v>
      </c>
    </row>
    <row r="436" spans="1:51" s="13" customFormat="1" ht="12">
      <c r="A436" s="13"/>
      <c r="B436" s="234"/>
      <c r="C436" s="235"/>
      <c r="D436" s="236" t="s">
        <v>238</v>
      </c>
      <c r="E436" s="237" t="s">
        <v>19</v>
      </c>
      <c r="F436" s="238" t="s">
        <v>335</v>
      </c>
      <c r="G436" s="235"/>
      <c r="H436" s="237" t="s">
        <v>19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238</v>
      </c>
      <c r="AU436" s="244" t="s">
        <v>87</v>
      </c>
      <c r="AV436" s="13" t="s">
        <v>84</v>
      </c>
      <c r="AW436" s="13" t="s">
        <v>37</v>
      </c>
      <c r="AX436" s="13" t="s">
        <v>77</v>
      </c>
      <c r="AY436" s="244" t="s">
        <v>229</v>
      </c>
    </row>
    <row r="437" spans="1:51" s="14" customFormat="1" ht="12">
      <c r="A437" s="14"/>
      <c r="B437" s="245"/>
      <c r="C437" s="246"/>
      <c r="D437" s="236" t="s">
        <v>238</v>
      </c>
      <c r="E437" s="247" t="s">
        <v>19</v>
      </c>
      <c r="F437" s="248" t="s">
        <v>84</v>
      </c>
      <c r="G437" s="246"/>
      <c r="H437" s="249">
        <v>1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238</v>
      </c>
      <c r="AU437" s="255" t="s">
        <v>87</v>
      </c>
      <c r="AV437" s="14" t="s">
        <v>87</v>
      </c>
      <c r="AW437" s="14" t="s">
        <v>37</v>
      </c>
      <c r="AX437" s="14" t="s">
        <v>77</v>
      </c>
      <c r="AY437" s="255" t="s">
        <v>229</v>
      </c>
    </row>
    <row r="438" spans="1:51" s="15" customFormat="1" ht="12">
      <c r="A438" s="15"/>
      <c r="B438" s="256"/>
      <c r="C438" s="257"/>
      <c r="D438" s="236" t="s">
        <v>238</v>
      </c>
      <c r="E438" s="258" t="s">
        <v>19</v>
      </c>
      <c r="F438" s="259" t="s">
        <v>240</v>
      </c>
      <c r="G438" s="257"/>
      <c r="H438" s="260">
        <v>1</v>
      </c>
      <c r="I438" s="261"/>
      <c r="J438" s="257"/>
      <c r="K438" s="257"/>
      <c r="L438" s="262"/>
      <c r="M438" s="263"/>
      <c r="N438" s="264"/>
      <c r="O438" s="264"/>
      <c r="P438" s="264"/>
      <c r="Q438" s="264"/>
      <c r="R438" s="264"/>
      <c r="S438" s="264"/>
      <c r="T438" s="26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66" t="s">
        <v>238</v>
      </c>
      <c r="AU438" s="266" t="s">
        <v>87</v>
      </c>
      <c r="AV438" s="15" t="s">
        <v>141</v>
      </c>
      <c r="AW438" s="15" t="s">
        <v>37</v>
      </c>
      <c r="AX438" s="15" t="s">
        <v>84</v>
      </c>
      <c r="AY438" s="266" t="s">
        <v>229</v>
      </c>
    </row>
    <row r="439" spans="1:65" s="2" customFormat="1" ht="44.25" customHeight="1">
      <c r="A439" s="40"/>
      <c r="B439" s="41"/>
      <c r="C439" s="216" t="s">
        <v>1277</v>
      </c>
      <c r="D439" s="216" t="s">
        <v>231</v>
      </c>
      <c r="E439" s="217" t="s">
        <v>1278</v>
      </c>
      <c r="F439" s="218" t="s">
        <v>1279</v>
      </c>
      <c r="G439" s="219" t="s">
        <v>127</v>
      </c>
      <c r="H439" s="220">
        <v>0.6</v>
      </c>
      <c r="I439" s="221"/>
      <c r="J439" s="222">
        <f>ROUND(I439*H439,2)</f>
        <v>0</v>
      </c>
      <c r="K439" s="218" t="s">
        <v>234</v>
      </c>
      <c r="L439" s="46"/>
      <c r="M439" s="223" t="s">
        <v>19</v>
      </c>
      <c r="N439" s="224" t="s">
        <v>48</v>
      </c>
      <c r="O439" s="86"/>
      <c r="P439" s="225">
        <f>O439*H439</f>
        <v>0</v>
      </c>
      <c r="Q439" s="225">
        <v>0.00279</v>
      </c>
      <c r="R439" s="225">
        <f>Q439*H439</f>
        <v>0.001674</v>
      </c>
      <c r="S439" s="225">
        <v>0.056</v>
      </c>
      <c r="T439" s="226">
        <f>S439*H439</f>
        <v>0.0336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7" t="s">
        <v>141</v>
      </c>
      <c r="AT439" s="227" t="s">
        <v>231</v>
      </c>
      <c r="AU439" s="227" t="s">
        <v>87</v>
      </c>
      <c r="AY439" s="19" t="s">
        <v>229</v>
      </c>
      <c r="BE439" s="228">
        <f>IF(N439="základní",J439,0)</f>
        <v>0</v>
      </c>
      <c r="BF439" s="228">
        <f>IF(N439="snížená",J439,0)</f>
        <v>0</v>
      </c>
      <c r="BG439" s="228">
        <f>IF(N439="zákl. přenesená",J439,0)</f>
        <v>0</v>
      </c>
      <c r="BH439" s="228">
        <f>IF(N439="sníž. přenesená",J439,0)</f>
        <v>0</v>
      </c>
      <c r="BI439" s="228">
        <f>IF(N439="nulová",J439,0)</f>
        <v>0</v>
      </c>
      <c r="BJ439" s="19" t="s">
        <v>84</v>
      </c>
      <c r="BK439" s="228">
        <f>ROUND(I439*H439,2)</f>
        <v>0</v>
      </c>
      <c r="BL439" s="19" t="s">
        <v>141</v>
      </c>
      <c r="BM439" s="227" t="s">
        <v>1280</v>
      </c>
    </row>
    <row r="440" spans="1:47" s="2" customFormat="1" ht="12">
      <c r="A440" s="40"/>
      <c r="B440" s="41"/>
      <c r="C440" s="42"/>
      <c r="D440" s="229" t="s">
        <v>236</v>
      </c>
      <c r="E440" s="42"/>
      <c r="F440" s="230" t="s">
        <v>1281</v>
      </c>
      <c r="G440" s="42"/>
      <c r="H440" s="42"/>
      <c r="I440" s="231"/>
      <c r="J440" s="42"/>
      <c r="K440" s="42"/>
      <c r="L440" s="46"/>
      <c r="M440" s="232"/>
      <c r="N440" s="23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236</v>
      </c>
      <c r="AU440" s="19" t="s">
        <v>87</v>
      </c>
    </row>
    <row r="441" spans="1:51" s="13" customFormat="1" ht="12">
      <c r="A441" s="13"/>
      <c r="B441" s="234"/>
      <c r="C441" s="235"/>
      <c r="D441" s="236" t="s">
        <v>238</v>
      </c>
      <c r="E441" s="237" t="s">
        <v>19</v>
      </c>
      <c r="F441" s="238" t="s">
        <v>1282</v>
      </c>
      <c r="G441" s="235"/>
      <c r="H441" s="237" t="s">
        <v>19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238</v>
      </c>
      <c r="AU441" s="244" t="s">
        <v>87</v>
      </c>
      <c r="AV441" s="13" t="s">
        <v>84</v>
      </c>
      <c r="AW441" s="13" t="s">
        <v>37</v>
      </c>
      <c r="AX441" s="13" t="s">
        <v>77</v>
      </c>
      <c r="AY441" s="244" t="s">
        <v>229</v>
      </c>
    </row>
    <row r="442" spans="1:51" s="14" customFormat="1" ht="12">
      <c r="A442" s="14"/>
      <c r="B442" s="245"/>
      <c r="C442" s="246"/>
      <c r="D442" s="236" t="s">
        <v>238</v>
      </c>
      <c r="E442" s="247" t="s">
        <v>19</v>
      </c>
      <c r="F442" s="248" t="s">
        <v>1283</v>
      </c>
      <c r="G442" s="246"/>
      <c r="H442" s="249">
        <v>0.6</v>
      </c>
      <c r="I442" s="250"/>
      <c r="J442" s="246"/>
      <c r="K442" s="246"/>
      <c r="L442" s="251"/>
      <c r="M442" s="252"/>
      <c r="N442" s="253"/>
      <c r="O442" s="253"/>
      <c r="P442" s="253"/>
      <c r="Q442" s="253"/>
      <c r="R442" s="253"/>
      <c r="S442" s="253"/>
      <c r="T442" s="25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5" t="s">
        <v>238</v>
      </c>
      <c r="AU442" s="255" t="s">
        <v>87</v>
      </c>
      <c r="AV442" s="14" t="s">
        <v>87</v>
      </c>
      <c r="AW442" s="14" t="s">
        <v>37</v>
      </c>
      <c r="AX442" s="14" t="s">
        <v>77</v>
      </c>
      <c r="AY442" s="255" t="s">
        <v>229</v>
      </c>
    </row>
    <row r="443" spans="1:51" s="15" customFormat="1" ht="12">
      <c r="A443" s="15"/>
      <c r="B443" s="256"/>
      <c r="C443" s="257"/>
      <c r="D443" s="236" t="s">
        <v>238</v>
      </c>
      <c r="E443" s="258" t="s">
        <v>19</v>
      </c>
      <c r="F443" s="259" t="s">
        <v>240</v>
      </c>
      <c r="G443" s="257"/>
      <c r="H443" s="260">
        <v>0.6</v>
      </c>
      <c r="I443" s="261"/>
      <c r="J443" s="257"/>
      <c r="K443" s="257"/>
      <c r="L443" s="262"/>
      <c r="M443" s="263"/>
      <c r="N443" s="264"/>
      <c r="O443" s="264"/>
      <c r="P443" s="264"/>
      <c r="Q443" s="264"/>
      <c r="R443" s="264"/>
      <c r="S443" s="264"/>
      <c r="T443" s="26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6" t="s">
        <v>238</v>
      </c>
      <c r="AU443" s="266" t="s">
        <v>87</v>
      </c>
      <c r="AV443" s="15" t="s">
        <v>141</v>
      </c>
      <c r="AW443" s="15" t="s">
        <v>37</v>
      </c>
      <c r="AX443" s="15" t="s">
        <v>84</v>
      </c>
      <c r="AY443" s="266" t="s">
        <v>229</v>
      </c>
    </row>
    <row r="444" spans="1:63" s="12" customFormat="1" ht="20.85" customHeight="1">
      <c r="A444" s="12"/>
      <c r="B444" s="200"/>
      <c r="C444" s="201"/>
      <c r="D444" s="202" t="s">
        <v>76</v>
      </c>
      <c r="E444" s="214" t="s">
        <v>506</v>
      </c>
      <c r="F444" s="214" t="s">
        <v>619</v>
      </c>
      <c r="G444" s="201"/>
      <c r="H444" s="201"/>
      <c r="I444" s="204"/>
      <c r="J444" s="215">
        <f>BK444</f>
        <v>0</v>
      </c>
      <c r="K444" s="201"/>
      <c r="L444" s="206"/>
      <c r="M444" s="207"/>
      <c r="N444" s="208"/>
      <c r="O444" s="208"/>
      <c r="P444" s="209">
        <f>SUM(P445:P486)</f>
        <v>0</v>
      </c>
      <c r="Q444" s="208"/>
      <c r="R444" s="209">
        <f>SUM(R445:R486)</f>
        <v>0</v>
      </c>
      <c r="S444" s="208"/>
      <c r="T444" s="210">
        <f>SUM(T445:T486)</f>
        <v>1765.5814999999998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11" t="s">
        <v>84</v>
      </c>
      <c r="AT444" s="212" t="s">
        <v>76</v>
      </c>
      <c r="AU444" s="212" t="s">
        <v>87</v>
      </c>
      <c r="AY444" s="211" t="s">
        <v>229</v>
      </c>
      <c r="BK444" s="213">
        <f>SUM(BK445:BK486)</f>
        <v>0</v>
      </c>
    </row>
    <row r="445" spans="1:65" s="2" customFormat="1" ht="66.75" customHeight="1">
      <c r="A445" s="40"/>
      <c r="B445" s="41"/>
      <c r="C445" s="216" t="s">
        <v>1284</v>
      </c>
      <c r="D445" s="216" t="s">
        <v>231</v>
      </c>
      <c r="E445" s="217" t="s">
        <v>1285</v>
      </c>
      <c r="F445" s="218" t="s">
        <v>1286</v>
      </c>
      <c r="G445" s="219" t="s">
        <v>111</v>
      </c>
      <c r="H445" s="220">
        <v>2095</v>
      </c>
      <c r="I445" s="221"/>
      <c r="J445" s="222">
        <f>ROUND(I445*H445,2)</f>
        <v>0</v>
      </c>
      <c r="K445" s="218" t="s">
        <v>234</v>
      </c>
      <c r="L445" s="46"/>
      <c r="M445" s="223" t="s">
        <v>19</v>
      </c>
      <c r="N445" s="224" t="s">
        <v>48</v>
      </c>
      <c r="O445" s="86"/>
      <c r="P445" s="225">
        <f>O445*H445</f>
        <v>0</v>
      </c>
      <c r="Q445" s="225">
        <v>0</v>
      </c>
      <c r="R445" s="225">
        <f>Q445*H445</f>
        <v>0</v>
      </c>
      <c r="S445" s="225">
        <v>0.44</v>
      </c>
      <c r="T445" s="226">
        <f>S445*H445</f>
        <v>921.8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7" t="s">
        <v>141</v>
      </c>
      <c r="AT445" s="227" t="s">
        <v>231</v>
      </c>
      <c r="AU445" s="227" t="s">
        <v>248</v>
      </c>
      <c r="AY445" s="19" t="s">
        <v>229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9" t="s">
        <v>84</v>
      </c>
      <c r="BK445" s="228">
        <f>ROUND(I445*H445,2)</f>
        <v>0</v>
      </c>
      <c r="BL445" s="19" t="s">
        <v>141</v>
      </c>
      <c r="BM445" s="227" t="s">
        <v>1287</v>
      </c>
    </row>
    <row r="446" spans="1:47" s="2" customFormat="1" ht="12">
      <c r="A446" s="40"/>
      <c r="B446" s="41"/>
      <c r="C446" s="42"/>
      <c r="D446" s="229" t="s">
        <v>236</v>
      </c>
      <c r="E446" s="42"/>
      <c r="F446" s="230" t="s">
        <v>1288</v>
      </c>
      <c r="G446" s="42"/>
      <c r="H446" s="42"/>
      <c r="I446" s="231"/>
      <c r="J446" s="42"/>
      <c r="K446" s="42"/>
      <c r="L446" s="46"/>
      <c r="M446" s="232"/>
      <c r="N446" s="23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236</v>
      </c>
      <c r="AU446" s="19" t="s">
        <v>248</v>
      </c>
    </row>
    <row r="447" spans="1:51" s="14" customFormat="1" ht="12">
      <c r="A447" s="14"/>
      <c r="B447" s="245"/>
      <c r="C447" s="246"/>
      <c r="D447" s="236" t="s">
        <v>238</v>
      </c>
      <c r="E447" s="247" t="s">
        <v>19</v>
      </c>
      <c r="F447" s="248" t="s">
        <v>916</v>
      </c>
      <c r="G447" s="246"/>
      <c r="H447" s="249">
        <v>2095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5" t="s">
        <v>238</v>
      </c>
      <c r="AU447" s="255" t="s">
        <v>248</v>
      </c>
      <c r="AV447" s="14" t="s">
        <v>87</v>
      </c>
      <c r="AW447" s="14" t="s">
        <v>37</v>
      </c>
      <c r="AX447" s="14" t="s">
        <v>77</v>
      </c>
      <c r="AY447" s="255" t="s">
        <v>229</v>
      </c>
    </row>
    <row r="448" spans="1:51" s="15" customFormat="1" ht="12">
      <c r="A448" s="15"/>
      <c r="B448" s="256"/>
      <c r="C448" s="257"/>
      <c r="D448" s="236" t="s">
        <v>238</v>
      </c>
      <c r="E448" s="258" t="s">
        <v>19</v>
      </c>
      <c r="F448" s="259" t="s">
        <v>240</v>
      </c>
      <c r="G448" s="257"/>
      <c r="H448" s="260">
        <v>2095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6" t="s">
        <v>238</v>
      </c>
      <c r="AU448" s="266" t="s">
        <v>248</v>
      </c>
      <c r="AV448" s="15" t="s">
        <v>141</v>
      </c>
      <c r="AW448" s="15" t="s">
        <v>37</v>
      </c>
      <c r="AX448" s="15" t="s">
        <v>84</v>
      </c>
      <c r="AY448" s="266" t="s">
        <v>229</v>
      </c>
    </row>
    <row r="449" spans="1:65" s="2" customFormat="1" ht="55.5" customHeight="1">
      <c r="A449" s="40"/>
      <c r="B449" s="41"/>
      <c r="C449" s="216" t="s">
        <v>1289</v>
      </c>
      <c r="D449" s="216" t="s">
        <v>231</v>
      </c>
      <c r="E449" s="217" t="s">
        <v>1290</v>
      </c>
      <c r="F449" s="218" t="s">
        <v>1291</v>
      </c>
      <c r="G449" s="219" t="s">
        <v>111</v>
      </c>
      <c r="H449" s="220">
        <v>2095</v>
      </c>
      <c r="I449" s="221"/>
      <c r="J449" s="222">
        <f>ROUND(I449*H449,2)</f>
        <v>0</v>
      </c>
      <c r="K449" s="218" t="s">
        <v>234</v>
      </c>
      <c r="L449" s="46"/>
      <c r="M449" s="223" t="s">
        <v>19</v>
      </c>
      <c r="N449" s="224" t="s">
        <v>48</v>
      </c>
      <c r="O449" s="86"/>
      <c r="P449" s="225">
        <f>O449*H449</f>
        <v>0</v>
      </c>
      <c r="Q449" s="225">
        <v>0</v>
      </c>
      <c r="R449" s="225">
        <f>Q449*H449</f>
        <v>0</v>
      </c>
      <c r="S449" s="225">
        <v>0.316</v>
      </c>
      <c r="T449" s="226">
        <f>S449*H449</f>
        <v>662.02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7" t="s">
        <v>141</v>
      </c>
      <c r="AT449" s="227" t="s">
        <v>231</v>
      </c>
      <c r="AU449" s="227" t="s">
        <v>248</v>
      </c>
      <c r="AY449" s="19" t="s">
        <v>229</v>
      </c>
      <c r="BE449" s="228">
        <f>IF(N449="základní",J449,0)</f>
        <v>0</v>
      </c>
      <c r="BF449" s="228">
        <f>IF(N449="snížená",J449,0)</f>
        <v>0</v>
      </c>
      <c r="BG449" s="228">
        <f>IF(N449="zákl. přenesená",J449,0)</f>
        <v>0</v>
      </c>
      <c r="BH449" s="228">
        <f>IF(N449="sníž. přenesená",J449,0)</f>
        <v>0</v>
      </c>
      <c r="BI449" s="228">
        <f>IF(N449="nulová",J449,0)</f>
        <v>0</v>
      </c>
      <c r="BJ449" s="19" t="s">
        <v>84</v>
      </c>
      <c r="BK449" s="228">
        <f>ROUND(I449*H449,2)</f>
        <v>0</v>
      </c>
      <c r="BL449" s="19" t="s">
        <v>141</v>
      </c>
      <c r="BM449" s="227" t="s">
        <v>1292</v>
      </c>
    </row>
    <row r="450" spans="1:47" s="2" customFormat="1" ht="12">
      <c r="A450" s="40"/>
      <c r="B450" s="41"/>
      <c r="C450" s="42"/>
      <c r="D450" s="229" t="s">
        <v>236</v>
      </c>
      <c r="E450" s="42"/>
      <c r="F450" s="230" t="s">
        <v>1293</v>
      </c>
      <c r="G450" s="42"/>
      <c r="H450" s="42"/>
      <c r="I450" s="231"/>
      <c r="J450" s="42"/>
      <c r="K450" s="42"/>
      <c r="L450" s="46"/>
      <c r="M450" s="232"/>
      <c r="N450" s="23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236</v>
      </c>
      <c r="AU450" s="19" t="s">
        <v>248</v>
      </c>
    </row>
    <row r="451" spans="1:51" s="13" customFormat="1" ht="12">
      <c r="A451" s="13"/>
      <c r="B451" s="234"/>
      <c r="C451" s="235"/>
      <c r="D451" s="236" t="s">
        <v>238</v>
      </c>
      <c r="E451" s="237" t="s">
        <v>19</v>
      </c>
      <c r="F451" s="238" t="s">
        <v>239</v>
      </c>
      <c r="G451" s="235"/>
      <c r="H451" s="237" t="s">
        <v>19</v>
      </c>
      <c r="I451" s="239"/>
      <c r="J451" s="235"/>
      <c r="K451" s="235"/>
      <c r="L451" s="240"/>
      <c r="M451" s="241"/>
      <c r="N451" s="242"/>
      <c r="O451" s="242"/>
      <c r="P451" s="242"/>
      <c r="Q451" s="242"/>
      <c r="R451" s="242"/>
      <c r="S451" s="242"/>
      <c r="T451" s="24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4" t="s">
        <v>238</v>
      </c>
      <c r="AU451" s="244" t="s">
        <v>248</v>
      </c>
      <c r="AV451" s="13" t="s">
        <v>84</v>
      </c>
      <c r="AW451" s="13" t="s">
        <v>37</v>
      </c>
      <c r="AX451" s="13" t="s">
        <v>77</v>
      </c>
      <c r="AY451" s="244" t="s">
        <v>229</v>
      </c>
    </row>
    <row r="452" spans="1:51" s="14" customFormat="1" ht="12">
      <c r="A452" s="14"/>
      <c r="B452" s="245"/>
      <c r="C452" s="246"/>
      <c r="D452" s="236" t="s">
        <v>238</v>
      </c>
      <c r="E452" s="247" t="s">
        <v>916</v>
      </c>
      <c r="F452" s="248" t="s">
        <v>918</v>
      </c>
      <c r="G452" s="246"/>
      <c r="H452" s="249">
        <v>2095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5" t="s">
        <v>238</v>
      </c>
      <c r="AU452" s="255" t="s">
        <v>248</v>
      </c>
      <c r="AV452" s="14" t="s">
        <v>87</v>
      </c>
      <c r="AW452" s="14" t="s">
        <v>37</v>
      </c>
      <c r="AX452" s="14" t="s">
        <v>77</v>
      </c>
      <c r="AY452" s="255" t="s">
        <v>229</v>
      </c>
    </row>
    <row r="453" spans="1:51" s="15" customFormat="1" ht="12">
      <c r="A453" s="15"/>
      <c r="B453" s="256"/>
      <c r="C453" s="257"/>
      <c r="D453" s="236" t="s">
        <v>238</v>
      </c>
      <c r="E453" s="258" t="s">
        <v>19</v>
      </c>
      <c r="F453" s="259" t="s">
        <v>240</v>
      </c>
      <c r="G453" s="257"/>
      <c r="H453" s="260">
        <v>2095</v>
      </c>
      <c r="I453" s="261"/>
      <c r="J453" s="257"/>
      <c r="K453" s="257"/>
      <c r="L453" s="262"/>
      <c r="M453" s="263"/>
      <c r="N453" s="264"/>
      <c r="O453" s="264"/>
      <c r="P453" s="264"/>
      <c r="Q453" s="264"/>
      <c r="R453" s="264"/>
      <c r="S453" s="264"/>
      <c r="T453" s="26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6" t="s">
        <v>238</v>
      </c>
      <c r="AU453" s="266" t="s">
        <v>248</v>
      </c>
      <c r="AV453" s="15" t="s">
        <v>141</v>
      </c>
      <c r="AW453" s="15" t="s">
        <v>37</v>
      </c>
      <c r="AX453" s="15" t="s">
        <v>84</v>
      </c>
      <c r="AY453" s="266" t="s">
        <v>229</v>
      </c>
    </row>
    <row r="454" spans="1:65" s="2" customFormat="1" ht="49.05" customHeight="1">
      <c r="A454" s="40"/>
      <c r="B454" s="41"/>
      <c r="C454" s="216" t="s">
        <v>637</v>
      </c>
      <c r="D454" s="216" t="s">
        <v>231</v>
      </c>
      <c r="E454" s="217" t="s">
        <v>638</v>
      </c>
      <c r="F454" s="218" t="s">
        <v>639</v>
      </c>
      <c r="G454" s="219" t="s">
        <v>127</v>
      </c>
      <c r="H454" s="220">
        <v>819.3</v>
      </c>
      <c r="I454" s="221"/>
      <c r="J454" s="222">
        <f>ROUND(I454*H454,2)</f>
        <v>0</v>
      </c>
      <c r="K454" s="218" t="s">
        <v>234</v>
      </c>
      <c r="L454" s="46"/>
      <c r="M454" s="223" t="s">
        <v>19</v>
      </c>
      <c r="N454" s="224" t="s">
        <v>48</v>
      </c>
      <c r="O454" s="86"/>
      <c r="P454" s="225">
        <f>O454*H454</f>
        <v>0</v>
      </c>
      <c r="Q454" s="225">
        <v>0</v>
      </c>
      <c r="R454" s="225">
        <f>Q454*H454</f>
        <v>0</v>
      </c>
      <c r="S454" s="225">
        <v>0.205</v>
      </c>
      <c r="T454" s="226">
        <f>S454*H454</f>
        <v>167.95649999999998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7" t="s">
        <v>141</v>
      </c>
      <c r="AT454" s="227" t="s">
        <v>231</v>
      </c>
      <c r="AU454" s="227" t="s">
        <v>248</v>
      </c>
      <c r="AY454" s="19" t="s">
        <v>229</v>
      </c>
      <c r="BE454" s="228">
        <f>IF(N454="základní",J454,0)</f>
        <v>0</v>
      </c>
      <c r="BF454" s="228">
        <f>IF(N454="snížená",J454,0)</f>
        <v>0</v>
      </c>
      <c r="BG454" s="228">
        <f>IF(N454="zákl. přenesená",J454,0)</f>
        <v>0</v>
      </c>
      <c r="BH454" s="228">
        <f>IF(N454="sníž. přenesená",J454,0)</f>
        <v>0</v>
      </c>
      <c r="BI454" s="228">
        <f>IF(N454="nulová",J454,0)</f>
        <v>0</v>
      </c>
      <c r="BJ454" s="19" t="s">
        <v>84</v>
      </c>
      <c r="BK454" s="228">
        <f>ROUND(I454*H454,2)</f>
        <v>0</v>
      </c>
      <c r="BL454" s="19" t="s">
        <v>141</v>
      </c>
      <c r="BM454" s="227" t="s">
        <v>1294</v>
      </c>
    </row>
    <row r="455" spans="1:47" s="2" customFormat="1" ht="12">
      <c r="A455" s="40"/>
      <c r="B455" s="41"/>
      <c r="C455" s="42"/>
      <c r="D455" s="229" t="s">
        <v>236</v>
      </c>
      <c r="E455" s="42"/>
      <c r="F455" s="230" t="s">
        <v>641</v>
      </c>
      <c r="G455" s="42"/>
      <c r="H455" s="42"/>
      <c r="I455" s="231"/>
      <c r="J455" s="42"/>
      <c r="K455" s="42"/>
      <c r="L455" s="46"/>
      <c r="M455" s="232"/>
      <c r="N455" s="23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236</v>
      </c>
      <c r="AU455" s="19" t="s">
        <v>248</v>
      </c>
    </row>
    <row r="456" spans="1:51" s="13" customFormat="1" ht="12">
      <c r="A456" s="13"/>
      <c r="B456" s="234"/>
      <c r="C456" s="235"/>
      <c r="D456" s="236" t="s">
        <v>238</v>
      </c>
      <c r="E456" s="237" t="s">
        <v>19</v>
      </c>
      <c r="F456" s="238" t="s">
        <v>414</v>
      </c>
      <c r="G456" s="235"/>
      <c r="H456" s="237" t="s">
        <v>19</v>
      </c>
      <c r="I456" s="239"/>
      <c r="J456" s="235"/>
      <c r="K456" s="235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238</v>
      </c>
      <c r="AU456" s="244" t="s">
        <v>248</v>
      </c>
      <c r="AV456" s="13" t="s">
        <v>84</v>
      </c>
      <c r="AW456" s="13" t="s">
        <v>37</v>
      </c>
      <c r="AX456" s="13" t="s">
        <v>77</v>
      </c>
      <c r="AY456" s="244" t="s">
        <v>229</v>
      </c>
    </row>
    <row r="457" spans="1:51" s="14" customFormat="1" ht="12">
      <c r="A457" s="14"/>
      <c r="B457" s="245"/>
      <c r="C457" s="246"/>
      <c r="D457" s="236" t="s">
        <v>238</v>
      </c>
      <c r="E457" s="247" t="s">
        <v>19</v>
      </c>
      <c r="F457" s="248" t="s">
        <v>1295</v>
      </c>
      <c r="G457" s="246"/>
      <c r="H457" s="249">
        <v>819.3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238</v>
      </c>
      <c r="AU457" s="255" t="s">
        <v>248</v>
      </c>
      <c r="AV457" s="14" t="s">
        <v>87</v>
      </c>
      <c r="AW457" s="14" t="s">
        <v>37</v>
      </c>
      <c r="AX457" s="14" t="s">
        <v>77</v>
      </c>
      <c r="AY457" s="255" t="s">
        <v>229</v>
      </c>
    </row>
    <row r="458" spans="1:51" s="15" customFormat="1" ht="12">
      <c r="A458" s="15"/>
      <c r="B458" s="256"/>
      <c r="C458" s="257"/>
      <c r="D458" s="236" t="s">
        <v>238</v>
      </c>
      <c r="E458" s="258" t="s">
        <v>19</v>
      </c>
      <c r="F458" s="259" t="s">
        <v>240</v>
      </c>
      <c r="G458" s="257"/>
      <c r="H458" s="260">
        <v>819.3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6" t="s">
        <v>238</v>
      </c>
      <c r="AU458" s="266" t="s">
        <v>248</v>
      </c>
      <c r="AV458" s="15" t="s">
        <v>141</v>
      </c>
      <c r="AW458" s="15" t="s">
        <v>37</v>
      </c>
      <c r="AX458" s="15" t="s">
        <v>84</v>
      </c>
      <c r="AY458" s="266" t="s">
        <v>229</v>
      </c>
    </row>
    <row r="459" spans="1:65" s="2" customFormat="1" ht="44.25" customHeight="1">
      <c r="A459" s="40"/>
      <c r="B459" s="41"/>
      <c r="C459" s="216" t="s">
        <v>1296</v>
      </c>
      <c r="D459" s="216" t="s">
        <v>231</v>
      </c>
      <c r="E459" s="217" t="s">
        <v>1297</v>
      </c>
      <c r="F459" s="218" t="s">
        <v>1298</v>
      </c>
      <c r="G459" s="219" t="s">
        <v>127</v>
      </c>
      <c r="H459" s="220">
        <v>98.5</v>
      </c>
      <c r="I459" s="221"/>
      <c r="J459" s="222">
        <f>ROUND(I459*H459,2)</f>
        <v>0</v>
      </c>
      <c r="K459" s="218" t="s">
        <v>234</v>
      </c>
      <c r="L459" s="46"/>
      <c r="M459" s="223" t="s">
        <v>19</v>
      </c>
      <c r="N459" s="224" t="s">
        <v>48</v>
      </c>
      <c r="O459" s="86"/>
      <c r="P459" s="225">
        <f>O459*H459</f>
        <v>0</v>
      </c>
      <c r="Q459" s="225">
        <v>0</v>
      </c>
      <c r="R459" s="225">
        <f>Q459*H459</f>
        <v>0</v>
      </c>
      <c r="S459" s="225">
        <v>0</v>
      </c>
      <c r="T459" s="22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7" t="s">
        <v>141</v>
      </c>
      <c r="AT459" s="227" t="s">
        <v>231</v>
      </c>
      <c r="AU459" s="227" t="s">
        <v>248</v>
      </c>
      <c r="AY459" s="19" t="s">
        <v>229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19" t="s">
        <v>84</v>
      </c>
      <c r="BK459" s="228">
        <f>ROUND(I459*H459,2)</f>
        <v>0</v>
      </c>
      <c r="BL459" s="19" t="s">
        <v>141</v>
      </c>
      <c r="BM459" s="227" t="s">
        <v>1299</v>
      </c>
    </row>
    <row r="460" spans="1:47" s="2" customFormat="1" ht="12">
      <c r="A460" s="40"/>
      <c r="B460" s="41"/>
      <c r="C460" s="42"/>
      <c r="D460" s="229" t="s">
        <v>236</v>
      </c>
      <c r="E460" s="42"/>
      <c r="F460" s="230" t="s">
        <v>1300</v>
      </c>
      <c r="G460" s="42"/>
      <c r="H460" s="42"/>
      <c r="I460" s="231"/>
      <c r="J460" s="42"/>
      <c r="K460" s="42"/>
      <c r="L460" s="46"/>
      <c r="M460" s="232"/>
      <c r="N460" s="23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236</v>
      </c>
      <c r="AU460" s="19" t="s">
        <v>248</v>
      </c>
    </row>
    <row r="461" spans="1:51" s="14" customFormat="1" ht="12">
      <c r="A461" s="14"/>
      <c r="B461" s="245"/>
      <c r="C461" s="246"/>
      <c r="D461" s="236" t="s">
        <v>238</v>
      </c>
      <c r="E461" s="247" t="s">
        <v>19</v>
      </c>
      <c r="F461" s="248" t="s">
        <v>913</v>
      </c>
      <c r="G461" s="246"/>
      <c r="H461" s="249">
        <v>98.5</v>
      </c>
      <c r="I461" s="250"/>
      <c r="J461" s="246"/>
      <c r="K461" s="246"/>
      <c r="L461" s="251"/>
      <c r="M461" s="252"/>
      <c r="N461" s="253"/>
      <c r="O461" s="253"/>
      <c r="P461" s="253"/>
      <c r="Q461" s="253"/>
      <c r="R461" s="253"/>
      <c r="S461" s="253"/>
      <c r="T461" s="25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5" t="s">
        <v>238</v>
      </c>
      <c r="AU461" s="255" t="s">
        <v>248</v>
      </c>
      <c r="AV461" s="14" t="s">
        <v>87</v>
      </c>
      <c r="AW461" s="14" t="s">
        <v>37</v>
      </c>
      <c r="AX461" s="14" t="s">
        <v>77</v>
      </c>
      <c r="AY461" s="255" t="s">
        <v>229</v>
      </c>
    </row>
    <row r="462" spans="1:51" s="15" customFormat="1" ht="12">
      <c r="A462" s="15"/>
      <c r="B462" s="256"/>
      <c r="C462" s="257"/>
      <c r="D462" s="236" t="s">
        <v>238</v>
      </c>
      <c r="E462" s="258" t="s">
        <v>19</v>
      </c>
      <c r="F462" s="259" t="s">
        <v>240</v>
      </c>
      <c r="G462" s="257"/>
      <c r="H462" s="260">
        <v>98.5</v>
      </c>
      <c r="I462" s="261"/>
      <c r="J462" s="257"/>
      <c r="K462" s="257"/>
      <c r="L462" s="262"/>
      <c r="M462" s="263"/>
      <c r="N462" s="264"/>
      <c r="O462" s="264"/>
      <c r="P462" s="264"/>
      <c r="Q462" s="264"/>
      <c r="R462" s="264"/>
      <c r="S462" s="264"/>
      <c r="T462" s="26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66" t="s">
        <v>238</v>
      </c>
      <c r="AU462" s="266" t="s">
        <v>248</v>
      </c>
      <c r="AV462" s="15" t="s">
        <v>141</v>
      </c>
      <c r="AW462" s="15" t="s">
        <v>37</v>
      </c>
      <c r="AX462" s="15" t="s">
        <v>84</v>
      </c>
      <c r="AY462" s="266" t="s">
        <v>229</v>
      </c>
    </row>
    <row r="463" spans="1:65" s="2" customFormat="1" ht="24.15" customHeight="1">
      <c r="A463" s="40"/>
      <c r="B463" s="41"/>
      <c r="C463" s="216" t="s">
        <v>1301</v>
      </c>
      <c r="D463" s="216" t="s">
        <v>231</v>
      </c>
      <c r="E463" s="217" t="s">
        <v>1302</v>
      </c>
      <c r="F463" s="218" t="s">
        <v>1303</v>
      </c>
      <c r="G463" s="219" t="s">
        <v>127</v>
      </c>
      <c r="H463" s="220">
        <v>98.5</v>
      </c>
      <c r="I463" s="221"/>
      <c r="J463" s="222">
        <f>ROUND(I463*H463,2)</f>
        <v>0</v>
      </c>
      <c r="K463" s="218" t="s">
        <v>234</v>
      </c>
      <c r="L463" s="46"/>
      <c r="M463" s="223" t="s">
        <v>19</v>
      </c>
      <c r="N463" s="224" t="s">
        <v>48</v>
      </c>
      <c r="O463" s="86"/>
      <c r="P463" s="225">
        <f>O463*H463</f>
        <v>0</v>
      </c>
      <c r="Q463" s="225">
        <v>0</v>
      </c>
      <c r="R463" s="225">
        <f>Q463*H463</f>
        <v>0</v>
      </c>
      <c r="S463" s="225">
        <v>0</v>
      </c>
      <c r="T463" s="22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7" t="s">
        <v>141</v>
      </c>
      <c r="AT463" s="227" t="s">
        <v>231</v>
      </c>
      <c r="AU463" s="227" t="s">
        <v>248</v>
      </c>
      <c r="AY463" s="19" t="s">
        <v>229</v>
      </c>
      <c r="BE463" s="228">
        <f>IF(N463="základní",J463,0)</f>
        <v>0</v>
      </c>
      <c r="BF463" s="228">
        <f>IF(N463="snížená",J463,0)</f>
        <v>0</v>
      </c>
      <c r="BG463" s="228">
        <f>IF(N463="zákl. přenesená",J463,0)</f>
        <v>0</v>
      </c>
      <c r="BH463" s="228">
        <f>IF(N463="sníž. přenesená",J463,0)</f>
        <v>0</v>
      </c>
      <c r="BI463" s="228">
        <f>IF(N463="nulová",J463,0)</f>
        <v>0</v>
      </c>
      <c r="BJ463" s="19" t="s">
        <v>84</v>
      </c>
      <c r="BK463" s="228">
        <f>ROUND(I463*H463,2)</f>
        <v>0</v>
      </c>
      <c r="BL463" s="19" t="s">
        <v>141</v>
      </c>
      <c r="BM463" s="227" t="s">
        <v>1304</v>
      </c>
    </row>
    <row r="464" spans="1:47" s="2" customFormat="1" ht="12">
      <c r="A464" s="40"/>
      <c r="B464" s="41"/>
      <c r="C464" s="42"/>
      <c r="D464" s="229" t="s">
        <v>236</v>
      </c>
      <c r="E464" s="42"/>
      <c r="F464" s="230" t="s">
        <v>1305</v>
      </c>
      <c r="G464" s="42"/>
      <c r="H464" s="42"/>
      <c r="I464" s="231"/>
      <c r="J464" s="42"/>
      <c r="K464" s="42"/>
      <c r="L464" s="46"/>
      <c r="M464" s="232"/>
      <c r="N464" s="23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236</v>
      </c>
      <c r="AU464" s="19" t="s">
        <v>248</v>
      </c>
    </row>
    <row r="465" spans="1:51" s="13" customFormat="1" ht="12">
      <c r="A465" s="13"/>
      <c r="B465" s="234"/>
      <c r="C465" s="235"/>
      <c r="D465" s="236" t="s">
        <v>238</v>
      </c>
      <c r="E465" s="237" t="s">
        <v>19</v>
      </c>
      <c r="F465" s="238" t="s">
        <v>239</v>
      </c>
      <c r="G465" s="235"/>
      <c r="H465" s="237" t="s">
        <v>19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4" t="s">
        <v>238</v>
      </c>
      <c r="AU465" s="244" t="s">
        <v>248</v>
      </c>
      <c r="AV465" s="13" t="s">
        <v>84</v>
      </c>
      <c r="AW465" s="13" t="s">
        <v>37</v>
      </c>
      <c r="AX465" s="13" t="s">
        <v>77</v>
      </c>
      <c r="AY465" s="244" t="s">
        <v>229</v>
      </c>
    </row>
    <row r="466" spans="1:51" s="14" customFormat="1" ht="12">
      <c r="A466" s="14"/>
      <c r="B466" s="245"/>
      <c r="C466" s="246"/>
      <c r="D466" s="236" t="s">
        <v>238</v>
      </c>
      <c r="E466" s="247" t="s">
        <v>913</v>
      </c>
      <c r="F466" s="248" t="s">
        <v>1306</v>
      </c>
      <c r="G466" s="246"/>
      <c r="H466" s="249">
        <v>98.5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5" t="s">
        <v>238</v>
      </c>
      <c r="AU466" s="255" t="s">
        <v>248</v>
      </c>
      <c r="AV466" s="14" t="s">
        <v>87</v>
      </c>
      <c r="AW466" s="14" t="s">
        <v>37</v>
      </c>
      <c r="AX466" s="14" t="s">
        <v>77</v>
      </c>
      <c r="AY466" s="255" t="s">
        <v>229</v>
      </c>
    </row>
    <row r="467" spans="1:51" s="15" customFormat="1" ht="12">
      <c r="A467" s="15"/>
      <c r="B467" s="256"/>
      <c r="C467" s="257"/>
      <c r="D467" s="236" t="s">
        <v>238</v>
      </c>
      <c r="E467" s="258" t="s">
        <v>19</v>
      </c>
      <c r="F467" s="259" t="s">
        <v>240</v>
      </c>
      <c r="G467" s="257"/>
      <c r="H467" s="260">
        <v>98.5</v>
      </c>
      <c r="I467" s="261"/>
      <c r="J467" s="257"/>
      <c r="K467" s="257"/>
      <c r="L467" s="262"/>
      <c r="M467" s="263"/>
      <c r="N467" s="264"/>
      <c r="O467" s="264"/>
      <c r="P467" s="264"/>
      <c r="Q467" s="264"/>
      <c r="R467" s="264"/>
      <c r="S467" s="264"/>
      <c r="T467" s="26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6" t="s">
        <v>238</v>
      </c>
      <c r="AU467" s="266" t="s">
        <v>248</v>
      </c>
      <c r="AV467" s="15" t="s">
        <v>141</v>
      </c>
      <c r="AW467" s="15" t="s">
        <v>37</v>
      </c>
      <c r="AX467" s="15" t="s">
        <v>84</v>
      </c>
      <c r="AY467" s="266" t="s">
        <v>229</v>
      </c>
    </row>
    <row r="468" spans="1:65" s="2" customFormat="1" ht="62.7" customHeight="1">
      <c r="A468" s="40"/>
      <c r="B468" s="41"/>
      <c r="C468" s="216" t="s">
        <v>1307</v>
      </c>
      <c r="D468" s="216" t="s">
        <v>231</v>
      </c>
      <c r="E468" s="217" t="s">
        <v>1308</v>
      </c>
      <c r="F468" s="218" t="s">
        <v>1309</v>
      </c>
      <c r="G468" s="219" t="s">
        <v>127</v>
      </c>
      <c r="H468" s="220">
        <v>26.5</v>
      </c>
      <c r="I468" s="221"/>
      <c r="J468" s="222">
        <f>ROUND(I468*H468,2)</f>
        <v>0</v>
      </c>
      <c r="K468" s="218" t="s">
        <v>234</v>
      </c>
      <c r="L468" s="46"/>
      <c r="M468" s="223" t="s">
        <v>19</v>
      </c>
      <c r="N468" s="224" t="s">
        <v>48</v>
      </c>
      <c r="O468" s="86"/>
      <c r="P468" s="225">
        <f>O468*H468</f>
        <v>0</v>
      </c>
      <c r="Q468" s="225">
        <v>0</v>
      </c>
      <c r="R468" s="225">
        <f>Q468*H468</f>
        <v>0</v>
      </c>
      <c r="S468" s="225">
        <v>0.35</v>
      </c>
      <c r="T468" s="226">
        <f>S468*H468</f>
        <v>9.274999999999999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7" t="s">
        <v>141</v>
      </c>
      <c r="AT468" s="227" t="s">
        <v>231</v>
      </c>
      <c r="AU468" s="227" t="s">
        <v>248</v>
      </c>
      <c r="AY468" s="19" t="s">
        <v>229</v>
      </c>
      <c r="BE468" s="228">
        <f>IF(N468="základní",J468,0)</f>
        <v>0</v>
      </c>
      <c r="BF468" s="228">
        <f>IF(N468="snížená",J468,0)</f>
        <v>0</v>
      </c>
      <c r="BG468" s="228">
        <f>IF(N468="zákl. přenesená",J468,0)</f>
        <v>0</v>
      </c>
      <c r="BH468" s="228">
        <f>IF(N468="sníž. přenesená",J468,0)</f>
        <v>0</v>
      </c>
      <c r="BI468" s="228">
        <f>IF(N468="nulová",J468,0)</f>
        <v>0</v>
      </c>
      <c r="BJ468" s="19" t="s">
        <v>84</v>
      </c>
      <c r="BK468" s="228">
        <f>ROUND(I468*H468,2)</f>
        <v>0</v>
      </c>
      <c r="BL468" s="19" t="s">
        <v>141</v>
      </c>
      <c r="BM468" s="227" t="s">
        <v>1310</v>
      </c>
    </row>
    <row r="469" spans="1:47" s="2" customFormat="1" ht="12">
      <c r="A469" s="40"/>
      <c r="B469" s="41"/>
      <c r="C469" s="42"/>
      <c r="D469" s="229" t="s">
        <v>236</v>
      </c>
      <c r="E469" s="42"/>
      <c r="F469" s="230" t="s">
        <v>1311</v>
      </c>
      <c r="G469" s="42"/>
      <c r="H469" s="42"/>
      <c r="I469" s="231"/>
      <c r="J469" s="42"/>
      <c r="K469" s="42"/>
      <c r="L469" s="46"/>
      <c r="M469" s="232"/>
      <c r="N469" s="23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236</v>
      </c>
      <c r="AU469" s="19" t="s">
        <v>248</v>
      </c>
    </row>
    <row r="470" spans="1:51" s="13" customFormat="1" ht="12">
      <c r="A470" s="13"/>
      <c r="B470" s="234"/>
      <c r="C470" s="235"/>
      <c r="D470" s="236" t="s">
        <v>238</v>
      </c>
      <c r="E470" s="237" t="s">
        <v>19</v>
      </c>
      <c r="F470" s="238" t="s">
        <v>414</v>
      </c>
      <c r="G470" s="235"/>
      <c r="H470" s="237" t="s">
        <v>19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4" t="s">
        <v>238</v>
      </c>
      <c r="AU470" s="244" t="s">
        <v>248</v>
      </c>
      <c r="AV470" s="13" t="s">
        <v>84</v>
      </c>
      <c r="AW470" s="13" t="s">
        <v>37</v>
      </c>
      <c r="AX470" s="13" t="s">
        <v>77</v>
      </c>
      <c r="AY470" s="244" t="s">
        <v>229</v>
      </c>
    </row>
    <row r="471" spans="1:51" s="14" customFormat="1" ht="12">
      <c r="A471" s="14"/>
      <c r="B471" s="245"/>
      <c r="C471" s="246"/>
      <c r="D471" s="236" t="s">
        <v>238</v>
      </c>
      <c r="E471" s="247" t="s">
        <v>19</v>
      </c>
      <c r="F471" s="248" t="s">
        <v>1312</v>
      </c>
      <c r="G471" s="246"/>
      <c r="H471" s="249">
        <v>26.5</v>
      </c>
      <c r="I471" s="250"/>
      <c r="J471" s="246"/>
      <c r="K471" s="246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238</v>
      </c>
      <c r="AU471" s="255" t="s">
        <v>248</v>
      </c>
      <c r="AV471" s="14" t="s">
        <v>87</v>
      </c>
      <c r="AW471" s="14" t="s">
        <v>37</v>
      </c>
      <c r="AX471" s="14" t="s">
        <v>77</v>
      </c>
      <c r="AY471" s="255" t="s">
        <v>229</v>
      </c>
    </row>
    <row r="472" spans="1:51" s="15" customFormat="1" ht="12">
      <c r="A472" s="15"/>
      <c r="B472" s="256"/>
      <c r="C472" s="257"/>
      <c r="D472" s="236" t="s">
        <v>238</v>
      </c>
      <c r="E472" s="258" t="s">
        <v>19</v>
      </c>
      <c r="F472" s="259" t="s">
        <v>240</v>
      </c>
      <c r="G472" s="257"/>
      <c r="H472" s="260">
        <v>26.5</v>
      </c>
      <c r="I472" s="261"/>
      <c r="J472" s="257"/>
      <c r="K472" s="257"/>
      <c r="L472" s="262"/>
      <c r="M472" s="263"/>
      <c r="N472" s="264"/>
      <c r="O472" s="264"/>
      <c r="P472" s="264"/>
      <c r="Q472" s="264"/>
      <c r="R472" s="264"/>
      <c r="S472" s="264"/>
      <c r="T472" s="26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6" t="s">
        <v>238</v>
      </c>
      <c r="AU472" s="266" t="s">
        <v>248</v>
      </c>
      <c r="AV472" s="15" t="s">
        <v>141</v>
      </c>
      <c r="AW472" s="15" t="s">
        <v>37</v>
      </c>
      <c r="AX472" s="15" t="s">
        <v>84</v>
      </c>
      <c r="AY472" s="266" t="s">
        <v>229</v>
      </c>
    </row>
    <row r="473" spans="1:65" s="2" customFormat="1" ht="24.15" customHeight="1">
      <c r="A473" s="40"/>
      <c r="B473" s="41"/>
      <c r="C473" s="216" t="s">
        <v>1313</v>
      </c>
      <c r="D473" s="216" t="s">
        <v>231</v>
      </c>
      <c r="E473" s="217" t="s">
        <v>1314</v>
      </c>
      <c r="F473" s="218" t="s">
        <v>1315</v>
      </c>
      <c r="G473" s="219" t="s">
        <v>132</v>
      </c>
      <c r="H473" s="220">
        <v>11</v>
      </c>
      <c r="I473" s="221"/>
      <c r="J473" s="222">
        <f>ROUND(I473*H473,2)</f>
        <v>0</v>
      </c>
      <c r="K473" s="218" t="s">
        <v>19</v>
      </c>
      <c r="L473" s="46"/>
      <c r="M473" s="223" t="s">
        <v>19</v>
      </c>
      <c r="N473" s="224" t="s">
        <v>48</v>
      </c>
      <c r="O473" s="86"/>
      <c r="P473" s="225">
        <f>O473*H473</f>
        <v>0</v>
      </c>
      <c r="Q473" s="225">
        <v>0</v>
      </c>
      <c r="R473" s="225">
        <f>Q473*H473</f>
        <v>0</v>
      </c>
      <c r="S473" s="225">
        <v>0</v>
      </c>
      <c r="T473" s="226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7" t="s">
        <v>141</v>
      </c>
      <c r="AT473" s="227" t="s">
        <v>231</v>
      </c>
      <c r="AU473" s="227" t="s">
        <v>248</v>
      </c>
      <c r="AY473" s="19" t="s">
        <v>229</v>
      </c>
      <c r="BE473" s="228">
        <f>IF(N473="základní",J473,0)</f>
        <v>0</v>
      </c>
      <c r="BF473" s="228">
        <f>IF(N473="snížená",J473,0)</f>
        <v>0</v>
      </c>
      <c r="BG473" s="228">
        <f>IF(N473="zákl. přenesená",J473,0)</f>
        <v>0</v>
      </c>
      <c r="BH473" s="228">
        <f>IF(N473="sníž. přenesená",J473,0)</f>
        <v>0</v>
      </c>
      <c r="BI473" s="228">
        <f>IF(N473="nulová",J473,0)</f>
        <v>0</v>
      </c>
      <c r="BJ473" s="19" t="s">
        <v>84</v>
      </c>
      <c r="BK473" s="228">
        <f>ROUND(I473*H473,2)</f>
        <v>0</v>
      </c>
      <c r="BL473" s="19" t="s">
        <v>141</v>
      </c>
      <c r="BM473" s="227" t="s">
        <v>1316</v>
      </c>
    </row>
    <row r="474" spans="1:51" s="13" customFormat="1" ht="12">
      <c r="A474" s="13"/>
      <c r="B474" s="234"/>
      <c r="C474" s="235"/>
      <c r="D474" s="236" t="s">
        <v>238</v>
      </c>
      <c r="E474" s="237" t="s">
        <v>19</v>
      </c>
      <c r="F474" s="238" t="s">
        <v>335</v>
      </c>
      <c r="G474" s="235"/>
      <c r="H474" s="237" t="s">
        <v>19</v>
      </c>
      <c r="I474" s="239"/>
      <c r="J474" s="235"/>
      <c r="K474" s="235"/>
      <c r="L474" s="240"/>
      <c r="M474" s="241"/>
      <c r="N474" s="242"/>
      <c r="O474" s="242"/>
      <c r="P474" s="242"/>
      <c r="Q474" s="242"/>
      <c r="R474" s="242"/>
      <c r="S474" s="242"/>
      <c r="T474" s="24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4" t="s">
        <v>238</v>
      </c>
      <c r="AU474" s="244" t="s">
        <v>248</v>
      </c>
      <c r="AV474" s="13" t="s">
        <v>84</v>
      </c>
      <c r="AW474" s="13" t="s">
        <v>37</v>
      </c>
      <c r="AX474" s="13" t="s">
        <v>77</v>
      </c>
      <c r="AY474" s="244" t="s">
        <v>229</v>
      </c>
    </row>
    <row r="475" spans="1:51" s="14" customFormat="1" ht="12">
      <c r="A475" s="14"/>
      <c r="B475" s="245"/>
      <c r="C475" s="246"/>
      <c r="D475" s="236" t="s">
        <v>238</v>
      </c>
      <c r="E475" s="247" t="s">
        <v>19</v>
      </c>
      <c r="F475" s="248" t="s">
        <v>152</v>
      </c>
      <c r="G475" s="246"/>
      <c r="H475" s="249">
        <v>11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5" t="s">
        <v>238</v>
      </c>
      <c r="AU475" s="255" t="s">
        <v>248</v>
      </c>
      <c r="AV475" s="14" t="s">
        <v>87</v>
      </c>
      <c r="AW475" s="14" t="s">
        <v>37</v>
      </c>
      <c r="AX475" s="14" t="s">
        <v>77</v>
      </c>
      <c r="AY475" s="255" t="s">
        <v>229</v>
      </c>
    </row>
    <row r="476" spans="1:51" s="15" customFormat="1" ht="12">
      <c r="A476" s="15"/>
      <c r="B476" s="256"/>
      <c r="C476" s="257"/>
      <c r="D476" s="236" t="s">
        <v>238</v>
      </c>
      <c r="E476" s="258" t="s">
        <v>19</v>
      </c>
      <c r="F476" s="259" t="s">
        <v>240</v>
      </c>
      <c r="G476" s="257"/>
      <c r="H476" s="260">
        <v>11</v>
      </c>
      <c r="I476" s="261"/>
      <c r="J476" s="257"/>
      <c r="K476" s="257"/>
      <c r="L476" s="262"/>
      <c r="M476" s="263"/>
      <c r="N476" s="264"/>
      <c r="O476" s="264"/>
      <c r="P476" s="264"/>
      <c r="Q476" s="264"/>
      <c r="R476" s="264"/>
      <c r="S476" s="264"/>
      <c r="T476" s="26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6" t="s">
        <v>238</v>
      </c>
      <c r="AU476" s="266" t="s">
        <v>248</v>
      </c>
      <c r="AV476" s="15" t="s">
        <v>141</v>
      </c>
      <c r="AW476" s="15" t="s">
        <v>37</v>
      </c>
      <c r="AX476" s="15" t="s">
        <v>84</v>
      </c>
      <c r="AY476" s="266" t="s">
        <v>229</v>
      </c>
    </row>
    <row r="477" spans="1:65" s="2" customFormat="1" ht="37.8" customHeight="1">
      <c r="A477" s="40"/>
      <c r="B477" s="41"/>
      <c r="C477" s="216" t="s">
        <v>1317</v>
      </c>
      <c r="D477" s="216" t="s">
        <v>231</v>
      </c>
      <c r="E477" s="217" t="s">
        <v>1318</v>
      </c>
      <c r="F477" s="218" t="s">
        <v>1319</v>
      </c>
      <c r="G477" s="219" t="s">
        <v>127</v>
      </c>
      <c r="H477" s="220">
        <v>12</v>
      </c>
      <c r="I477" s="221"/>
      <c r="J477" s="222">
        <f>ROUND(I477*H477,2)</f>
        <v>0</v>
      </c>
      <c r="K477" s="218" t="s">
        <v>234</v>
      </c>
      <c r="L477" s="46"/>
      <c r="M477" s="223" t="s">
        <v>19</v>
      </c>
      <c r="N477" s="224" t="s">
        <v>48</v>
      </c>
      <c r="O477" s="86"/>
      <c r="P477" s="225">
        <f>O477*H477</f>
        <v>0</v>
      </c>
      <c r="Q477" s="225">
        <v>0</v>
      </c>
      <c r="R477" s="225">
        <f>Q477*H477</f>
        <v>0</v>
      </c>
      <c r="S477" s="225">
        <v>0.028</v>
      </c>
      <c r="T477" s="226">
        <f>S477*H477</f>
        <v>0.336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7" t="s">
        <v>141</v>
      </c>
      <c r="AT477" s="227" t="s">
        <v>231</v>
      </c>
      <c r="AU477" s="227" t="s">
        <v>248</v>
      </c>
      <c r="AY477" s="19" t="s">
        <v>229</v>
      </c>
      <c r="BE477" s="228">
        <f>IF(N477="základní",J477,0)</f>
        <v>0</v>
      </c>
      <c r="BF477" s="228">
        <f>IF(N477="snížená",J477,0)</f>
        <v>0</v>
      </c>
      <c r="BG477" s="228">
        <f>IF(N477="zákl. přenesená",J477,0)</f>
        <v>0</v>
      </c>
      <c r="BH477" s="228">
        <f>IF(N477="sníž. přenesená",J477,0)</f>
        <v>0</v>
      </c>
      <c r="BI477" s="228">
        <f>IF(N477="nulová",J477,0)</f>
        <v>0</v>
      </c>
      <c r="BJ477" s="19" t="s">
        <v>84</v>
      </c>
      <c r="BK477" s="228">
        <f>ROUND(I477*H477,2)</f>
        <v>0</v>
      </c>
      <c r="BL477" s="19" t="s">
        <v>141</v>
      </c>
      <c r="BM477" s="227" t="s">
        <v>1320</v>
      </c>
    </row>
    <row r="478" spans="1:47" s="2" customFormat="1" ht="12">
      <c r="A478" s="40"/>
      <c r="B478" s="41"/>
      <c r="C478" s="42"/>
      <c r="D478" s="229" t="s">
        <v>236</v>
      </c>
      <c r="E478" s="42"/>
      <c r="F478" s="230" t="s">
        <v>1321</v>
      </c>
      <c r="G478" s="42"/>
      <c r="H478" s="42"/>
      <c r="I478" s="231"/>
      <c r="J478" s="42"/>
      <c r="K478" s="42"/>
      <c r="L478" s="46"/>
      <c r="M478" s="232"/>
      <c r="N478" s="233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236</v>
      </c>
      <c r="AU478" s="19" t="s">
        <v>248</v>
      </c>
    </row>
    <row r="479" spans="1:51" s="13" customFormat="1" ht="12">
      <c r="A479" s="13"/>
      <c r="B479" s="234"/>
      <c r="C479" s="235"/>
      <c r="D479" s="236" t="s">
        <v>238</v>
      </c>
      <c r="E479" s="237" t="s">
        <v>19</v>
      </c>
      <c r="F479" s="238" t="s">
        <v>511</v>
      </c>
      <c r="G479" s="235"/>
      <c r="H479" s="237" t="s">
        <v>19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238</v>
      </c>
      <c r="AU479" s="244" t="s">
        <v>248</v>
      </c>
      <c r="AV479" s="13" t="s">
        <v>84</v>
      </c>
      <c r="AW479" s="13" t="s">
        <v>37</v>
      </c>
      <c r="AX479" s="13" t="s">
        <v>77</v>
      </c>
      <c r="AY479" s="244" t="s">
        <v>229</v>
      </c>
    </row>
    <row r="480" spans="1:51" s="14" customFormat="1" ht="12">
      <c r="A480" s="14"/>
      <c r="B480" s="245"/>
      <c r="C480" s="246"/>
      <c r="D480" s="236" t="s">
        <v>238</v>
      </c>
      <c r="E480" s="247" t="s">
        <v>19</v>
      </c>
      <c r="F480" s="248" t="s">
        <v>1322</v>
      </c>
      <c r="G480" s="246"/>
      <c r="H480" s="249">
        <v>12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5" t="s">
        <v>238</v>
      </c>
      <c r="AU480" s="255" t="s">
        <v>248</v>
      </c>
      <c r="AV480" s="14" t="s">
        <v>87</v>
      </c>
      <c r="AW480" s="14" t="s">
        <v>37</v>
      </c>
      <c r="AX480" s="14" t="s">
        <v>77</v>
      </c>
      <c r="AY480" s="255" t="s">
        <v>229</v>
      </c>
    </row>
    <row r="481" spans="1:51" s="15" customFormat="1" ht="12">
      <c r="A481" s="15"/>
      <c r="B481" s="256"/>
      <c r="C481" s="257"/>
      <c r="D481" s="236" t="s">
        <v>238</v>
      </c>
      <c r="E481" s="258" t="s">
        <v>19</v>
      </c>
      <c r="F481" s="259" t="s">
        <v>240</v>
      </c>
      <c r="G481" s="257"/>
      <c r="H481" s="260">
        <v>12</v>
      </c>
      <c r="I481" s="261"/>
      <c r="J481" s="257"/>
      <c r="K481" s="257"/>
      <c r="L481" s="262"/>
      <c r="M481" s="263"/>
      <c r="N481" s="264"/>
      <c r="O481" s="264"/>
      <c r="P481" s="264"/>
      <c r="Q481" s="264"/>
      <c r="R481" s="264"/>
      <c r="S481" s="264"/>
      <c r="T481" s="26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6" t="s">
        <v>238</v>
      </c>
      <c r="AU481" s="266" t="s">
        <v>248</v>
      </c>
      <c r="AV481" s="15" t="s">
        <v>141</v>
      </c>
      <c r="AW481" s="15" t="s">
        <v>37</v>
      </c>
      <c r="AX481" s="15" t="s">
        <v>84</v>
      </c>
      <c r="AY481" s="266" t="s">
        <v>229</v>
      </c>
    </row>
    <row r="482" spans="1:65" s="2" customFormat="1" ht="24.15" customHeight="1">
      <c r="A482" s="40"/>
      <c r="B482" s="41"/>
      <c r="C482" s="216" t="s">
        <v>1323</v>
      </c>
      <c r="D482" s="216" t="s">
        <v>231</v>
      </c>
      <c r="E482" s="217" t="s">
        <v>1324</v>
      </c>
      <c r="F482" s="218" t="s">
        <v>1325</v>
      </c>
      <c r="G482" s="219" t="s">
        <v>127</v>
      </c>
      <c r="H482" s="220">
        <v>23.3</v>
      </c>
      <c r="I482" s="221"/>
      <c r="J482" s="222">
        <f>ROUND(I482*H482,2)</f>
        <v>0</v>
      </c>
      <c r="K482" s="218" t="s">
        <v>234</v>
      </c>
      <c r="L482" s="46"/>
      <c r="M482" s="223" t="s">
        <v>19</v>
      </c>
      <c r="N482" s="224" t="s">
        <v>48</v>
      </c>
      <c r="O482" s="86"/>
      <c r="P482" s="225">
        <f>O482*H482</f>
        <v>0</v>
      </c>
      <c r="Q482" s="225">
        <v>0</v>
      </c>
      <c r="R482" s="225">
        <f>Q482*H482</f>
        <v>0</v>
      </c>
      <c r="S482" s="225">
        <v>0.18</v>
      </c>
      <c r="T482" s="226">
        <f>S482*H482</f>
        <v>4.194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7" t="s">
        <v>141</v>
      </c>
      <c r="AT482" s="227" t="s">
        <v>231</v>
      </c>
      <c r="AU482" s="227" t="s">
        <v>248</v>
      </c>
      <c r="AY482" s="19" t="s">
        <v>229</v>
      </c>
      <c r="BE482" s="228">
        <f>IF(N482="základní",J482,0)</f>
        <v>0</v>
      </c>
      <c r="BF482" s="228">
        <f>IF(N482="snížená",J482,0)</f>
        <v>0</v>
      </c>
      <c r="BG482" s="228">
        <f>IF(N482="zákl. přenesená",J482,0)</f>
        <v>0</v>
      </c>
      <c r="BH482" s="228">
        <f>IF(N482="sníž. přenesená",J482,0)</f>
        <v>0</v>
      </c>
      <c r="BI482" s="228">
        <f>IF(N482="nulová",J482,0)</f>
        <v>0</v>
      </c>
      <c r="BJ482" s="19" t="s">
        <v>84</v>
      </c>
      <c r="BK482" s="228">
        <f>ROUND(I482*H482,2)</f>
        <v>0</v>
      </c>
      <c r="BL482" s="19" t="s">
        <v>141</v>
      </c>
      <c r="BM482" s="227" t="s">
        <v>1326</v>
      </c>
    </row>
    <row r="483" spans="1:47" s="2" customFormat="1" ht="12">
      <c r="A483" s="40"/>
      <c r="B483" s="41"/>
      <c r="C483" s="42"/>
      <c r="D483" s="229" t="s">
        <v>236</v>
      </c>
      <c r="E483" s="42"/>
      <c r="F483" s="230" t="s">
        <v>1327</v>
      </c>
      <c r="G483" s="42"/>
      <c r="H483" s="42"/>
      <c r="I483" s="231"/>
      <c r="J483" s="42"/>
      <c r="K483" s="42"/>
      <c r="L483" s="46"/>
      <c r="M483" s="232"/>
      <c r="N483" s="23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236</v>
      </c>
      <c r="AU483" s="19" t="s">
        <v>248</v>
      </c>
    </row>
    <row r="484" spans="1:51" s="13" customFormat="1" ht="12">
      <c r="A484" s="13"/>
      <c r="B484" s="234"/>
      <c r="C484" s="235"/>
      <c r="D484" s="236" t="s">
        <v>238</v>
      </c>
      <c r="E484" s="237" t="s">
        <v>19</v>
      </c>
      <c r="F484" s="238" t="s">
        <v>414</v>
      </c>
      <c r="G484" s="235"/>
      <c r="H484" s="237" t="s">
        <v>19</v>
      </c>
      <c r="I484" s="239"/>
      <c r="J484" s="235"/>
      <c r="K484" s="235"/>
      <c r="L484" s="240"/>
      <c r="M484" s="241"/>
      <c r="N484" s="242"/>
      <c r="O484" s="242"/>
      <c r="P484" s="242"/>
      <c r="Q484" s="242"/>
      <c r="R484" s="242"/>
      <c r="S484" s="242"/>
      <c r="T484" s="24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4" t="s">
        <v>238</v>
      </c>
      <c r="AU484" s="244" t="s">
        <v>248</v>
      </c>
      <c r="AV484" s="13" t="s">
        <v>84</v>
      </c>
      <c r="AW484" s="13" t="s">
        <v>37</v>
      </c>
      <c r="AX484" s="13" t="s">
        <v>77</v>
      </c>
      <c r="AY484" s="244" t="s">
        <v>229</v>
      </c>
    </row>
    <row r="485" spans="1:51" s="14" customFormat="1" ht="12">
      <c r="A485" s="14"/>
      <c r="B485" s="245"/>
      <c r="C485" s="246"/>
      <c r="D485" s="236" t="s">
        <v>238</v>
      </c>
      <c r="E485" s="247" t="s">
        <v>863</v>
      </c>
      <c r="F485" s="248" t="s">
        <v>1328</v>
      </c>
      <c r="G485" s="246"/>
      <c r="H485" s="249">
        <v>23.3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238</v>
      </c>
      <c r="AU485" s="255" t="s">
        <v>248</v>
      </c>
      <c r="AV485" s="14" t="s">
        <v>87</v>
      </c>
      <c r="AW485" s="14" t="s">
        <v>37</v>
      </c>
      <c r="AX485" s="14" t="s">
        <v>77</v>
      </c>
      <c r="AY485" s="255" t="s">
        <v>229</v>
      </c>
    </row>
    <row r="486" spans="1:51" s="15" customFormat="1" ht="12">
      <c r="A486" s="15"/>
      <c r="B486" s="256"/>
      <c r="C486" s="257"/>
      <c r="D486" s="236" t="s">
        <v>238</v>
      </c>
      <c r="E486" s="258" t="s">
        <v>19</v>
      </c>
      <c r="F486" s="259" t="s">
        <v>240</v>
      </c>
      <c r="G486" s="257"/>
      <c r="H486" s="260">
        <v>23.3</v>
      </c>
      <c r="I486" s="261"/>
      <c r="J486" s="257"/>
      <c r="K486" s="257"/>
      <c r="L486" s="262"/>
      <c r="M486" s="263"/>
      <c r="N486" s="264"/>
      <c r="O486" s="264"/>
      <c r="P486" s="264"/>
      <c r="Q486" s="264"/>
      <c r="R486" s="264"/>
      <c r="S486" s="264"/>
      <c r="T486" s="26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6" t="s">
        <v>238</v>
      </c>
      <c r="AU486" s="266" t="s">
        <v>248</v>
      </c>
      <c r="AV486" s="15" t="s">
        <v>141</v>
      </c>
      <c r="AW486" s="15" t="s">
        <v>37</v>
      </c>
      <c r="AX486" s="15" t="s">
        <v>84</v>
      </c>
      <c r="AY486" s="266" t="s">
        <v>229</v>
      </c>
    </row>
    <row r="487" spans="1:63" s="12" customFormat="1" ht="22.8" customHeight="1">
      <c r="A487" s="12"/>
      <c r="B487" s="200"/>
      <c r="C487" s="201"/>
      <c r="D487" s="202" t="s">
        <v>76</v>
      </c>
      <c r="E487" s="214" t="s">
        <v>697</v>
      </c>
      <c r="F487" s="214" t="s">
        <v>698</v>
      </c>
      <c r="G487" s="201"/>
      <c r="H487" s="201"/>
      <c r="I487" s="204"/>
      <c r="J487" s="215">
        <f>BK487</f>
        <v>0</v>
      </c>
      <c r="K487" s="201"/>
      <c r="L487" s="206"/>
      <c r="M487" s="207"/>
      <c r="N487" s="208"/>
      <c r="O487" s="208"/>
      <c r="P487" s="209">
        <f>SUM(P488:P499)</f>
        <v>0</v>
      </c>
      <c r="Q487" s="208"/>
      <c r="R487" s="209">
        <f>SUM(R488:R499)</f>
        <v>0</v>
      </c>
      <c r="S487" s="208"/>
      <c r="T487" s="210">
        <f>SUM(T488:T499)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11" t="s">
        <v>84</v>
      </c>
      <c r="AT487" s="212" t="s">
        <v>76</v>
      </c>
      <c r="AU487" s="212" t="s">
        <v>84</v>
      </c>
      <c r="AY487" s="211" t="s">
        <v>229</v>
      </c>
      <c r="BK487" s="213">
        <f>SUM(BK488:BK499)</f>
        <v>0</v>
      </c>
    </row>
    <row r="488" spans="1:65" s="2" customFormat="1" ht="37.8" customHeight="1">
      <c r="A488" s="40"/>
      <c r="B488" s="41"/>
      <c r="C488" s="216" t="s">
        <v>699</v>
      </c>
      <c r="D488" s="216" t="s">
        <v>231</v>
      </c>
      <c r="E488" s="217" t="s">
        <v>700</v>
      </c>
      <c r="F488" s="218" t="s">
        <v>701</v>
      </c>
      <c r="G488" s="219" t="s">
        <v>292</v>
      </c>
      <c r="H488" s="220">
        <v>1765.615</v>
      </c>
      <c r="I488" s="221"/>
      <c r="J488" s="222">
        <f>ROUND(I488*H488,2)</f>
        <v>0</v>
      </c>
      <c r="K488" s="218" t="s">
        <v>234</v>
      </c>
      <c r="L488" s="46"/>
      <c r="M488" s="223" t="s">
        <v>19</v>
      </c>
      <c r="N488" s="224" t="s">
        <v>48</v>
      </c>
      <c r="O488" s="86"/>
      <c r="P488" s="225">
        <f>O488*H488</f>
        <v>0</v>
      </c>
      <c r="Q488" s="225">
        <v>0</v>
      </c>
      <c r="R488" s="225">
        <f>Q488*H488</f>
        <v>0</v>
      </c>
      <c r="S488" s="225">
        <v>0</v>
      </c>
      <c r="T488" s="22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7" t="s">
        <v>141</v>
      </c>
      <c r="AT488" s="227" t="s">
        <v>231</v>
      </c>
      <c r="AU488" s="227" t="s">
        <v>87</v>
      </c>
      <c r="AY488" s="19" t="s">
        <v>229</v>
      </c>
      <c r="BE488" s="228">
        <f>IF(N488="základní",J488,0)</f>
        <v>0</v>
      </c>
      <c r="BF488" s="228">
        <f>IF(N488="snížená",J488,0)</f>
        <v>0</v>
      </c>
      <c r="BG488" s="228">
        <f>IF(N488="zákl. přenesená",J488,0)</f>
        <v>0</v>
      </c>
      <c r="BH488" s="228">
        <f>IF(N488="sníž. přenesená",J488,0)</f>
        <v>0</v>
      </c>
      <c r="BI488" s="228">
        <f>IF(N488="nulová",J488,0)</f>
        <v>0</v>
      </c>
      <c r="BJ488" s="19" t="s">
        <v>84</v>
      </c>
      <c r="BK488" s="228">
        <f>ROUND(I488*H488,2)</f>
        <v>0</v>
      </c>
      <c r="BL488" s="19" t="s">
        <v>141</v>
      </c>
      <c r="BM488" s="227" t="s">
        <v>1329</v>
      </c>
    </row>
    <row r="489" spans="1:47" s="2" customFormat="1" ht="12">
      <c r="A489" s="40"/>
      <c r="B489" s="41"/>
      <c r="C489" s="42"/>
      <c r="D489" s="229" t="s">
        <v>236</v>
      </c>
      <c r="E489" s="42"/>
      <c r="F489" s="230" t="s">
        <v>703</v>
      </c>
      <c r="G489" s="42"/>
      <c r="H489" s="42"/>
      <c r="I489" s="231"/>
      <c r="J489" s="42"/>
      <c r="K489" s="42"/>
      <c r="L489" s="46"/>
      <c r="M489" s="232"/>
      <c r="N489" s="23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236</v>
      </c>
      <c r="AU489" s="19" t="s">
        <v>87</v>
      </c>
    </row>
    <row r="490" spans="1:47" s="2" customFormat="1" ht="12">
      <c r="A490" s="40"/>
      <c r="B490" s="41"/>
      <c r="C490" s="42"/>
      <c r="D490" s="236" t="s">
        <v>245</v>
      </c>
      <c r="E490" s="42"/>
      <c r="F490" s="267" t="s">
        <v>246</v>
      </c>
      <c r="G490" s="42"/>
      <c r="H490" s="42"/>
      <c r="I490" s="231"/>
      <c r="J490" s="42"/>
      <c r="K490" s="42"/>
      <c r="L490" s="46"/>
      <c r="M490" s="232"/>
      <c r="N490" s="23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245</v>
      </c>
      <c r="AU490" s="19" t="s">
        <v>87</v>
      </c>
    </row>
    <row r="491" spans="1:65" s="2" customFormat="1" ht="37.8" customHeight="1">
      <c r="A491" s="40"/>
      <c r="B491" s="41"/>
      <c r="C491" s="216" t="s">
        <v>704</v>
      </c>
      <c r="D491" s="216" t="s">
        <v>231</v>
      </c>
      <c r="E491" s="217" t="s">
        <v>705</v>
      </c>
      <c r="F491" s="218" t="s">
        <v>706</v>
      </c>
      <c r="G491" s="219" t="s">
        <v>292</v>
      </c>
      <c r="H491" s="220">
        <v>17656.15</v>
      </c>
      <c r="I491" s="221"/>
      <c r="J491" s="222">
        <f>ROUND(I491*H491,2)</f>
        <v>0</v>
      </c>
      <c r="K491" s="218" t="s">
        <v>234</v>
      </c>
      <c r="L491" s="46"/>
      <c r="M491" s="223" t="s">
        <v>19</v>
      </c>
      <c r="N491" s="224" t="s">
        <v>48</v>
      </c>
      <c r="O491" s="86"/>
      <c r="P491" s="225">
        <f>O491*H491</f>
        <v>0</v>
      </c>
      <c r="Q491" s="225">
        <v>0</v>
      </c>
      <c r="R491" s="225">
        <f>Q491*H491</f>
        <v>0</v>
      </c>
      <c r="S491" s="225">
        <v>0</v>
      </c>
      <c r="T491" s="22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7" t="s">
        <v>141</v>
      </c>
      <c r="AT491" s="227" t="s">
        <v>231</v>
      </c>
      <c r="AU491" s="227" t="s">
        <v>87</v>
      </c>
      <c r="AY491" s="19" t="s">
        <v>229</v>
      </c>
      <c r="BE491" s="228">
        <f>IF(N491="základní",J491,0)</f>
        <v>0</v>
      </c>
      <c r="BF491" s="228">
        <f>IF(N491="snížená",J491,0)</f>
        <v>0</v>
      </c>
      <c r="BG491" s="228">
        <f>IF(N491="zákl. přenesená",J491,0)</f>
        <v>0</v>
      </c>
      <c r="BH491" s="228">
        <f>IF(N491="sníž. přenesená",J491,0)</f>
        <v>0</v>
      </c>
      <c r="BI491" s="228">
        <f>IF(N491="nulová",J491,0)</f>
        <v>0</v>
      </c>
      <c r="BJ491" s="19" t="s">
        <v>84</v>
      </c>
      <c r="BK491" s="228">
        <f>ROUND(I491*H491,2)</f>
        <v>0</v>
      </c>
      <c r="BL491" s="19" t="s">
        <v>141</v>
      </c>
      <c r="BM491" s="227" t="s">
        <v>552</v>
      </c>
    </row>
    <row r="492" spans="1:47" s="2" customFormat="1" ht="12">
      <c r="A492" s="40"/>
      <c r="B492" s="41"/>
      <c r="C492" s="42"/>
      <c r="D492" s="229" t="s">
        <v>236</v>
      </c>
      <c r="E492" s="42"/>
      <c r="F492" s="230" t="s">
        <v>708</v>
      </c>
      <c r="G492" s="42"/>
      <c r="H492" s="42"/>
      <c r="I492" s="231"/>
      <c r="J492" s="42"/>
      <c r="K492" s="42"/>
      <c r="L492" s="46"/>
      <c r="M492" s="232"/>
      <c r="N492" s="23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236</v>
      </c>
      <c r="AU492" s="19" t="s">
        <v>87</v>
      </c>
    </row>
    <row r="493" spans="1:51" s="14" customFormat="1" ht="12">
      <c r="A493" s="14"/>
      <c r="B493" s="245"/>
      <c r="C493" s="246"/>
      <c r="D493" s="236" t="s">
        <v>238</v>
      </c>
      <c r="E493" s="246"/>
      <c r="F493" s="248" t="s">
        <v>1330</v>
      </c>
      <c r="G493" s="246"/>
      <c r="H493" s="249">
        <v>17656.15</v>
      </c>
      <c r="I493" s="250"/>
      <c r="J493" s="246"/>
      <c r="K493" s="246"/>
      <c r="L493" s="251"/>
      <c r="M493" s="252"/>
      <c r="N493" s="253"/>
      <c r="O493" s="253"/>
      <c r="P493" s="253"/>
      <c r="Q493" s="253"/>
      <c r="R493" s="253"/>
      <c r="S493" s="253"/>
      <c r="T493" s="25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5" t="s">
        <v>238</v>
      </c>
      <c r="AU493" s="255" t="s">
        <v>87</v>
      </c>
      <c r="AV493" s="14" t="s">
        <v>87</v>
      </c>
      <c r="AW493" s="14" t="s">
        <v>4</v>
      </c>
      <c r="AX493" s="14" t="s">
        <v>84</v>
      </c>
      <c r="AY493" s="255" t="s">
        <v>229</v>
      </c>
    </row>
    <row r="494" spans="1:65" s="2" customFormat="1" ht="44.25" customHeight="1">
      <c r="A494" s="40"/>
      <c r="B494" s="41"/>
      <c r="C494" s="216" t="s">
        <v>710</v>
      </c>
      <c r="D494" s="216" t="s">
        <v>231</v>
      </c>
      <c r="E494" s="217" t="s">
        <v>711</v>
      </c>
      <c r="F494" s="218" t="s">
        <v>712</v>
      </c>
      <c r="G494" s="219" t="s">
        <v>292</v>
      </c>
      <c r="H494" s="220">
        <v>181.796</v>
      </c>
      <c r="I494" s="221"/>
      <c r="J494" s="222">
        <f>ROUND(I494*H494,2)</f>
        <v>0</v>
      </c>
      <c r="K494" s="218" t="s">
        <v>234</v>
      </c>
      <c r="L494" s="46"/>
      <c r="M494" s="223" t="s">
        <v>19</v>
      </c>
      <c r="N494" s="224" t="s">
        <v>48</v>
      </c>
      <c r="O494" s="86"/>
      <c r="P494" s="225">
        <f>O494*H494</f>
        <v>0</v>
      </c>
      <c r="Q494" s="225">
        <v>0</v>
      </c>
      <c r="R494" s="225">
        <f>Q494*H494</f>
        <v>0</v>
      </c>
      <c r="S494" s="225">
        <v>0</v>
      </c>
      <c r="T494" s="22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7" t="s">
        <v>141</v>
      </c>
      <c r="AT494" s="227" t="s">
        <v>231</v>
      </c>
      <c r="AU494" s="227" t="s">
        <v>87</v>
      </c>
      <c r="AY494" s="19" t="s">
        <v>229</v>
      </c>
      <c r="BE494" s="228">
        <f>IF(N494="základní",J494,0)</f>
        <v>0</v>
      </c>
      <c r="BF494" s="228">
        <f>IF(N494="snížená",J494,0)</f>
        <v>0</v>
      </c>
      <c r="BG494" s="228">
        <f>IF(N494="zákl. přenesená",J494,0)</f>
        <v>0</v>
      </c>
      <c r="BH494" s="228">
        <f>IF(N494="sníž. přenesená",J494,0)</f>
        <v>0</v>
      </c>
      <c r="BI494" s="228">
        <f>IF(N494="nulová",J494,0)</f>
        <v>0</v>
      </c>
      <c r="BJ494" s="19" t="s">
        <v>84</v>
      </c>
      <c r="BK494" s="228">
        <f>ROUND(I494*H494,2)</f>
        <v>0</v>
      </c>
      <c r="BL494" s="19" t="s">
        <v>141</v>
      </c>
      <c r="BM494" s="227" t="s">
        <v>1331</v>
      </c>
    </row>
    <row r="495" spans="1:47" s="2" customFormat="1" ht="12">
      <c r="A495" s="40"/>
      <c r="B495" s="41"/>
      <c r="C495" s="42"/>
      <c r="D495" s="229" t="s">
        <v>236</v>
      </c>
      <c r="E495" s="42"/>
      <c r="F495" s="230" t="s">
        <v>714</v>
      </c>
      <c r="G495" s="42"/>
      <c r="H495" s="42"/>
      <c r="I495" s="231"/>
      <c r="J495" s="42"/>
      <c r="K495" s="42"/>
      <c r="L495" s="46"/>
      <c r="M495" s="232"/>
      <c r="N495" s="23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236</v>
      </c>
      <c r="AU495" s="19" t="s">
        <v>87</v>
      </c>
    </row>
    <row r="496" spans="1:65" s="2" customFormat="1" ht="44.25" customHeight="1">
      <c r="A496" s="40"/>
      <c r="B496" s="41"/>
      <c r="C496" s="216" t="s">
        <v>715</v>
      </c>
      <c r="D496" s="216" t="s">
        <v>231</v>
      </c>
      <c r="E496" s="217" t="s">
        <v>716</v>
      </c>
      <c r="F496" s="218" t="s">
        <v>291</v>
      </c>
      <c r="G496" s="219" t="s">
        <v>292</v>
      </c>
      <c r="H496" s="220">
        <v>921.8</v>
      </c>
      <c r="I496" s="221"/>
      <c r="J496" s="222">
        <f>ROUND(I496*H496,2)</f>
        <v>0</v>
      </c>
      <c r="K496" s="218" t="s">
        <v>234</v>
      </c>
      <c r="L496" s="46"/>
      <c r="M496" s="223" t="s">
        <v>19</v>
      </c>
      <c r="N496" s="224" t="s">
        <v>48</v>
      </c>
      <c r="O496" s="86"/>
      <c r="P496" s="225">
        <f>O496*H496</f>
        <v>0</v>
      </c>
      <c r="Q496" s="225">
        <v>0</v>
      </c>
      <c r="R496" s="225">
        <f>Q496*H496</f>
        <v>0</v>
      </c>
      <c r="S496" s="225">
        <v>0</v>
      </c>
      <c r="T496" s="22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7" t="s">
        <v>141</v>
      </c>
      <c r="AT496" s="227" t="s">
        <v>231</v>
      </c>
      <c r="AU496" s="227" t="s">
        <v>87</v>
      </c>
      <c r="AY496" s="19" t="s">
        <v>229</v>
      </c>
      <c r="BE496" s="228">
        <f>IF(N496="základní",J496,0)</f>
        <v>0</v>
      </c>
      <c r="BF496" s="228">
        <f>IF(N496="snížená",J496,0)</f>
        <v>0</v>
      </c>
      <c r="BG496" s="228">
        <f>IF(N496="zákl. přenesená",J496,0)</f>
        <v>0</v>
      </c>
      <c r="BH496" s="228">
        <f>IF(N496="sníž. přenesená",J496,0)</f>
        <v>0</v>
      </c>
      <c r="BI496" s="228">
        <f>IF(N496="nulová",J496,0)</f>
        <v>0</v>
      </c>
      <c r="BJ496" s="19" t="s">
        <v>84</v>
      </c>
      <c r="BK496" s="228">
        <f>ROUND(I496*H496,2)</f>
        <v>0</v>
      </c>
      <c r="BL496" s="19" t="s">
        <v>141</v>
      </c>
      <c r="BM496" s="227" t="s">
        <v>1332</v>
      </c>
    </row>
    <row r="497" spans="1:47" s="2" customFormat="1" ht="12">
      <c r="A497" s="40"/>
      <c r="B497" s="41"/>
      <c r="C497" s="42"/>
      <c r="D497" s="229" t="s">
        <v>236</v>
      </c>
      <c r="E497" s="42"/>
      <c r="F497" s="230" t="s">
        <v>718</v>
      </c>
      <c r="G497" s="42"/>
      <c r="H497" s="42"/>
      <c r="I497" s="231"/>
      <c r="J497" s="42"/>
      <c r="K497" s="42"/>
      <c r="L497" s="46"/>
      <c r="M497" s="232"/>
      <c r="N497" s="23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236</v>
      </c>
      <c r="AU497" s="19" t="s">
        <v>87</v>
      </c>
    </row>
    <row r="498" spans="1:65" s="2" customFormat="1" ht="44.25" customHeight="1">
      <c r="A498" s="40"/>
      <c r="B498" s="41"/>
      <c r="C498" s="216" t="s">
        <v>1333</v>
      </c>
      <c r="D498" s="216" t="s">
        <v>231</v>
      </c>
      <c r="E498" s="217" t="s">
        <v>1334</v>
      </c>
      <c r="F498" s="218" t="s">
        <v>1335</v>
      </c>
      <c r="G498" s="219" t="s">
        <v>292</v>
      </c>
      <c r="H498" s="220">
        <v>662.02</v>
      </c>
      <c r="I498" s="221"/>
      <c r="J498" s="222">
        <f>ROUND(I498*H498,2)</f>
        <v>0</v>
      </c>
      <c r="K498" s="218" t="s">
        <v>234</v>
      </c>
      <c r="L498" s="46"/>
      <c r="M498" s="223" t="s">
        <v>19</v>
      </c>
      <c r="N498" s="224" t="s">
        <v>48</v>
      </c>
      <c r="O498" s="86"/>
      <c r="P498" s="225">
        <f>O498*H498</f>
        <v>0</v>
      </c>
      <c r="Q498" s="225">
        <v>0</v>
      </c>
      <c r="R498" s="225">
        <f>Q498*H498</f>
        <v>0</v>
      </c>
      <c r="S498" s="225">
        <v>0</v>
      </c>
      <c r="T498" s="22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7" t="s">
        <v>141</v>
      </c>
      <c r="AT498" s="227" t="s">
        <v>231</v>
      </c>
      <c r="AU498" s="227" t="s">
        <v>87</v>
      </c>
      <c r="AY498" s="19" t="s">
        <v>229</v>
      </c>
      <c r="BE498" s="228">
        <f>IF(N498="základní",J498,0)</f>
        <v>0</v>
      </c>
      <c r="BF498" s="228">
        <f>IF(N498="snížená",J498,0)</f>
        <v>0</v>
      </c>
      <c r="BG498" s="228">
        <f>IF(N498="zákl. přenesená",J498,0)</f>
        <v>0</v>
      </c>
      <c r="BH498" s="228">
        <f>IF(N498="sníž. přenesená",J498,0)</f>
        <v>0</v>
      </c>
      <c r="BI498" s="228">
        <f>IF(N498="nulová",J498,0)</f>
        <v>0</v>
      </c>
      <c r="BJ498" s="19" t="s">
        <v>84</v>
      </c>
      <c r="BK498" s="228">
        <f>ROUND(I498*H498,2)</f>
        <v>0</v>
      </c>
      <c r="BL498" s="19" t="s">
        <v>141</v>
      </c>
      <c r="BM498" s="227" t="s">
        <v>1336</v>
      </c>
    </row>
    <row r="499" spans="1:47" s="2" customFormat="1" ht="12">
      <c r="A499" s="40"/>
      <c r="B499" s="41"/>
      <c r="C499" s="42"/>
      <c r="D499" s="229" t="s">
        <v>236</v>
      </c>
      <c r="E499" s="42"/>
      <c r="F499" s="230" t="s">
        <v>1337</v>
      </c>
      <c r="G499" s="42"/>
      <c r="H499" s="42"/>
      <c r="I499" s="231"/>
      <c r="J499" s="42"/>
      <c r="K499" s="42"/>
      <c r="L499" s="46"/>
      <c r="M499" s="232"/>
      <c r="N499" s="23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236</v>
      </c>
      <c r="AU499" s="19" t="s">
        <v>87</v>
      </c>
    </row>
    <row r="500" spans="1:63" s="12" customFormat="1" ht="22.8" customHeight="1">
      <c r="A500" s="12"/>
      <c r="B500" s="200"/>
      <c r="C500" s="201"/>
      <c r="D500" s="202" t="s">
        <v>76</v>
      </c>
      <c r="E500" s="214" t="s">
        <v>719</v>
      </c>
      <c r="F500" s="214" t="s">
        <v>720</v>
      </c>
      <c r="G500" s="201"/>
      <c r="H500" s="201"/>
      <c r="I500" s="204"/>
      <c r="J500" s="215">
        <f>BK500</f>
        <v>0</v>
      </c>
      <c r="K500" s="201"/>
      <c r="L500" s="206"/>
      <c r="M500" s="207"/>
      <c r="N500" s="208"/>
      <c r="O500" s="208"/>
      <c r="P500" s="209">
        <f>SUM(P501:P502)</f>
        <v>0</v>
      </c>
      <c r="Q500" s="208"/>
      <c r="R500" s="209">
        <f>SUM(R501:R502)</f>
        <v>0</v>
      </c>
      <c r="S500" s="208"/>
      <c r="T500" s="210">
        <f>SUM(T501:T502)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11" t="s">
        <v>84</v>
      </c>
      <c r="AT500" s="212" t="s">
        <v>76</v>
      </c>
      <c r="AU500" s="212" t="s">
        <v>84</v>
      </c>
      <c r="AY500" s="211" t="s">
        <v>229</v>
      </c>
      <c r="BK500" s="213">
        <f>SUM(BK501:BK502)</f>
        <v>0</v>
      </c>
    </row>
    <row r="501" spans="1:65" s="2" customFormat="1" ht="44.25" customHeight="1">
      <c r="A501" s="40"/>
      <c r="B501" s="41"/>
      <c r="C501" s="216" t="s">
        <v>721</v>
      </c>
      <c r="D501" s="216" t="s">
        <v>231</v>
      </c>
      <c r="E501" s="217" t="s">
        <v>722</v>
      </c>
      <c r="F501" s="218" t="s">
        <v>723</v>
      </c>
      <c r="G501" s="219" t="s">
        <v>292</v>
      </c>
      <c r="H501" s="220">
        <v>469.185</v>
      </c>
      <c r="I501" s="221"/>
      <c r="J501" s="222">
        <f>ROUND(I501*H501,2)</f>
        <v>0</v>
      </c>
      <c r="K501" s="218" t="s">
        <v>234</v>
      </c>
      <c r="L501" s="46"/>
      <c r="M501" s="223" t="s">
        <v>19</v>
      </c>
      <c r="N501" s="224" t="s">
        <v>48</v>
      </c>
      <c r="O501" s="86"/>
      <c r="P501" s="225">
        <f>O501*H501</f>
        <v>0</v>
      </c>
      <c r="Q501" s="225">
        <v>0</v>
      </c>
      <c r="R501" s="225">
        <f>Q501*H501</f>
        <v>0</v>
      </c>
      <c r="S501" s="225">
        <v>0</v>
      </c>
      <c r="T501" s="22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7" t="s">
        <v>141</v>
      </c>
      <c r="AT501" s="227" t="s">
        <v>231</v>
      </c>
      <c r="AU501" s="227" t="s">
        <v>87</v>
      </c>
      <c r="AY501" s="19" t="s">
        <v>229</v>
      </c>
      <c r="BE501" s="228">
        <f>IF(N501="základní",J501,0)</f>
        <v>0</v>
      </c>
      <c r="BF501" s="228">
        <f>IF(N501="snížená",J501,0)</f>
        <v>0</v>
      </c>
      <c r="BG501" s="228">
        <f>IF(N501="zákl. přenesená",J501,0)</f>
        <v>0</v>
      </c>
      <c r="BH501" s="228">
        <f>IF(N501="sníž. přenesená",J501,0)</f>
        <v>0</v>
      </c>
      <c r="BI501" s="228">
        <f>IF(N501="nulová",J501,0)</f>
        <v>0</v>
      </c>
      <c r="BJ501" s="19" t="s">
        <v>84</v>
      </c>
      <c r="BK501" s="228">
        <f>ROUND(I501*H501,2)</f>
        <v>0</v>
      </c>
      <c r="BL501" s="19" t="s">
        <v>141</v>
      </c>
      <c r="BM501" s="227" t="s">
        <v>1338</v>
      </c>
    </row>
    <row r="502" spans="1:47" s="2" customFormat="1" ht="12">
      <c r="A502" s="40"/>
      <c r="B502" s="41"/>
      <c r="C502" s="42"/>
      <c r="D502" s="229" t="s">
        <v>236</v>
      </c>
      <c r="E502" s="42"/>
      <c r="F502" s="230" t="s">
        <v>725</v>
      </c>
      <c r="G502" s="42"/>
      <c r="H502" s="42"/>
      <c r="I502" s="231"/>
      <c r="J502" s="42"/>
      <c r="K502" s="42"/>
      <c r="L502" s="46"/>
      <c r="M502" s="232"/>
      <c r="N502" s="23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236</v>
      </c>
      <c r="AU502" s="19" t="s">
        <v>87</v>
      </c>
    </row>
    <row r="503" spans="1:63" s="12" customFormat="1" ht="22.8" customHeight="1">
      <c r="A503" s="12"/>
      <c r="B503" s="200"/>
      <c r="C503" s="201"/>
      <c r="D503" s="202" t="s">
        <v>76</v>
      </c>
      <c r="E503" s="214" t="s">
        <v>1339</v>
      </c>
      <c r="F503" s="214" t="s">
        <v>1340</v>
      </c>
      <c r="G503" s="201"/>
      <c r="H503" s="201"/>
      <c r="I503" s="204"/>
      <c r="J503" s="215">
        <f>BK503</f>
        <v>0</v>
      </c>
      <c r="K503" s="201"/>
      <c r="L503" s="206"/>
      <c r="M503" s="207"/>
      <c r="N503" s="208"/>
      <c r="O503" s="208"/>
      <c r="P503" s="209">
        <f>SUM(P504:P545)</f>
        <v>0</v>
      </c>
      <c r="Q503" s="208"/>
      <c r="R503" s="209">
        <f>SUM(R504:R545)</f>
        <v>0</v>
      </c>
      <c r="S503" s="208"/>
      <c r="T503" s="210">
        <f>SUM(T504:T545)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11" t="s">
        <v>84</v>
      </c>
      <c r="AT503" s="212" t="s">
        <v>76</v>
      </c>
      <c r="AU503" s="212" t="s">
        <v>84</v>
      </c>
      <c r="AY503" s="211" t="s">
        <v>229</v>
      </c>
      <c r="BK503" s="213">
        <f>SUM(BK504:BK545)</f>
        <v>0</v>
      </c>
    </row>
    <row r="504" spans="1:65" s="2" customFormat="1" ht="33" customHeight="1">
      <c r="A504" s="40"/>
      <c r="B504" s="41"/>
      <c r="C504" s="216" t="s">
        <v>1341</v>
      </c>
      <c r="D504" s="216" t="s">
        <v>231</v>
      </c>
      <c r="E504" s="217" t="s">
        <v>1342</v>
      </c>
      <c r="F504" s="218" t="s">
        <v>1343</v>
      </c>
      <c r="G504" s="219" t="s">
        <v>1344</v>
      </c>
      <c r="H504" s="220">
        <v>1</v>
      </c>
      <c r="I504" s="221"/>
      <c r="J504" s="222">
        <f>ROUND(I504*H504,2)</f>
        <v>0</v>
      </c>
      <c r="K504" s="218" t="s">
        <v>19</v>
      </c>
      <c r="L504" s="46"/>
      <c r="M504" s="223" t="s">
        <v>19</v>
      </c>
      <c r="N504" s="224" t="s">
        <v>48</v>
      </c>
      <c r="O504" s="86"/>
      <c r="P504" s="225">
        <f>O504*H504</f>
        <v>0</v>
      </c>
      <c r="Q504" s="225">
        <v>0</v>
      </c>
      <c r="R504" s="225">
        <f>Q504*H504</f>
        <v>0</v>
      </c>
      <c r="S504" s="225">
        <v>0</v>
      </c>
      <c r="T504" s="22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27" t="s">
        <v>141</v>
      </c>
      <c r="AT504" s="227" t="s">
        <v>231</v>
      </c>
      <c r="AU504" s="227" t="s">
        <v>87</v>
      </c>
      <c r="AY504" s="19" t="s">
        <v>229</v>
      </c>
      <c r="BE504" s="228">
        <f>IF(N504="základní",J504,0)</f>
        <v>0</v>
      </c>
      <c r="BF504" s="228">
        <f>IF(N504="snížená",J504,0)</f>
        <v>0</v>
      </c>
      <c r="BG504" s="228">
        <f>IF(N504="zákl. přenesená",J504,0)</f>
        <v>0</v>
      </c>
      <c r="BH504" s="228">
        <f>IF(N504="sníž. přenesená",J504,0)</f>
        <v>0</v>
      </c>
      <c r="BI504" s="228">
        <f>IF(N504="nulová",J504,0)</f>
        <v>0</v>
      </c>
      <c r="BJ504" s="19" t="s">
        <v>84</v>
      </c>
      <c r="BK504" s="228">
        <f>ROUND(I504*H504,2)</f>
        <v>0</v>
      </c>
      <c r="BL504" s="19" t="s">
        <v>141</v>
      </c>
      <c r="BM504" s="227" t="s">
        <v>1345</v>
      </c>
    </row>
    <row r="505" spans="1:47" s="2" customFormat="1" ht="12">
      <c r="A505" s="40"/>
      <c r="B505" s="41"/>
      <c r="C505" s="42"/>
      <c r="D505" s="236" t="s">
        <v>245</v>
      </c>
      <c r="E505" s="42"/>
      <c r="F505" s="267" t="s">
        <v>1346</v>
      </c>
      <c r="G505" s="42"/>
      <c r="H505" s="42"/>
      <c r="I505" s="231"/>
      <c r="J505" s="42"/>
      <c r="K505" s="42"/>
      <c r="L505" s="46"/>
      <c r="M505" s="232"/>
      <c r="N505" s="23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245</v>
      </c>
      <c r="AU505" s="19" t="s">
        <v>87</v>
      </c>
    </row>
    <row r="506" spans="1:65" s="2" customFormat="1" ht="37.8" customHeight="1">
      <c r="A506" s="40"/>
      <c r="B506" s="41"/>
      <c r="C506" s="216" t="s">
        <v>1347</v>
      </c>
      <c r="D506" s="216" t="s">
        <v>231</v>
      </c>
      <c r="E506" s="217" t="s">
        <v>1348</v>
      </c>
      <c r="F506" s="218" t="s">
        <v>1349</v>
      </c>
      <c r="G506" s="219" t="s">
        <v>144</v>
      </c>
      <c r="H506" s="220">
        <v>1168.83</v>
      </c>
      <c r="I506" s="221"/>
      <c r="J506" s="222">
        <f>ROUND(I506*H506,2)</f>
        <v>0</v>
      </c>
      <c r="K506" s="218" t="s">
        <v>234</v>
      </c>
      <c r="L506" s="46"/>
      <c r="M506" s="223" t="s">
        <v>19</v>
      </c>
      <c r="N506" s="224" t="s">
        <v>48</v>
      </c>
      <c r="O506" s="86"/>
      <c r="P506" s="225">
        <f>O506*H506</f>
        <v>0</v>
      </c>
      <c r="Q506" s="225">
        <v>0</v>
      </c>
      <c r="R506" s="225">
        <f>Q506*H506</f>
        <v>0</v>
      </c>
      <c r="S506" s="225">
        <v>0</v>
      </c>
      <c r="T506" s="22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27" t="s">
        <v>141</v>
      </c>
      <c r="AT506" s="227" t="s">
        <v>231</v>
      </c>
      <c r="AU506" s="227" t="s">
        <v>87</v>
      </c>
      <c r="AY506" s="19" t="s">
        <v>229</v>
      </c>
      <c r="BE506" s="228">
        <f>IF(N506="základní",J506,0)</f>
        <v>0</v>
      </c>
      <c r="BF506" s="228">
        <f>IF(N506="snížená",J506,0)</f>
        <v>0</v>
      </c>
      <c r="BG506" s="228">
        <f>IF(N506="zákl. přenesená",J506,0)</f>
        <v>0</v>
      </c>
      <c r="BH506" s="228">
        <f>IF(N506="sníž. přenesená",J506,0)</f>
        <v>0</v>
      </c>
      <c r="BI506" s="228">
        <f>IF(N506="nulová",J506,0)</f>
        <v>0</v>
      </c>
      <c r="BJ506" s="19" t="s">
        <v>84</v>
      </c>
      <c r="BK506" s="228">
        <f>ROUND(I506*H506,2)</f>
        <v>0</v>
      </c>
      <c r="BL506" s="19" t="s">
        <v>141</v>
      </c>
      <c r="BM506" s="227" t="s">
        <v>1350</v>
      </c>
    </row>
    <row r="507" spans="1:47" s="2" customFormat="1" ht="12">
      <c r="A507" s="40"/>
      <c r="B507" s="41"/>
      <c r="C507" s="42"/>
      <c r="D507" s="229" t="s">
        <v>236</v>
      </c>
      <c r="E507" s="42"/>
      <c r="F507" s="230" t="s">
        <v>1351</v>
      </c>
      <c r="G507" s="42"/>
      <c r="H507" s="42"/>
      <c r="I507" s="231"/>
      <c r="J507" s="42"/>
      <c r="K507" s="42"/>
      <c r="L507" s="46"/>
      <c r="M507" s="232"/>
      <c r="N507" s="23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236</v>
      </c>
      <c r="AU507" s="19" t="s">
        <v>87</v>
      </c>
    </row>
    <row r="508" spans="1:51" s="13" customFormat="1" ht="12">
      <c r="A508" s="13"/>
      <c r="B508" s="234"/>
      <c r="C508" s="235"/>
      <c r="D508" s="236" t="s">
        <v>238</v>
      </c>
      <c r="E508" s="237" t="s">
        <v>19</v>
      </c>
      <c r="F508" s="238" t="s">
        <v>1352</v>
      </c>
      <c r="G508" s="235"/>
      <c r="H508" s="237" t="s">
        <v>19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4" t="s">
        <v>238</v>
      </c>
      <c r="AU508" s="244" t="s">
        <v>87</v>
      </c>
      <c r="AV508" s="13" t="s">
        <v>84</v>
      </c>
      <c r="AW508" s="13" t="s">
        <v>37</v>
      </c>
      <c r="AX508" s="13" t="s">
        <v>77</v>
      </c>
      <c r="AY508" s="244" t="s">
        <v>229</v>
      </c>
    </row>
    <row r="509" spans="1:51" s="14" customFormat="1" ht="12">
      <c r="A509" s="14"/>
      <c r="B509" s="245"/>
      <c r="C509" s="246"/>
      <c r="D509" s="236" t="s">
        <v>238</v>
      </c>
      <c r="E509" s="247" t="s">
        <v>19</v>
      </c>
      <c r="F509" s="248" t="s">
        <v>1353</v>
      </c>
      <c r="G509" s="246"/>
      <c r="H509" s="249">
        <v>1168.83</v>
      </c>
      <c r="I509" s="250"/>
      <c r="J509" s="246"/>
      <c r="K509" s="246"/>
      <c r="L509" s="251"/>
      <c r="M509" s="252"/>
      <c r="N509" s="253"/>
      <c r="O509" s="253"/>
      <c r="P509" s="253"/>
      <c r="Q509" s="253"/>
      <c r="R509" s="253"/>
      <c r="S509" s="253"/>
      <c r="T509" s="25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5" t="s">
        <v>238</v>
      </c>
      <c r="AU509" s="255" t="s">
        <v>87</v>
      </c>
      <c r="AV509" s="14" t="s">
        <v>87</v>
      </c>
      <c r="AW509" s="14" t="s">
        <v>37</v>
      </c>
      <c r="AX509" s="14" t="s">
        <v>77</v>
      </c>
      <c r="AY509" s="255" t="s">
        <v>229</v>
      </c>
    </row>
    <row r="510" spans="1:51" s="15" customFormat="1" ht="12">
      <c r="A510" s="15"/>
      <c r="B510" s="256"/>
      <c r="C510" s="257"/>
      <c r="D510" s="236" t="s">
        <v>238</v>
      </c>
      <c r="E510" s="258" t="s">
        <v>19</v>
      </c>
      <c r="F510" s="259" t="s">
        <v>240</v>
      </c>
      <c r="G510" s="257"/>
      <c r="H510" s="260">
        <v>1168.83</v>
      </c>
      <c r="I510" s="261"/>
      <c r="J510" s="257"/>
      <c r="K510" s="257"/>
      <c r="L510" s="262"/>
      <c r="M510" s="263"/>
      <c r="N510" s="264"/>
      <c r="O510" s="264"/>
      <c r="P510" s="264"/>
      <c r="Q510" s="264"/>
      <c r="R510" s="264"/>
      <c r="S510" s="264"/>
      <c r="T510" s="26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6" t="s">
        <v>238</v>
      </c>
      <c r="AU510" s="266" t="s">
        <v>87</v>
      </c>
      <c r="AV510" s="15" t="s">
        <v>141</v>
      </c>
      <c r="AW510" s="15" t="s">
        <v>37</v>
      </c>
      <c r="AX510" s="15" t="s">
        <v>84</v>
      </c>
      <c r="AY510" s="266" t="s">
        <v>229</v>
      </c>
    </row>
    <row r="511" spans="1:65" s="2" customFormat="1" ht="37.8" customHeight="1">
      <c r="A511" s="40"/>
      <c r="B511" s="41"/>
      <c r="C511" s="216" t="s">
        <v>1354</v>
      </c>
      <c r="D511" s="216" t="s">
        <v>231</v>
      </c>
      <c r="E511" s="217" t="s">
        <v>260</v>
      </c>
      <c r="F511" s="218" t="s">
        <v>261</v>
      </c>
      <c r="G511" s="219" t="s">
        <v>144</v>
      </c>
      <c r="H511" s="220">
        <v>350.649</v>
      </c>
      <c r="I511" s="221"/>
      <c r="J511" s="222">
        <f>ROUND(I511*H511,2)</f>
        <v>0</v>
      </c>
      <c r="K511" s="218" t="s">
        <v>234</v>
      </c>
      <c r="L511" s="46"/>
      <c r="M511" s="223" t="s">
        <v>19</v>
      </c>
      <c r="N511" s="224" t="s">
        <v>48</v>
      </c>
      <c r="O511" s="86"/>
      <c r="P511" s="225">
        <f>O511*H511</f>
        <v>0</v>
      </c>
      <c r="Q511" s="225">
        <v>0</v>
      </c>
      <c r="R511" s="225">
        <f>Q511*H511</f>
        <v>0</v>
      </c>
      <c r="S511" s="225">
        <v>0</v>
      </c>
      <c r="T511" s="22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7" t="s">
        <v>141</v>
      </c>
      <c r="AT511" s="227" t="s">
        <v>231</v>
      </c>
      <c r="AU511" s="227" t="s">
        <v>87</v>
      </c>
      <c r="AY511" s="19" t="s">
        <v>229</v>
      </c>
      <c r="BE511" s="228">
        <f>IF(N511="základní",J511,0)</f>
        <v>0</v>
      </c>
      <c r="BF511" s="228">
        <f>IF(N511="snížená",J511,0)</f>
        <v>0</v>
      </c>
      <c r="BG511" s="228">
        <f>IF(N511="zákl. přenesená",J511,0)</f>
        <v>0</v>
      </c>
      <c r="BH511" s="228">
        <f>IF(N511="sníž. přenesená",J511,0)</f>
        <v>0</v>
      </c>
      <c r="BI511" s="228">
        <f>IF(N511="nulová",J511,0)</f>
        <v>0</v>
      </c>
      <c r="BJ511" s="19" t="s">
        <v>84</v>
      </c>
      <c r="BK511" s="228">
        <f>ROUND(I511*H511,2)</f>
        <v>0</v>
      </c>
      <c r="BL511" s="19" t="s">
        <v>141</v>
      </c>
      <c r="BM511" s="227" t="s">
        <v>1355</v>
      </c>
    </row>
    <row r="512" spans="1:47" s="2" customFormat="1" ht="12">
      <c r="A512" s="40"/>
      <c r="B512" s="41"/>
      <c r="C512" s="42"/>
      <c r="D512" s="229" t="s">
        <v>236</v>
      </c>
      <c r="E512" s="42"/>
      <c r="F512" s="230" t="s">
        <v>263</v>
      </c>
      <c r="G512" s="42"/>
      <c r="H512" s="42"/>
      <c r="I512" s="231"/>
      <c r="J512" s="42"/>
      <c r="K512" s="42"/>
      <c r="L512" s="46"/>
      <c r="M512" s="232"/>
      <c r="N512" s="23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236</v>
      </c>
      <c r="AU512" s="19" t="s">
        <v>87</v>
      </c>
    </row>
    <row r="513" spans="1:47" s="2" customFormat="1" ht="12">
      <c r="A513" s="40"/>
      <c r="B513" s="41"/>
      <c r="C513" s="42"/>
      <c r="D513" s="236" t="s">
        <v>245</v>
      </c>
      <c r="E513" s="42"/>
      <c r="F513" s="267" t="s">
        <v>1356</v>
      </c>
      <c r="G513" s="42"/>
      <c r="H513" s="42"/>
      <c r="I513" s="231"/>
      <c r="J513" s="42"/>
      <c r="K513" s="42"/>
      <c r="L513" s="46"/>
      <c r="M513" s="232"/>
      <c r="N513" s="233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245</v>
      </c>
      <c r="AU513" s="19" t="s">
        <v>87</v>
      </c>
    </row>
    <row r="514" spans="1:51" s="14" customFormat="1" ht="12">
      <c r="A514" s="14"/>
      <c r="B514" s="245"/>
      <c r="C514" s="246"/>
      <c r="D514" s="236" t="s">
        <v>238</v>
      </c>
      <c r="E514" s="247" t="s">
        <v>19</v>
      </c>
      <c r="F514" s="248" t="s">
        <v>1357</v>
      </c>
      <c r="G514" s="246"/>
      <c r="H514" s="249">
        <v>350.649</v>
      </c>
      <c r="I514" s="250"/>
      <c r="J514" s="246"/>
      <c r="K514" s="246"/>
      <c r="L514" s="251"/>
      <c r="M514" s="252"/>
      <c r="N514" s="253"/>
      <c r="O514" s="253"/>
      <c r="P514" s="253"/>
      <c r="Q514" s="253"/>
      <c r="R514" s="253"/>
      <c r="S514" s="253"/>
      <c r="T514" s="25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5" t="s">
        <v>238</v>
      </c>
      <c r="AU514" s="255" t="s">
        <v>87</v>
      </c>
      <c r="AV514" s="14" t="s">
        <v>87</v>
      </c>
      <c r="AW514" s="14" t="s">
        <v>37</v>
      </c>
      <c r="AX514" s="14" t="s">
        <v>77</v>
      </c>
      <c r="AY514" s="255" t="s">
        <v>229</v>
      </c>
    </row>
    <row r="515" spans="1:51" s="15" customFormat="1" ht="12">
      <c r="A515" s="15"/>
      <c r="B515" s="256"/>
      <c r="C515" s="257"/>
      <c r="D515" s="236" t="s">
        <v>238</v>
      </c>
      <c r="E515" s="258" t="s">
        <v>19</v>
      </c>
      <c r="F515" s="259" t="s">
        <v>240</v>
      </c>
      <c r="G515" s="257"/>
      <c r="H515" s="260">
        <v>350.649</v>
      </c>
      <c r="I515" s="261"/>
      <c r="J515" s="257"/>
      <c r="K515" s="257"/>
      <c r="L515" s="262"/>
      <c r="M515" s="263"/>
      <c r="N515" s="264"/>
      <c r="O515" s="264"/>
      <c r="P515" s="264"/>
      <c r="Q515" s="264"/>
      <c r="R515" s="264"/>
      <c r="S515" s="264"/>
      <c r="T515" s="26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66" t="s">
        <v>238</v>
      </c>
      <c r="AU515" s="266" t="s">
        <v>87</v>
      </c>
      <c r="AV515" s="15" t="s">
        <v>141</v>
      </c>
      <c r="AW515" s="15" t="s">
        <v>37</v>
      </c>
      <c r="AX515" s="15" t="s">
        <v>84</v>
      </c>
      <c r="AY515" s="266" t="s">
        <v>229</v>
      </c>
    </row>
    <row r="516" spans="1:65" s="2" customFormat="1" ht="62.7" customHeight="1">
      <c r="A516" s="40"/>
      <c r="B516" s="41"/>
      <c r="C516" s="216" t="s">
        <v>1358</v>
      </c>
      <c r="D516" s="216" t="s">
        <v>231</v>
      </c>
      <c r="E516" s="217" t="s">
        <v>273</v>
      </c>
      <c r="F516" s="218" t="s">
        <v>274</v>
      </c>
      <c r="G516" s="219" t="s">
        <v>144</v>
      </c>
      <c r="H516" s="220">
        <v>1168.83</v>
      </c>
      <c r="I516" s="221"/>
      <c r="J516" s="222">
        <f>ROUND(I516*H516,2)</f>
        <v>0</v>
      </c>
      <c r="K516" s="218" t="s">
        <v>234</v>
      </c>
      <c r="L516" s="46"/>
      <c r="M516" s="223" t="s">
        <v>19</v>
      </c>
      <c r="N516" s="224" t="s">
        <v>48</v>
      </c>
      <c r="O516" s="86"/>
      <c r="P516" s="225">
        <f>O516*H516</f>
        <v>0</v>
      </c>
      <c r="Q516" s="225">
        <v>0</v>
      </c>
      <c r="R516" s="225">
        <f>Q516*H516</f>
        <v>0</v>
      </c>
      <c r="S516" s="225">
        <v>0</v>
      </c>
      <c r="T516" s="22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27" t="s">
        <v>141</v>
      </c>
      <c r="AT516" s="227" t="s">
        <v>231</v>
      </c>
      <c r="AU516" s="227" t="s">
        <v>87</v>
      </c>
      <c r="AY516" s="19" t="s">
        <v>229</v>
      </c>
      <c r="BE516" s="228">
        <f>IF(N516="základní",J516,0)</f>
        <v>0</v>
      </c>
      <c r="BF516" s="228">
        <f>IF(N516="snížená",J516,0)</f>
        <v>0</v>
      </c>
      <c r="BG516" s="228">
        <f>IF(N516="zákl. přenesená",J516,0)</f>
        <v>0</v>
      </c>
      <c r="BH516" s="228">
        <f>IF(N516="sníž. přenesená",J516,0)</f>
        <v>0</v>
      </c>
      <c r="BI516" s="228">
        <f>IF(N516="nulová",J516,0)</f>
        <v>0</v>
      </c>
      <c r="BJ516" s="19" t="s">
        <v>84</v>
      </c>
      <c r="BK516" s="228">
        <f>ROUND(I516*H516,2)</f>
        <v>0</v>
      </c>
      <c r="BL516" s="19" t="s">
        <v>141</v>
      </c>
      <c r="BM516" s="227" t="s">
        <v>1359</v>
      </c>
    </row>
    <row r="517" spans="1:47" s="2" customFormat="1" ht="12">
      <c r="A517" s="40"/>
      <c r="B517" s="41"/>
      <c r="C517" s="42"/>
      <c r="D517" s="229" t="s">
        <v>236</v>
      </c>
      <c r="E517" s="42"/>
      <c r="F517" s="230" t="s">
        <v>276</v>
      </c>
      <c r="G517" s="42"/>
      <c r="H517" s="42"/>
      <c r="I517" s="231"/>
      <c r="J517" s="42"/>
      <c r="K517" s="42"/>
      <c r="L517" s="46"/>
      <c r="M517" s="232"/>
      <c r="N517" s="23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236</v>
      </c>
      <c r="AU517" s="19" t="s">
        <v>87</v>
      </c>
    </row>
    <row r="518" spans="1:47" s="2" customFormat="1" ht="12">
      <c r="A518" s="40"/>
      <c r="B518" s="41"/>
      <c r="C518" s="42"/>
      <c r="D518" s="236" t="s">
        <v>245</v>
      </c>
      <c r="E518" s="42"/>
      <c r="F518" s="267" t="s">
        <v>246</v>
      </c>
      <c r="G518" s="42"/>
      <c r="H518" s="42"/>
      <c r="I518" s="231"/>
      <c r="J518" s="42"/>
      <c r="K518" s="42"/>
      <c r="L518" s="46"/>
      <c r="M518" s="232"/>
      <c r="N518" s="23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245</v>
      </c>
      <c r="AU518" s="19" t="s">
        <v>87</v>
      </c>
    </row>
    <row r="519" spans="1:51" s="14" customFormat="1" ht="12">
      <c r="A519" s="14"/>
      <c r="B519" s="245"/>
      <c r="C519" s="246"/>
      <c r="D519" s="236" t="s">
        <v>238</v>
      </c>
      <c r="E519" s="247" t="s">
        <v>19</v>
      </c>
      <c r="F519" s="248" t="s">
        <v>1353</v>
      </c>
      <c r="G519" s="246"/>
      <c r="H519" s="249">
        <v>1168.83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5" t="s">
        <v>238</v>
      </c>
      <c r="AU519" s="255" t="s">
        <v>87</v>
      </c>
      <c r="AV519" s="14" t="s">
        <v>87</v>
      </c>
      <c r="AW519" s="14" t="s">
        <v>37</v>
      </c>
      <c r="AX519" s="14" t="s">
        <v>77</v>
      </c>
      <c r="AY519" s="255" t="s">
        <v>229</v>
      </c>
    </row>
    <row r="520" spans="1:51" s="15" customFormat="1" ht="12">
      <c r="A520" s="15"/>
      <c r="B520" s="256"/>
      <c r="C520" s="257"/>
      <c r="D520" s="236" t="s">
        <v>238</v>
      </c>
      <c r="E520" s="258" t="s">
        <v>19</v>
      </c>
      <c r="F520" s="259" t="s">
        <v>240</v>
      </c>
      <c r="G520" s="257"/>
      <c r="H520" s="260">
        <v>1168.83</v>
      </c>
      <c r="I520" s="261"/>
      <c r="J520" s="257"/>
      <c r="K520" s="257"/>
      <c r="L520" s="262"/>
      <c r="M520" s="263"/>
      <c r="N520" s="264"/>
      <c r="O520" s="264"/>
      <c r="P520" s="264"/>
      <c r="Q520" s="264"/>
      <c r="R520" s="264"/>
      <c r="S520" s="264"/>
      <c r="T520" s="26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6" t="s">
        <v>238</v>
      </c>
      <c r="AU520" s="266" t="s">
        <v>87</v>
      </c>
      <c r="AV520" s="15" t="s">
        <v>141</v>
      </c>
      <c r="AW520" s="15" t="s">
        <v>37</v>
      </c>
      <c r="AX520" s="15" t="s">
        <v>84</v>
      </c>
      <c r="AY520" s="266" t="s">
        <v>229</v>
      </c>
    </row>
    <row r="521" spans="1:65" s="2" customFormat="1" ht="66.75" customHeight="1">
      <c r="A521" s="40"/>
      <c r="B521" s="41"/>
      <c r="C521" s="216" t="s">
        <v>1360</v>
      </c>
      <c r="D521" s="216" t="s">
        <v>231</v>
      </c>
      <c r="E521" s="217" t="s">
        <v>278</v>
      </c>
      <c r="F521" s="218" t="s">
        <v>279</v>
      </c>
      <c r="G521" s="219" t="s">
        <v>144</v>
      </c>
      <c r="H521" s="220">
        <v>1168.83</v>
      </c>
      <c r="I521" s="221"/>
      <c r="J521" s="222">
        <f>ROUND(I521*H521,2)</f>
        <v>0</v>
      </c>
      <c r="K521" s="218" t="s">
        <v>234</v>
      </c>
      <c r="L521" s="46"/>
      <c r="M521" s="223" t="s">
        <v>19</v>
      </c>
      <c r="N521" s="224" t="s">
        <v>48</v>
      </c>
      <c r="O521" s="86"/>
      <c r="P521" s="225">
        <f>O521*H521</f>
        <v>0</v>
      </c>
      <c r="Q521" s="225">
        <v>0</v>
      </c>
      <c r="R521" s="225">
        <f>Q521*H521</f>
        <v>0</v>
      </c>
      <c r="S521" s="225">
        <v>0</v>
      </c>
      <c r="T521" s="22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7" t="s">
        <v>141</v>
      </c>
      <c r="AT521" s="227" t="s">
        <v>231</v>
      </c>
      <c r="AU521" s="227" t="s">
        <v>87</v>
      </c>
      <c r="AY521" s="19" t="s">
        <v>229</v>
      </c>
      <c r="BE521" s="228">
        <f>IF(N521="základní",J521,0)</f>
        <v>0</v>
      </c>
      <c r="BF521" s="228">
        <f>IF(N521="snížená",J521,0)</f>
        <v>0</v>
      </c>
      <c r="BG521" s="228">
        <f>IF(N521="zákl. přenesená",J521,0)</f>
        <v>0</v>
      </c>
      <c r="BH521" s="228">
        <f>IF(N521="sníž. přenesená",J521,0)</f>
        <v>0</v>
      </c>
      <c r="BI521" s="228">
        <f>IF(N521="nulová",J521,0)</f>
        <v>0</v>
      </c>
      <c r="BJ521" s="19" t="s">
        <v>84</v>
      </c>
      <c r="BK521" s="228">
        <f>ROUND(I521*H521,2)</f>
        <v>0</v>
      </c>
      <c r="BL521" s="19" t="s">
        <v>141</v>
      </c>
      <c r="BM521" s="227" t="s">
        <v>1361</v>
      </c>
    </row>
    <row r="522" spans="1:47" s="2" customFormat="1" ht="12">
      <c r="A522" s="40"/>
      <c r="B522" s="41"/>
      <c r="C522" s="42"/>
      <c r="D522" s="229" t="s">
        <v>236</v>
      </c>
      <c r="E522" s="42"/>
      <c r="F522" s="230" t="s">
        <v>281</v>
      </c>
      <c r="G522" s="42"/>
      <c r="H522" s="42"/>
      <c r="I522" s="231"/>
      <c r="J522" s="42"/>
      <c r="K522" s="42"/>
      <c r="L522" s="46"/>
      <c r="M522" s="232"/>
      <c r="N522" s="23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236</v>
      </c>
      <c r="AU522" s="19" t="s">
        <v>87</v>
      </c>
    </row>
    <row r="523" spans="1:51" s="14" customFormat="1" ht="12">
      <c r="A523" s="14"/>
      <c r="B523" s="245"/>
      <c r="C523" s="246"/>
      <c r="D523" s="236" t="s">
        <v>238</v>
      </c>
      <c r="E523" s="247" t="s">
        <v>19</v>
      </c>
      <c r="F523" s="248" t="s">
        <v>1353</v>
      </c>
      <c r="G523" s="246"/>
      <c r="H523" s="249">
        <v>1168.83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5" t="s">
        <v>238</v>
      </c>
      <c r="AU523" s="255" t="s">
        <v>87</v>
      </c>
      <c r="AV523" s="14" t="s">
        <v>87</v>
      </c>
      <c r="AW523" s="14" t="s">
        <v>37</v>
      </c>
      <c r="AX523" s="14" t="s">
        <v>77</v>
      </c>
      <c r="AY523" s="255" t="s">
        <v>229</v>
      </c>
    </row>
    <row r="524" spans="1:51" s="15" customFormat="1" ht="12">
      <c r="A524" s="15"/>
      <c r="B524" s="256"/>
      <c r="C524" s="257"/>
      <c r="D524" s="236" t="s">
        <v>238</v>
      </c>
      <c r="E524" s="258" t="s">
        <v>19</v>
      </c>
      <c r="F524" s="259" t="s">
        <v>240</v>
      </c>
      <c r="G524" s="257"/>
      <c r="H524" s="260">
        <v>1168.83</v>
      </c>
      <c r="I524" s="261"/>
      <c r="J524" s="257"/>
      <c r="K524" s="257"/>
      <c r="L524" s="262"/>
      <c r="M524" s="263"/>
      <c r="N524" s="264"/>
      <c r="O524" s="264"/>
      <c r="P524" s="264"/>
      <c r="Q524" s="264"/>
      <c r="R524" s="264"/>
      <c r="S524" s="264"/>
      <c r="T524" s="26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6" t="s">
        <v>238</v>
      </c>
      <c r="AU524" s="266" t="s">
        <v>87</v>
      </c>
      <c r="AV524" s="15" t="s">
        <v>141</v>
      </c>
      <c r="AW524" s="15" t="s">
        <v>37</v>
      </c>
      <c r="AX524" s="15" t="s">
        <v>84</v>
      </c>
      <c r="AY524" s="266" t="s">
        <v>229</v>
      </c>
    </row>
    <row r="525" spans="1:65" s="2" customFormat="1" ht="37.8" customHeight="1">
      <c r="A525" s="40"/>
      <c r="B525" s="41"/>
      <c r="C525" s="216" t="s">
        <v>1362</v>
      </c>
      <c r="D525" s="216" t="s">
        <v>231</v>
      </c>
      <c r="E525" s="217" t="s">
        <v>284</v>
      </c>
      <c r="F525" s="218" t="s">
        <v>285</v>
      </c>
      <c r="G525" s="219" t="s">
        <v>144</v>
      </c>
      <c r="H525" s="220">
        <v>1168.83</v>
      </c>
      <c r="I525" s="221"/>
      <c r="J525" s="222">
        <f>ROUND(I525*H525,2)</f>
        <v>0</v>
      </c>
      <c r="K525" s="218" t="s">
        <v>234</v>
      </c>
      <c r="L525" s="46"/>
      <c r="M525" s="223" t="s">
        <v>19</v>
      </c>
      <c r="N525" s="224" t="s">
        <v>48</v>
      </c>
      <c r="O525" s="86"/>
      <c r="P525" s="225">
        <f>O525*H525</f>
        <v>0</v>
      </c>
      <c r="Q525" s="225">
        <v>0</v>
      </c>
      <c r="R525" s="225">
        <f>Q525*H525</f>
        <v>0</v>
      </c>
      <c r="S525" s="225">
        <v>0</v>
      </c>
      <c r="T525" s="226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7" t="s">
        <v>141</v>
      </c>
      <c r="AT525" s="227" t="s">
        <v>231</v>
      </c>
      <c r="AU525" s="227" t="s">
        <v>87</v>
      </c>
      <c r="AY525" s="19" t="s">
        <v>229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19" t="s">
        <v>84</v>
      </c>
      <c r="BK525" s="228">
        <f>ROUND(I525*H525,2)</f>
        <v>0</v>
      </c>
      <c r="BL525" s="19" t="s">
        <v>141</v>
      </c>
      <c r="BM525" s="227" t="s">
        <v>1363</v>
      </c>
    </row>
    <row r="526" spans="1:47" s="2" customFormat="1" ht="12">
      <c r="A526" s="40"/>
      <c r="B526" s="41"/>
      <c r="C526" s="42"/>
      <c r="D526" s="229" t="s">
        <v>236</v>
      </c>
      <c r="E526" s="42"/>
      <c r="F526" s="230" t="s">
        <v>287</v>
      </c>
      <c r="G526" s="42"/>
      <c r="H526" s="42"/>
      <c r="I526" s="231"/>
      <c r="J526" s="42"/>
      <c r="K526" s="42"/>
      <c r="L526" s="46"/>
      <c r="M526" s="232"/>
      <c r="N526" s="233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236</v>
      </c>
      <c r="AU526" s="19" t="s">
        <v>87</v>
      </c>
    </row>
    <row r="527" spans="1:51" s="14" customFormat="1" ht="12">
      <c r="A527" s="14"/>
      <c r="B527" s="245"/>
      <c r="C527" s="246"/>
      <c r="D527" s="236" t="s">
        <v>238</v>
      </c>
      <c r="E527" s="247" t="s">
        <v>19</v>
      </c>
      <c r="F527" s="248" t="s">
        <v>1353</v>
      </c>
      <c r="G527" s="246"/>
      <c r="H527" s="249">
        <v>1168.83</v>
      </c>
      <c r="I527" s="250"/>
      <c r="J527" s="246"/>
      <c r="K527" s="246"/>
      <c r="L527" s="251"/>
      <c r="M527" s="252"/>
      <c r="N527" s="253"/>
      <c r="O527" s="253"/>
      <c r="P527" s="253"/>
      <c r="Q527" s="253"/>
      <c r="R527" s="253"/>
      <c r="S527" s="253"/>
      <c r="T527" s="25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5" t="s">
        <v>238</v>
      </c>
      <c r="AU527" s="255" t="s">
        <v>87</v>
      </c>
      <c r="AV527" s="14" t="s">
        <v>87</v>
      </c>
      <c r="AW527" s="14" t="s">
        <v>37</v>
      </c>
      <c r="AX527" s="14" t="s">
        <v>77</v>
      </c>
      <c r="AY527" s="255" t="s">
        <v>229</v>
      </c>
    </row>
    <row r="528" spans="1:51" s="15" customFormat="1" ht="12">
      <c r="A528" s="15"/>
      <c r="B528" s="256"/>
      <c r="C528" s="257"/>
      <c r="D528" s="236" t="s">
        <v>238</v>
      </c>
      <c r="E528" s="258" t="s">
        <v>19</v>
      </c>
      <c r="F528" s="259" t="s">
        <v>240</v>
      </c>
      <c r="G528" s="257"/>
      <c r="H528" s="260">
        <v>1168.83</v>
      </c>
      <c r="I528" s="261"/>
      <c r="J528" s="257"/>
      <c r="K528" s="257"/>
      <c r="L528" s="262"/>
      <c r="M528" s="263"/>
      <c r="N528" s="264"/>
      <c r="O528" s="264"/>
      <c r="P528" s="264"/>
      <c r="Q528" s="264"/>
      <c r="R528" s="264"/>
      <c r="S528" s="264"/>
      <c r="T528" s="26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66" t="s">
        <v>238</v>
      </c>
      <c r="AU528" s="266" t="s">
        <v>87</v>
      </c>
      <c r="AV528" s="15" t="s">
        <v>141</v>
      </c>
      <c r="AW528" s="15" t="s">
        <v>37</v>
      </c>
      <c r="AX528" s="15" t="s">
        <v>84</v>
      </c>
      <c r="AY528" s="266" t="s">
        <v>229</v>
      </c>
    </row>
    <row r="529" spans="1:65" s="2" customFormat="1" ht="44.25" customHeight="1">
      <c r="A529" s="40"/>
      <c r="B529" s="41"/>
      <c r="C529" s="216" t="s">
        <v>1364</v>
      </c>
      <c r="D529" s="216" t="s">
        <v>231</v>
      </c>
      <c r="E529" s="217" t="s">
        <v>290</v>
      </c>
      <c r="F529" s="218" t="s">
        <v>291</v>
      </c>
      <c r="G529" s="219" t="s">
        <v>292</v>
      </c>
      <c r="H529" s="220">
        <v>2103.894</v>
      </c>
      <c r="I529" s="221"/>
      <c r="J529" s="222">
        <f>ROUND(I529*H529,2)</f>
        <v>0</v>
      </c>
      <c r="K529" s="218" t="s">
        <v>234</v>
      </c>
      <c r="L529" s="46"/>
      <c r="M529" s="223" t="s">
        <v>19</v>
      </c>
      <c r="N529" s="224" t="s">
        <v>48</v>
      </c>
      <c r="O529" s="86"/>
      <c r="P529" s="225">
        <f>O529*H529</f>
        <v>0</v>
      </c>
      <c r="Q529" s="225">
        <v>0</v>
      </c>
      <c r="R529" s="225">
        <f>Q529*H529</f>
        <v>0</v>
      </c>
      <c r="S529" s="225">
        <v>0</v>
      </c>
      <c r="T529" s="226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7" t="s">
        <v>141</v>
      </c>
      <c r="AT529" s="227" t="s">
        <v>231</v>
      </c>
      <c r="AU529" s="227" t="s">
        <v>87</v>
      </c>
      <c r="AY529" s="19" t="s">
        <v>229</v>
      </c>
      <c r="BE529" s="228">
        <f>IF(N529="základní",J529,0)</f>
        <v>0</v>
      </c>
      <c r="BF529" s="228">
        <f>IF(N529="snížená",J529,0)</f>
        <v>0</v>
      </c>
      <c r="BG529" s="228">
        <f>IF(N529="zákl. přenesená",J529,0)</f>
        <v>0</v>
      </c>
      <c r="BH529" s="228">
        <f>IF(N529="sníž. přenesená",J529,0)</f>
        <v>0</v>
      </c>
      <c r="BI529" s="228">
        <f>IF(N529="nulová",J529,0)</f>
        <v>0</v>
      </c>
      <c r="BJ529" s="19" t="s">
        <v>84</v>
      </c>
      <c r="BK529" s="228">
        <f>ROUND(I529*H529,2)</f>
        <v>0</v>
      </c>
      <c r="BL529" s="19" t="s">
        <v>141</v>
      </c>
      <c r="BM529" s="227" t="s">
        <v>1365</v>
      </c>
    </row>
    <row r="530" spans="1:47" s="2" customFormat="1" ht="12">
      <c r="A530" s="40"/>
      <c r="B530" s="41"/>
      <c r="C530" s="42"/>
      <c r="D530" s="229" t="s">
        <v>236</v>
      </c>
      <c r="E530" s="42"/>
      <c r="F530" s="230" t="s">
        <v>294</v>
      </c>
      <c r="G530" s="42"/>
      <c r="H530" s="42"/>
      <c r="I530" s="231"/>
      <c r="J530" s="42"/>
      <c r="K530" s="42"/>
      <c r="L530" s="46"/>
      <c r="M530" s="232"/>
      <c r="N530" s="233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236</v>
      </c>
      <c r="AU530" s="19" t="s">
        <v>87</v>
      </c>
    </row>
    <row r="531" spans="1:51" s="14" customFormat="1" ht="12">
      <c r="A531" s="14"/>
      <c r="B531" s="245"/>
      <c r="C531" s="246"/>
      <c r="D531" s="236" t="s">
        <v>238</v>
      </c>
      <c r="E531" s="247" t="s">
        <v>19</v>
      </c>
      <c r="F531" s="248" t="s">
        <v>1366</v>
      </c>
      <c r="G531" s="246"/>
      <c r="H531" s="249">
        <v>2103.894</v>
      </c>
      <c r="I531" s="250"/>
      <c r="J531" s="246"/>
      <c r="K531" s="246"/>
      <c r="L531" s="251"/>
      <c r="M531" s="252"/>
      <c r="N531" s="253"/>
      <c r="O531" s="253"/>
      <c r="P531" s="253"/>
      <c r="Q531" s="253"/>
      <c r="R531" s="253"/>
      <c r="S531" s="253"/>
      <c r="T531" s="25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5" t="s">
        <v>238</v>
      </c>
      <c r="AU531" s="255" t="s">
        <v>87</v>
      </c>
      <c r="AV531" s="14" t="s">
        <v>87</v>
      </c>
      <c r="AW531" s="14" t="s">
        <v>37</v>
      </c>
      <c r="AX531" s="14" t="s">
        <v>77</v>
      </c>
      <c r="AY531" s="255" t="s">
        <v>229</v>
      </c>
    </row>
    <row r="532" spans="1:51" s="15" customFormat="1" ht="12">
      <c r="A532" s="15"/>
      <c r="B532" s="256"/>
      <c r="C532" s="257"/>
      <c r="D532" s="236" t="s">
        <v>238</v>
      </c>
      <c r="E532" s="258" t="s">
        <v>19</v>
      </c>
      <c r="F532" s="259" t="s">
        <v>240</v>
      </c>
      <c r="G532" s="257"/>
      <c r="H532" s="260">
        <v>2103.894</v>
      </c>
      <c r="I532" s="261"/>
      <c r="J532" s="257"/>
      <c r="K532" s="257"/>
      <c r="L532" s="262"/>
      <c r="M532" s="263"/>
      <c r="N532" s="264"/>
      <c r="O532" s="264"/>
      <c r="P532" s="264"/>
      <c r="Q532" s="264"/>
      <c r="R532" s="264"/>
      <c r="S532" s="264"/>
      <c r="T532" s="26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66" t="s">
        <v>238</v>
      </c>
      <c r="AU532" s="266" t="s">
        <v>87</v>
      </c>
      <c r="AV532" s="15" t="s">
        <v>141</v>
      </c>
      <c r="AW532" s="15" t="s">
        <v>37</v>
      </c>
      <c r="AX532" s="15" t="s">
        <v>84</v>
      </c>
      <c r="AY532" s="266" t="s">
        <v>229</v>
      </c>
    </row>
    <row r="533" spans="1:65" s="2" customFormat="1" ht="33" customHeight="1">
      <c r="A533" s="40"/>
      <c r="B533" s="41"/>
      <c r="C533" s="216" t="s">
        <v>1367</v>
      </c>
      <c r="D533" s="216" t="s">
        <v>231</v>
      </c>
      <c r="E533" s="217" t="s">
        <v>1368</v>
      </c>
      <c r="F533" s="218" t="s">
        <v>1369</v>
      </c>
      <c r="G533" s="219" t="s">
        <v>111</v>
      </c>
      <c r="H533" s="220">
        <v>2337.66</v>
      </c>
      <c r="I533" s="221"/>
      <c r="J533" s="222">
        <f>ROUND(I533*H533,2)</f>
        <v>0</v>
      </c>
      <c r="K533" s="218" t="s">
        <v>234</v>
      </c>
      <c r="L533" s="46"/>
      <c r="M533" s="223" t="s">
        <v>19</v>
      </c>
      <c r="N533" s="224" t="s">
        <v>48</v>
      </c>
      <c r="O533" s="86"/>
      <c r="P533" s="225">
        <f>O533*H533</f>
        <v>0</v>
      </c>
      <c r="Q533" s="225">
        <v>0</v>
      </c>
      <c r="R533" s="225">
        <f>Q533*H533</f>
        <v>0</v>
      </c>
      <c r="S533" s="225">
        <v>0</v>
      </c>
      <c r="T533" s="226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27" t="s">
        <v>141</v>
      </c>
      <c r="AT533" s="227" t="s">
        <v>231</v>
      </c>
      <c r="AU533" s="227" t="s">
        <v>87</v>
      </c>
      <c r="AY533" s="19" t="s">
        <v>229</v>
      </c>
      <c r="BE533" s="228">
        <f>IF(N533="základní",J533,0)</f>
        <v>0</v>
      </c>
      <c r="BF533" s="228">
        <f>IF(N533="snížená",J533,0)</f>
        <v>0</v>
      </c>
      <c r="BG533" s="228">
        <f>IF(N533="zákl. přenesená",J533,0)</f>
        <v>0</v>
      </c>
      <c r="BH533" s="228">
        <f>IF(N533="sníž. přenesená",J533,0)</f>
        <v>0</v>
      </c>
      <c r="BI533" s="228">
        <f>IF(N533="nulová",J533,0)</f>
        <v>0</v>
      </c>
      <c r="BJ533" s="19" t="s">
        <v>84</v>
      </c>
      <c r="BK533" s="228">
        <f>ROUND(I533*H533,2)</f>
        <v>0</v>
      </c>
      <c r="BL533" s="19" t="s">
        <v>141</v>
      </c>
      <c r="BM533" s="227" t="s">
        <v>1370</v>
      </c>
    </row>
    <row r="534" spans="1:47" s="2" customFormat="1" ht="12">
      <c r="A534" s="40"/>
      <c r="B534" s="41"/>
      <c r="C534" s="42"/>
      <c r="D534" s="229" t="s">
        <v>236</v>
      </c>
      <c r="E534" s="42"/>
      <c r="F534" s="230" t="s">
        <v>1371</v>
      </c>
      <c r="G534" s="42"/>
      <c r="H534" s="42"/>
      <c r="I534" s="231"/>
      <c r="J534" s="42"/>
      <c r="K534" s="42"/>
      <c r="L534" s="46"/>
      <c r="M534" s="232"/>
      <c r="N534" s="233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236</v>
      </c>
      <c r="AU534" s="19" t="s">
        <v>87</v>
      </c>
    </row>
    <row r="535" spans="1:51" s="14" customFormat="1" ht="12">
      <c r="A535" s="14"/>
      <c r="B535" s="245"/>
      <c r="C535" s="246"/>
      <c r="D535" s="236" t="s">
        <v>238</v>
      </c>
      <c r="E535" s="247" t="s">
        <v>19</v>
      </c>
      <c r="F535" s="248" t="s">
        <v>1372</v>
      </c>
      <c r="G535" s="246"/>
      <c r="H535" s="249">
        <v>2337.66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238</v>
      </c>
      <c r="AU535" s="255" t="s">
        <v>87</v>
      </c>
      <c r="AV535" s="14" t="s">
        <v>87</v>
      </c>
      <c r="AW535" s="14" t="s">
        <v>37</v>
      </c>
      <c r="AX535" s="14" t="s">
        <v>77</v>
      </c>
      <c r="AY535" s="255" t="s">
        <v>229</v>
      </c>
    </row>
    <row r="536" spans="1:51" s="15" customFormat="1" ht="12">
      <c r="A536" s="15"/>
      <c r="B536" s="256"/>
      <c r="C536" s="257"/>
      <c r="D536" s="236" t="s">
        <v>238</v>
      </c>
      <c r="E536" s="258" t="s">
        <v>19</v>
      </c>
      <c r="F536" s="259" t="s">
        <v>240</v>
      </c>
      <c r="G536" s="257"/>
      <c r="H536" s="260">
        <v>2337.66</v>
      </c>
      <c r="I536" s="261"/>
      <c r="J536" s="257"/>
      <c r="K536" s="257"/>
      <c r="L536" s="262"/>
      <c r="M536" s="263"/>
      <c r="N536" s="264"/>
      <c r="O536" s="264"/>
      <c r="P536" s="264"/>
      <c r="Q536" s="264"/>
      <c r="R536" s="264"/>
      <c r="S536" s="264"/>
      <c r="T536" s="26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6" t="s">
        <v>238</v>
      </c>
      <c r="AU536" s="266" t="s">
        <v>87</v>
      </c>
      <c r="AV536" s="15" t="s">
        <v>141</v>
      </c>
      <c r="AW536" s="15" t="s">
        <v>37</v>
      </c>
      <c r="AX536" s="15" t="s">
        <v>84</v>
      </c>
      <c r="AY536" s="266" t="s">
        <v>229</v>
      </c>
    </row>
    <row r="537" spans="1:65" s="2" customFormat="1" ht="37.8" customHeight="1">
      <c r="A537" s="40"/>
      <c r="B537" s="41"/>
      <c r="C537" s="216" t="s">
        <v>1373</v>
      </c>
      <c r="D537" s="216" t="s">
        <v>231</v>
      </c>
      <c r="E537" s="217" t="s">
        <v>1374</v>
      </c>
      <c r="F537" s="218" t="s">
        <v>1375</v>
      </c>
      <c r="G537" s="219" t="s">
        <v>111</v>
      </c>
      <c r="H537" s="220">
        <v>2337.66</v>
      </c>
      <c r="I537" s="221"/>
      <c r="J537" s="222">
        <f>ROUND(I537*H537,2)</f>
        <v>0</v>
      </c>
      <c r="K537" s="218" t="s">
        <v>234</v>
      </c>
      <c r="L537" s="46"/>
      <c r="M537" s="223" t="s">
        <v>19</v>
      </c>
      <c r="N537" s="224" t="s">
        <v>48</v>
      </c>
      <c r="O537" s="86"/>
      <c r="P537" s="225">
        <f>O537*H537</f>
        <v>0</v>
      </c>
      <c r="Q537" s="225">
        <v>0</v>
      </c>
      <c r="R537" s="225">
        <f>Q537*H537</f>
        <v>0</v>
      </c>
      <c r="S537" s="225">
        <v>0</v>
      </c>
      <c r="T537" s="22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7" t="s">
        <v>141</v>
      </c>
      <c r="AT537" s="227" t="s">
        <v>231</v>
      </c>
      <c r="AU537" s="227" t="s">
        <v>87</v>
      </c>
      <c r="AY537" s="19" t="s">
        <v>229</v>
      </c>
      <c r="BE537" s="228">
        <f>IF(N537="základní",J537,0)</f>
        <v>0</v>
      </c>
      <c r="BF537" s="228">
        <f>IF(N537="snížená",J537,0)</f>
        <v>0</v>
      </c>
      <c r="BG537" s="228">
        <f>IF(N537="zákl. přenesená",J537,0)</f>
        <v>0</v>
      </c>
      <c r="BH537" s="228">
        <f>IF(N537="sníž. přenesená",J537,0)</f>
        <v>0</v>
      </c>
      <c r="BI537" s="228">
        <f>IF(N537="nulová",J537,0)</f>
        <v>0</v>
      </c>
      <c r="BJ537" s="19" t="s">
        <v>84</v>
      </c>
      <c r="BK537" s="228">
        <f>ROUND(I537*H537,2)</f>
        <v>0</v>
      </c>
      <c r="BL537" s="19" t="s">
        <v>141</v>
      </c>
      <c r="BM537" s="227" t="s">
        <v>1376</v>
      </c>
    </row>
    <row r="538" spans="1:47" s="2" customFormat="1" ht="12">
      <c r="A538" s="40"/>
      <c r="B538" s="41"/>
      <c r="C538" s="42"/>
      <c r="D538" s="229" t="s">
        <v>236</v>
      </c>
      <c r="E538" s="42"/>
      <c r="F538" s="230" t="s">
        <v>1377</v>
      </c>
      <c r="G538" s="42"/>
      <c r="H538" s="42"/>
      <c r="I538" s="231"/>
      <c r="J538" s="42"/>
      <c r="K538" s="42"/>
      <c r="L538" s="46"/>
      <c r="M538" s="232"/>
      <c r="N538" s="23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236</v>
      </c>
      <c r="AU538" s="19" t="s">
        <v>87</v>
      </c>
    </row>
    <row r="539" spans="1:47" s="2" customFormat="1" ht="12">
      <c r="A539" s="40"/>
      <c r="B539" s="41"/>
      <c r="C539" s="42"/>
      <c r="D539" s="236" t="s">
        <v>245</v>
      </c>
      <c r="E539" s="42"/>
      <c r="F539" s="267" t="s">
        <v>1378</v>
      </c>
      <c r="G539" s="42"/>
      <c r="H539" s="42"/>
      <c r="I539" s="231"/>
      <c r="J539" s="42"/>
      <c r="K539" s="42"/>
      <c r="L539" s="46"/>
      <c r="M539" s="232"/>
      <c r="N539" s="233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245</v>
      </c>
      <c r="AU539" s="19" t="s">
        <v>87</v>
      </c>
    </row>
    <row r="540" spans="1:51" s="14" customFormat="1" ht="12">
      <c r="A540" s="14"/>
      <c r="B540" s="245"/>
      <c r="C540" s="246"/>
      <c r="D540" s="236" t="s">
        <v>238</v>
      </c>
      <c r="E540" s="247" t="s">
        <v>919</v>
      </c>
      <c r="F540" s="248" t="s">
        <v>1379</v>
      </c>
      <c r="G540" s="246"/>
      <c r="H540" s="249">
        <v>2337.66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5" t="s">
        <v>238</v>
      </c>
      <c r="AU540" s="255" t="s">
        <v>87</v>
      </c>
      <c r="AV540" s="14" t="s">
        <v>87</v>
      </c>
      <c r="AW540" s="14" t="s">
        <v>37</v>
      </c>
      <c r="AX540" s="14" t="s">
        <v>77</v>
      </c>
      <c r="AY540" s="255" t="s">
        <v>229</v>
      </c>
    </row>
    <row r="541" spans="1:51" s="15" customFormat="1" ht="12">
      <c r="A541" s="15"/>
      <c r="B541" s="256"/>
      <c r="C541" s="257"/>
      <c r="D541" s="236" t="s">
        <v>238</v>
      </c>
      <c r="E541" s="258" t="s">
        <v>19</v>
      </c>
      <c r="F541" s="259" t="s">
        <v>240</v>
      </c>
      <c r="G541" s="257"/>
      <c r="H541" s="260">
        <v>2337.66</v>
      </c>
      <c r="I541" s="261"/>
      <c r="J541" s="257"/>
      <c r="K541" s="257"/>
      <c r="L541" s="262"/>
      <c r="M541" s="263"/>
      <c r="N541" s="264"/>
      <c r="O541" s="264"/>
      <c r="P541" s="264"/>
      <c r="Q541" s="264"/>
      <c r="R541" s="264"/>
      <c r="S541" s="264"/>
      <c r="T541" s="26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6" t="s">
        <v>238</v>
      </c>
      <c r="AU541" s="266" t="s">
        <v>87</v>
      </c>
      <c r="AV541" s="15" t="s">
        <v>141</v>
      </c>
      <c r="AW541" s="15" t="s">
        <v>37</v>
      </c>
      <c r="AX541" s="15" t="s">
        <v>84</v>
      </c>
      <c r="AY541" s="266" t="s">
        <v>229</v>
      </c>
    </row>
    <row r="542" spans="1:65" s="2" customFormat="1" ht="37.8" customHeight="1">
      <c r="A542" s="40"/>
      <c r="B542" s="41"/>
      <c r="C542" s="216" t="s">
        <v>1380</v>
      </c>
      <c r="D542" s="216" t="s">
        <v>231</v>
      </c>
      <c r="E542" s="217" t="s">
        <v>1381</v>
      </c>
      <c r="F542" s="218" t="s">
        <v>1382</v>
      </c>
      <c r="G542" s="219" t="s">
        <v>111</v>
      </c>
      <c r="H542" s="220">
        <v>2337.66</v>
      </c>
      <c r="I542" s="221"/>
      <c r="J542" s="222">
        <f>ROUND(I542*H542,2)</f>
        <v>0</v>
      </c>
      <c r="K542" s="218" t="s">
        <v>234</v>
      </c>
      <c r="L542" s="46"/>
      <c r="M542" s="223" t="s">
        <v>19</v>
      </c>
      <c r="N542" s="224" t="s">
        <v>48</v>
      </c>
      <c r="O542" s="86"/>
      <c r="P542" s="225">
        <f>O542*H542</f>
        <v>0</v>
      </c>
      <c r="Q542" s="225">
        <v>0</v>
      </c>
      <c r="R542" s="225">
        <f>Q542*H542</f>
        <v>0</v>
      </c>
      <c r="S542" s="225">
        <v>0</v>
      </c>
      <c r="T542" s="22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27" t="s">
        <v>141</v>
      </c>
      <c r="AT542" s="227" t="s">
        <v>231</v>
      </c>
      <c r="AU542" s="227" t="s">
        <v>87</v>
      </c>
      <c r="AY542" s="19" t="s">
        <v>229</v>
      </c>
      <c r="BE542" s="228">
        <f>IF(N542="základní",J542,0)</f>
        <v>0</v>
      </c>
      <c r="BF542" s="228">
        <f>IF(N542="snížená",J542,0)</f>
        <v>0</v>
      </c>
      <c r="BG542" s="228">
        <f>IF(N542="zákl. přenesená",J542,0)</f>
        <v>0</v>
      </c>
      <c r="BH542" s="228">
        <f>IF(N542="sníž. přenesená",J542,0)</f>
        <v>0</v>
      </c>
      <c r="BI542" s="228">
        <f>IF(N542="nulová",J542,0)</f>
        <v>0</v>
      </c>
      <c r="BJ542" s="19" t="s">
        <v>84</v>
      </c>
      <c r="BK542" s="228">
        <f>ROUND(I542*H542,2)</f>
        <v>0</v>
      </c>
      <c r="BL542" s="19" t="s">
        <v>141</v>
      </c>
      <c r="BM542" s="227" t="s">
        <v>1383</v>
      </c>
    </row>
    <row r="543" spans="1:47" s="2" customFormat="1" ht="12">
      <c r="A543" s="40"/>
      <c r="B543" s="41"/>
      <c r="C543" s="42"/>
      <c r="D543" s="229" t="s">
        <v>236</v>
      </c>
      <c r="E543" s="42"/>
      <c r="F543" s="230" t="s">
        <v>1384</v>
      </c>
      <c r="G543" s="42"/>
      <c r="H543" s="42"/>
      <c r="I543" s="231"/>
      <c r="J543" s="42"/>
      <c r="K543" s="42"/>
      <c r="L543" s="46"/>
      <c r="M543" s="232"/>
      <c r="N543" s="233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236</v>
      </c>
      <c r="AU543" s="19" t="s">
        <v>87</v>
      </c>
    </row>
    <row r="544" spans="1:51" s="14" customFormat="1" ht="12">
      <c r="A544" s="14"/>
      <c r="B544" s="245"/>
      <c r="C544" s="246"/>
      <c r="D544" s="236" t="s">
        <v>238</v>
      </c>
      <c r="E544" s="247" t="s">
        <v>19</v>
      </c>
      <c r="F544" s="248" t="s">
        <v>919</v>
      </c>
      <c r="G544" s="246"/>
      <c r="H544" s="249">
        <v>2337.66</v>
      </c>
      <c r="I544" s="250"/>
      <c r="J544" s="246"/>
      <c r="K544" s="246"/>
      <c r="L544" s="251"/>
      <c r="M544" s="252"/>
      <c r="N544" s="253"/>
      <c r="O544" s="253"/>
      <c r="P544" s="253"/>
      <c r="Q544" s="253"/>
      <c r="R544" s="253"/>
      <c r="S544" s="253"/>
      <c r="T544" s="25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5" t="s">
        <v>238</v>
      </c>
      <c r="AU544" s="255" t="s">
        <v>87</v>
      </c>
      <c r="AV544" s="14" t="s">
        <v>87</v>
      </c>
      <c r="AW544" s="14" t="s">
        <v>37</v>
      </c>
      <c r="AX544" s="14" t="s">
        <v>77</v>
      </c>
      <c r="AY544" s="255" t="s">
        <v>229</v>
      </c>
    </row>
    <row r="545" spans="1:51" s="15" customFormat="1" ht="12">
      <c r="A545" s="15"/>
      <c r="B545" s="256"/>
      <c r="C545" s="257"/>
      <c r="D545" s="236" t="s">
        <v>238</v>
      </c>
      <c r="E545" s="258" t="s">
        <v>19</v>
      </c>
      <c r="F545" s="259" t="s">
        <v>240</v>
      </c>
      <c r="G545" s="257"/>
      <c r="H545" s="260">
        <v>2337.66</v>
      </c>
      <c r="I545" s="261"/>
      <c r="J545" s="257"/>
      <c r="K545" s="257"/>
      <c r="L545" s="262"/>
      <c r="M545" s="289"/>
      <c r="N545" s="290"/>
      <c r="O545" s="290"/>
      <c r="P545" s="290"/>
      <c r="Q545" s="290"/>
      <c r="R545" s="290"/>
      <c r="S545" s="290"/>
      <c r="T545" s="291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66" t="s">
        <v>238</v>
      </c>
      <c r="AU545" s="266" t="s">
        <v>87</v>
      </c>
      <c r="AV545" s="15" t="s">
        <v>141</v>
      </c>
      <c r="AW545" s="15" t="s">
        <v>37</v>
      </c>
      <c r="AX545" s="15" t="s">
        <v>84</v>
      </c>
      <c r="AY545" s="266" t="s">
        <v>229</v>
      </c>
    </row>
    <row r="546" spans="1:31" s="2" customFormat="1" ht="6.95" customHeight="1">
      <c r="A546" s="40"/>
      <c r="B546" s="61"/>
      <c r="C546" s="62"/>
      <c r="D546" s="62"/>
      <c r="E546" s="62"/>
      <c r="F546" s="62"/>
      <c r="G546" s="62"/>
      <c r="H546" s="62"/>
      <c r="I546" s="62"/>
      <c r="J546" s="62"/>
      <c r="K546" s="62"/>
      <c r="L546" s="46"/>
      <c r="M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</row>
  </sheetData>
  <sheetProtection password="CC35" sheet="1" objects="1" scenarios="1" formatColumns="0" formatRows="0" autoFilter="0"/>
  <autoFilter ref="C95:K5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0" r:id="rId1" display="https://podminky.urs.cz/item/CS_URS_2022_02/122252203"/>
    <hyperlink ref="F105" r:id="rId2" display="https://podminky.urs.cz/item/CS_URS_2022_02/120001101"/>
    <hyperlink ref="F110" r:id="rId3" display="https://podminky.urs.cz/item/CS_URS_2022_02/131253101"/>
    <hyperlink ref="F115" r:id="rId4" display="https://podminky.urs.cz/item/CS_URS_2022_02/132251102"/>
    <hyperlink ref="F121" r:id="rId5" display="https://podminky.urs.cz/item/CS_URS_2022_02/139001101"/>
    <hyperlink ref="F126" r:id="rId6" display="https://podminky.urs.cz/item/CS_URS_2022_02/162751117"/>
    <hyperlink ref="F131" r:id="rId7" display="https://podminky.urs.cz/item/CS_URS_2022_02/162751119"/>
    <hyperlink ref="F136" r:id="rId8" display="https://podminky.urs.cz/item/CS_URS_2022_02/171251201"/>
    <hyperlink ref="F140" r:id="rId9" display="https://podminky.urs.cz/item/CS_URS_2022_02/171201231"/>
    <hyperlink ref="F144" r:id="rId10" display="https://podminky.urs.cz/item/CS_URS_2022_02/174151101"/>
    <hyperlink ref="F159" r:id="rId11" display="https://podminky.urs.cz/item/CS_URS_2022_02/175151101"/>
    <hyperlink ref="F168" r:id="rId12" display="https://podminky.urs.cz/item/CS_URS_2022_02/181152302"/>
    <hyperlink ref="F173" r:id="rId13" display="https://podminky.urs.cz/item/CS_URS_2022_02/273321511"/>
    <hyperlink ref="F178" r:id="rId14" display="https://podminky.urs.cz/item/CS_URS_2022_02/273351121"/>
    <hyperlink ref="F183" r:id="rId15" display="https://podminky.urs.cz/item/CS_URS_2022_02/273351122"/>
    <hyperlink ref="F187" r:id="rId16" display="https://podminky.urs.cz/item/CS_URS_2022_02/273362021"/>
    <hyperlink ref="F193" r:id="rId17" display="https://podminky.urs.cz/item/CS_URS_2022_02/451572111"/>
    <hyperlink ref="F198" r:id="rId18" display="https://podminky.urs.cz/item/CS_URS_2022_02/452112112"/>
    <hyperlink ref="F206" r:id="rId19" display="https://podminky.urs.cz/item/CS_URS_2022_02/564201111"/>
    <hyperlink ref="F210" r:id="rId20" display="https://podminky.urs.cz/item/CS_URS_2022_02/564831111"/>
    <hyperlink ref="F215" r:id="rId21" display="https://podminky.urs.cz/item/CS_URS_2022_02/564861111"/>
    <hyperlink ref="F219" r:id="rId22" display="https://podminky.urs.cz/item/CS_URS_2022_02/564952111"/>
    <hyperlink ref="F223" r:id="rId23" display="https://podminky.urs.cz/item/CS_URS_2022_02/564962114"/>
    <hyperlink ref="F227" r:id="rId24" display="https://podminky.urs.cz/item/CS_URS_2022_02/565145121"/>
    <hyperlink ref="F231" r:id="rId25" display="https://podminky.urs.cz/item/CS_URS_2022_02/573111115"/>
    <hyperlink ref="F235" r:id="rId26" display="https://podminky.urs.cz/item/CS_URS_2022_02/573211107"/>
    <hyperlink ref="F239" r:id="rId27" display="https://podminky.urs.cz/item/CS_URS_2022_02/577134121"/>
    <hyperlink ref="F244" r:id="rId28" display="https://podminky.urs.cz/item/CS_URS_2022_02/591241111"/>
    <hyperlink ref="F253" r:id="rId29" display="https://podminky.urs.cz/item/CS_URS_2022_02/596212212"/>
    <hyperlink ref="F264" r:id="rId30" display="https://podminky.urs.cz/item/CS_URS_2022_02/386120103"/>
    <hyperlink ref="F289" r:id="rId31" display="https://podminky.urs.cz/item/CS_URS_2022_02/871350420"/>
    <hyperlink ref="F298" r:id="rId32" display="https://podminky.urs.cz/item/CS_URS_2022_02/877310410"/>
    <hyperlink ref="F306" r:id="rId33" display="https://podminky.urs.cz/item/CS_URS_2022_02/895941302"/>
    <hyperlink ref="F314" r:id="rId34" display="https://podminky.urs.cz/item/CS_URS_2022_02/895941314"/>
    <hyperlink ref="F321" r:id="rId35" display="https://podminky.urs.cz/item/CS_URS_2022_02/895941331"/>
    <hyperlink ref="F328" r:id="rId36" display="https://podminky.urs.cz/item/CS_URS_2022_02/899103112"/>
    <hyperlink ref="F336" r:id="rId37" display="https://podminky.urs.cz/item/CS_URS_2022_02/899104112"/>
    <hyperlink ref="F344" r:id="rId38" display="https://podminky.urs.cz/item/CS_URS_2022_02/899204112"/>
    <hyperlink ref="F360" r:id="rId39" display="https://podminky.urs.cz/item/CS_URS_2022_02/915211111"/>
    <hyperlink ref="F365" r:id="rId40" display="https://podminky.urs.cz/item/CS_URS_2022_02/915221121"/>
    <hyperlink ref="F370" r:id="rId41" display="https://podminky.urs.cz/item/CS_URS_2022_02/915231111"/>
    <hyperlink ref="F375" r:id="rId42" display="https://podminky.urs.cz/item/CS_URS_2022_02/915231112"/>
    <hyperlink ref="F380" r:id="rId43" display="https://podminky.urs.cz/item/CS_URS_2022_02/915611111"/>
    <hyperlink ref="F384" r:id="rId44" display="https://podminky.urs.cz/item/CS_URS_2022_02/915621111"/>
    <hyperlink ref="F388" r:id="rId45" display="https://podminky.urs.cz/item/CS_URS_2022_02/916131213"/>
    <hyperlink ref="F407" r:id="rId46" display="https://podminky.urs.cz/item/CS_URS_2022_02/916231213"/>
    <hyperlink ref="F416" r:id="rId47" display="https://podminky.urs.cz/item/CS_URS_2022_02/919732221"/>
    <hyperlink ref="F420" r:id="rId48" display="https://podminky.urs.cz/item/CS_URS_2022_02/935932321"/>
    <hyperlink ref="F425" r:id="rId49" display="https://podminky.urs.cz/item/CS_URS_2022_02/935932422"/>
    <hyperlink ref="F430" r:id="rId50" display="https://podminky.urs.cz/item/CS_URS_2022_02/935932614"/>
    <hyperlink ref="F435" r:id="rId51" display="https://podminky.urs.cz/item/CS_URS_2022_02/935932617"/>
    <hyperlink ref="F440" r:id="rId52" display="https://podminky.urs.cz/item/CS_URS_2022_02/977151124"/>
    <hyperlink ref="F446" r:id="rId53" display="https://podminky.urs.cz/item/CS_URS_2022_02/113107223"/>
    <hyperlink ref="F450" r:id="rId54" display="https://podminky.urs.cz/item/CS_URS_2022_02/113107243"/>
    <hyperlink ref="F455" r:id="rId55" display="https://podminky.urs.cz/item/CS_URS_2022_02/113202111"/>
    <hyperlink ref="F460" r:id="rId56" display="https://podminky.urs.cz/item/CS_URS_2022_02/919731123"/>
    <hyperlink ref="F464" r:id="rId57" display="https://podminky.urs.cz/item/CS_URS_2022_02/919735113"/>
    <hyperlink ref="F469" r:id="rId58" display="https://podminky.urs.cz/item/CS_URS_2022_02/966008212"/>
    <hyperlink ref="F478" r:id="rId59" display="https://podminky.urs.cz/item/CS_URS_2022_02/966006261"/>
    <hyperlink ref="F483" r:id="rId60" display="https://podminky.urs.cz/item/CS_URS_2022_02/810351811"/>
    <hyperlink ref="F489" r:id="rId61" display="https://podminky.urs.cz/item/CS_URS_2022_02/997221551"/>
    <hyperlink ref="F492" r:id="rId62" display="https://podminky.urs.cz/item/CS_URS_2022_02/997221559"/>
    <hyperlink ref="F495" r:id="rId63" display="https://podminky.urs.cz/item/CS_URS_2022_02/997221861"/>
    <hyperlink ref="F497" r:id="rId64" display="https://podminky.urs.cz/item/CS_URS_2022_02/997221873"/>
    <hyperlink ref="F499" r:id="rId65" display="https://podminky.urs.cz/item/CS_URS_2022_02/997221875"/>
    <hyperlink ref="F502" r:id="rId66" display="https://podminky.urs.cz/item/CS_URS_2022_02/998225111"/>
    <hyperlink ref="F507" r:id="rId67" display="https://podminky.urs.cz/item/CS_URS_2022_02/122252205"/>
    <hyperlink ref="F512" r:id="rId68" display="https://podminky.urs.cz/item/CS_URS_2022_02/120001101"/>
    <hyperlink ref="F517" r:id="rId69" display="https://podminky.urs.cz/item/CS_URS_2022_02/162751117"/>
    <hyperlink ref="F522" r:id="rId70" display="https://podminky.urs.cz/item/CS_URS_2022_02/162751119"/>
    <hyperlink ref="F526" r:id="rId71" display="https://podminky.urs.cz/item/CS_URS_2022_02/171251201"/>
    <hyperlink ref="F530" r:id="rId72" display="https://podminky.urs.cz/item/CS_URS_2022_02/171201231"/>
    <hyperlink ref="F534" r:id="rId73" display="https://podminky.urs.cz/item/CS_URS_2022_02/564811111"/>
    <hyperlink ref="F538" r:id="rId74" display="https://podminky.urs.cz/item/CS_URS_2022_02/564961315"/>
    <hyperlink ref="F543" r:id="rId75" display="https://podminky.urs.cz/item/CS_URS_2022_02/56497131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  <c r="AZ2" s="140" t="s">
        <v>1385</v>
      </c>
      <c r="BA2" s="140" t="s">
        <v>1386</v>
      </c>
      <c r="BB2" s="140" t="s">
        <v>19</v>
      </c>
      <c r="BC2" s="140" t="s">
        <v>371</v>
      </c>
      <c r="BD2" s="140" t="s">
        <v>87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  <c r="AZ3" s="140" t="s">
        <v>1387</v>
      </c>
      <c r="BA3" s="140" t="s">
        <v>1387</v>
      </c>
      <c r="BB3" s="140" t="s">
        <v>292</v>
      </c>
      <c r="BC3" s="140" t="s">
        <v>1388</v>
      </c>
      <c r="BD3" s="140" t="s">
        <v>87</v>
      </c>
    </row>
    <row r="4" spans="2:46" s="1" customFormat="1" ht="24.95" customHeight="1">
      <c r="B4" s="22"/>
      <c r="D4" s="143" t="s">
        <v>115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Rekonstrukce ul. Karla Čapka, Habartov</v>
      </c>
      <c r="F7" s="145"/>
      <c r="G7" s="145"/>
      <c r="H7" s="145"/>
      <c r="L7" s="22"/>
    </row>
    <row r="8" spans="2:12" s="1" customFormat="1" ht="12" customHeight="1">
      <c r="B8" s="22"/>
      <c r="D8" s="145" t="s">
        <v>124</v>
      </c>
      <c r="L8" s="22"/>
    </row>
    <row r="9" spans="1:31" s="2" customFormat="1" ht="16.5" customHeight="1">
      <c r="A9" s="40"/>
      <c r="B9" s="46"/>
      <c r="C9" s="40"/>
      <c r="D9" s="40"/>
      <c r="E9" s="146" t="s">
        <v>1389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30" customHeight="1">
      <c r="A11" s="40"/>
      <c r="B11" s="46"/>
      <c r="C11" s="40"/>
      <c r="D11" s="40"/>
      <c r="E11" s="148" t="s">
        <v>1390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99</v>
      </c>
      <c r="G13" s="40"/>
      <c r="H13" s="40"/>
      <c r="I13" s="145" t="s">
        <v>20</v>
      </c>
      <c r="J13" s="135" t="s">
        <v>1391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4. 6. 2022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">
        <v>1392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1393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38</v>
      </c>
      <c r="E25" s="40"/>
      <c r="F25" s="40"/>
      <c r="G25" s="40"/>
      <c r="H25" s="40"/>
      <c r="I25" s="145" t="s">
        <v>26</v>
      </c>
      <c r="J25" s="135" t="s">
        <v>1392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1393</v>
      </c>
      <c r="F26" s="40"/>
      <c r="G26" s="40"/>
      <c r="H26" s="40"/>
      <c r="I26" s="145" t="s">
        <v>29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41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43</v>
      </c>
      <c r="E32" s="40"/>
      <c r="F32" s="40"/>
      <c r="G32" s="40"/>
      <c r="H32" s="40"/>
      <c r="I32" s="40"/>
      <c r="J32" s="157">
        <f>ROUND(J90,2)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45</v>
      </c>
      <c r="G34" s="40"/>
      <c r="H34" s="40"/>
      <c r="I34" s="158" t="s">
        <v>44</v>
      </c>
      <c r="J34" s="158" t="s">
        <v>46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47</v>
      </c>
      <c r="E35" s="145" t="s">
        <v>48</v>
      </c>
      <c r="F35" s="160">
        <f>ROUND((SUM(BE90:BE383)),2)</f>
        <v>0</v>
      </c>
      <c r="G35" s="40"/>
      <c r="H35" s="40"/>
      <c r="I35" s="161">
        <v>0.21</v>
      </c>
      <c r="J35" s="160">
        <f>ROUND(((SUM(BE90:BE383))*I35),2)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49</v>
      </c>
      <c r="F36" s="160">
        <f>ROUND((SUM(BF90:BF383)),2)</f>
        <v>0</v>
      </c>
      <c r="G36" s="40"/>
      <c r="H36" s="40"/>
      <c r="I36" s="161">
        <v>0.15</v>
      </c>
      <c r="J36" s="160">
        <f>ROUND(((SUM(BF90:BF383))*I36),2)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50</v>
      </c>
      <c r="F37" s="160">
        <f>ROUND((SUM(BG90:BG383)),2)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51</v>
      </c>
      <c r="F38" s="160">
        <f>ROUND((SUM(BH90:BH383)),2)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52</v>
      </c>
      <c r="F39" s="160">
        <f>ROUND((SUM(BI90:BI383)),2)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193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3" t="str">
        <f>E7</f>
        <v>Rekonstrukce ul. Karla Čapka, Habartov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1389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30" customHeight="1">
      <c r="A54" s="40"/>
      <c r="B54" s="41"/>
      <c r="C54" s="42"/>
      <c r="D54" s="42"/>
      <c r="E54" s="71" t="str">
        <f>E11</f>
        <v>2021-23-431-SP-N - SO 431 - Soupis prací - Veřejné osvětlení - neuznatelné náklady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ul. Karla Čapka, Habartov, Karlovarský kraj</v>
      </c>
      <c r="G56" s="42"/>
      <c r="H56" s="42"/>
      <c r="I56" s="34" t="s">
        <v>23</v>
      </c>
      <c r="J56" s="74" t="str">
        <f>IF(J14="","",J14)</f>
        <v>4. 6. 2022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Habartov</v>
      </c>
      <c r="G58" s="42"/>
      <c r="H58" s="42"/>
      <c r="I58" s="34" t="s">
        <v>33</v>
      </c>
      <c r="J58" s="38" t="str">
        <f>E23</f>
        <v>Ing. Jiří Stehlík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>Ing. Jiří Stehlík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194</v>
      </c>
      <c r="D61" s="175"/>
      <c r="E61" s="175"/>
      <c r="F61" s="175"/>
      <c r="G61" s="175"/>
      <c r="H61" s="175"/>
      <c r="I61" s="175"/>
      <c r="J61" s="176" t="s">
        <v>195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75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196</v>
      </c>
    </row>
    <row r="64" spans="1:31" s="9" customFormat="1" ht="24.95" customHeight="1">
      <c r="A64" s="9"/>
      <c r="B64" s="178"/>
      <c r="C64" s="179"/>
      <c r="D64" s="180" t="s">
        <v>208</v>
      </c>
      <c r="E64" s="181"/>
      <c r="F64" s="181"/>
      <c r="G64" s="181"/>
      <c r="H64" s="181"/>
      <c r="I64" s="181"/>
      <c r="J64" s="182">
        <f>J91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7"/>
      <c r="D65" s="185" t="s">
        <v>1394</v>
      </c>
      <c r="E65" s="186"/>
      <c r="F65" s="186"/>
      <c r="G65" s="186"/>
      <c r="H65" s="186"/>
      <c r="I65" s="186"/>
      <c r="J65" s="187">
        <f>J92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4"/>
      <c r="C66" s="127"/>
      <c r="D66" s="185" t="s">
        <v>1395</v>
      </c>
      <c r="E66" s="186"/>
      <c r="F66" s="186"/>
      <c r="G66" s="186"/>
      <c r="H66" s="186"/>
      <c r="I66" s="186"/>
      <c r="J66" s="187">
        <f>J93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4"/>
      <c r="C67" s="127"/>
      <c r="D67" s="185" t="s">
        <v>1396</v>
      </c>
      <c r="E67" s="186"/>
      <c r="F67" s="186"/>
      <c r="G67" s="186"/>
      <c r="H67" s="186"/>
      <c r="I67" s="186"/>
      <c r="J67" s="187">
        <f>J252</f>
        <v>0</v>
      </c>
      <c r="K67" s="127"/>
      <c r="L67" s="18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4"/>
      <c r="C68" s="127"/>
      <c r="D68" s="185" t="s">
        <v>1397</v>
      </c>
      <c r="E68" s="186"/>
      <c r="F68" s="186"/>
      <c r="G68" s="186"/>
      <c r="H68" s="186"/>
      <c r="I68" s="186"/>
      <c r="J68" s="187">
        <f>J362</f>
        <v>0</v>
      </c>
      <c r="K68" s="127"/>
      <c r="L68" s="18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214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Rekonstrukce ul. Karla Čapka, Habartov</v>
      </c>
      <c r="F78" s="34"/>
      <c r="G78" s="34"/>
      <c r="H78" s="34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124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3" t="s">
        <v>1389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134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30" customHeight="1">
      <c r="A82" s="40"/>
      <c r="B82" s="41"/>
      <c r="C82" s="42"/>
      <c r="D82" s="42"/>
      <c r="E82" s="71" t="str">
        <f>E11</f>
        <v>2021-23-431-SP-N - SO 431 - Soupis prací - Veřejné osvětlení - neuznatelné náklady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F14</f>
        <v>ul. Karla Čapka, Habartov, Karlovarský kraj</v>
      </c>
      <c r="G84" s="42"/>
      <c r="H84" s="42"/>
      <c r="I84" s="34" t="s">
        <v>23</v>
      </c>
      <c r="J84" s="74" t="str">
        <f>IF(J14="","",J14)</f>
        <v>4. 6. 2022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E17</f>
        <v>Město Habartov</v>
      </c>
      <c r="G86" s="42"/>
      <c r="H86" s="42"/>
      <c r="I86" s="34" t="s">
        <v>33</v>
      </c>
      <c r="J86" s="38" t="str">
        <f>E23</f>
        <v>Ing. Jiří Stehlík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31</v>
      </c>
      <c r="D87" s="42"/>
      <c r="E87" s="42"/>
      <c r="F87" s="29" t="str">
        <f>IF(E20="","",E20)</f>
        <v>Vyplň údaj</v>
      </c>
      <c r="G87" s="42"/>
      <c r="H87" s="42"/>
      <c r="I87" s="34" t="s">
        <v>38</v>
      </c>
      <c r="J87" s="38" t="str">
        <f>E26</f>
        <v>Ing. Jiří Stehlík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9"/>
      <c r="B89" s="190"/>
      <c r="C89" s="191" t="s">
        <v>215</v>
      </c>
      <c r="D89" s="192" t="s">
        <v>62</v>
      </c>
      <c r="E89" s="192" t="s">
        <v>58</v>
      </c>
      <c r="F89" s="192" t="s">
        <v>59</v>
      </c>
      <c r="G89" s="192" t="s">
        <v>216</v>
      </c>
      <c r="H89" s="192" t="s">
        <v>217</v>
      </c>
      <c r="I89" s="192" t="s">
        <v>218</v>
      </c>
      <c r="J89" s="192" t="s">
        <v>195</v>
      </c>
      <c r="K89" s="193" t="s">
        <v>219</v>
      </c>
      <c r="L89" s="194"/>
      <c r="M89" s="94" t="s">
        <v>19</v>
      </c>
      <c r="N89" s="95" t="s">
        <v>47</v>
      </c>
      <c r="O89" s="95" t="s">
        <v>220</v>
      </c>
      <c r="P89" s="95" t="s">
        <v>221</v>
      </c>
      <c r="Q89" s="95" t="s">
        <v>222</v>
      </c>
      <c r="R89" s="95" t="s">
        <v>223</v>
      </c>
      <c r="S89" s="95" t="s">
        <v>224</v>
      </c>
      <c r="T89" s="96" t="s">
        <v>225</v>
      </c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</row>
    <row r="90" spans="1:63" s="2" customFormat="1" ht="22.8" customHeight="1">
      <c r="A90" s="40"/>
      <c r="B90" s="41"/>
      <c r="C90" s="101" t="s">
        <v>226</v>
      </c>
      <c r="D90" s="42"/>
      <c r="E90" s="42"/>
      <c r="F90" s="42"/>
      <c r="G90" s="42"/>
      <c r="H90" s="42"/>
      <c r="I90" s="42"/>
      <c r="J90" s="195">
        <f>BK90</f>
        <v>0</v>
      </c>
      <c r="K90" s="42"/>
      <c r="L90" s="46"/>
      <c r="M90" s="97"/>
      <c r="N90" s="196"/>
      <c r="O90" s="98"/>
      <c r="P90" s="197">
        <f>P91</f>
        <v>0</v>
      </c>
      <c r="Q90" s="98"/>
      <c r="R90" s="197">
        <f>R91</f>
        <v>36.0679476</v>
      </c>
      <c r="S90" s="98"/>
      <c r="T90" s="198">
        <f>T91</f>
        <v>3.08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76</v>
      </c>
      <c r="AU90" s="19" t="s">
        <v>196</v>
      </c>
      <c r="BK90" s="199">
        <f>BK91</f>
        <v>0</v>
      </c>
    </row>
    <row r="91" spans="1:63" s="12" customFormat="1" ht="25.9" customHeight="1">
      <c r="A91" s="12"/>
      <c r="B91" s="200"/>
      <c r="C91" s="201"/>
      <c r="D91" s="202" t="s">
        <v>76</v>
      </c>
      <c r="E91" s="203" t="s">
        <v>726</v>
      </c>
      <c r="F91" s="203" t="s">
        <v>727</v>
      </c>
      <c r="G91" s="201"/>
      <c r="H91" s="201"/>
      <c r="I91" s="204"/>
      <c r="J91" s="205">
        <f>BK91</f>
        <v>0</v>
      </c>
      <c r="K91" s="201"/>
      <c r="L91" s="206"/>
      <c r="M91" s="207"/>
      <c r="N91" s="208"/>
      <c r="O91" s="208"/>
      <c r="P91" s="209">
        <f>P92</f>
        <v>0</v>
      </c>
      <c r="Q91" s="208"/>
      <c r="R91" s="209">
        <f>R92</f>
        <v>36.0679476</v>
      </c>
      <c r="S91" s="208"/>
      <c r="T91" s="210">
        <f>T92</f>
        <v>3.08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1" t="s">
        <v>248</v>
      </c>
      <c r="AT91" s="212" t="s">
        <v>76</v>
      </c>
      <c r="AU91" s="212" t="s">
        <v>77</v>
      </c>
      <c r="AY91" s="211" t="s">
        <v>229</v>
      </c>
      <c r="BK91" s="213">
        <f>BK92</f>
        <v>0</v>
      </c>
    </row>
    <row r="92" spans="1:63" s="12" customFormat="1" ht="22.8" customHeight="1">
      <c r="A92" s="12"/>
      <c r="B92" s="200"/>
      <c r="C92" s="201"/>
      <c r="D92" s="202" t="s">
        <v>76</v>
      </c>
      <c r="E92" s="214" t="s">
        <v>320</v>
      </c>
      <c r="F92" s="214" t="s">
        <v>1398</v>
      </c>
      <c r="G92" s="201"/>
      <c r="H92" s="201"/>
      <c r="I92" s="204"/>
      <c r="J92" s="215">
        <f>BK92</f>
        <v>0</v>
      </c>
      <c r="K92" s="201"/>
      <c r="L92" s="206"/>
      <c r="M92" s="207"/>
      <c r="N92" s="208"/>
      <c r="O92" s="208"/>
      <c r="P92" s="209">
        <f>P93+P252+P362</f>
        <v>0</v>
      </c>
      <c r="Q92" s="208"/>
      <c r="R92" s="209">
        <f>R93+R252+R362</f>
        <v>36.0679476</v>
      </c>
      <c r="S92" s="208"/>
      <c r="T92" s="210">
        <f>T93+T252+T362</f>
        <v>3.08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1" t="s">
        <v>248</v>
      </c>
      <c r="AT92" s="212" t="s">
        <v>76</v>
      </c>
      <c r="AU92" s="212" t="s">
        <v>84</v>
      </c>
      <c r="AY92" s="211" t="s">
        <v>229</v>
      </c>
      <c r="BK92" s="213">
        <f>BK93+BK252+BK362</f>
        <v>0</v>
      </c>
    </row>
    <row r="93" spans="1:63" s="12" customFormat="1" ht="20.85" customHeight="1">
      <c r="A93" s="12"/>
      <c r="B93" s="200"/>
      <c r="C93" s="201"/>
      <c r="D93" s="202" t="s">
        <v>76</v>
      </c>
      <c r="E93" s="214" t="s">
        <v>747</v>
      </c>
      <c r="F93" s="214" t="s">
        <v>748</v>
      </c>
      <c r="G93" s="201"/>
      <c r="H93" s="201"/>
      <c r="I93" s="204"/>
      <c r="J93" s="215">
        <f>BK93</f>
        <v>0</v>
      </c>
      <c r="K93" s="201"/>
      <c r="L93" s="206"/>
      <c r="M93" s="207"/>
      <c r="N93" s="208"/>
      <c r="O93" s="208"/>
      <c r="P93" s="209">
        <f>SUM(P94:P251)</f>
        <v>0</v>
      </c>
      <c r="Q93" s="208"/>
      <c r="R93" s="209">
        <f>SUM(R94:R251)</f>
        <v>1.2113799999999997</v>
      </c>
      <c r="S93" s="208"/>
      <c r="T93" s="210">
        <f>SUM(T94:T251)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1" t="s">
        <v>248</v>
      </c>
      <c r="AT93" s="212" t="s">
        <v>76</v>
      </c>
      <c r="AU93" s="212" t="s">
        <v>87</v>
      </c>
      <c r="AY93" s="211" t="s">
        <v>229</v>
      </c>
      <c r="BK93" s="213">
        <f>SUM(BK94:BK251)</f>
        <v>0</v>
      </c>
    </row>
    <row r="94" spans="1:65" s="2" customFormat="1" ht="16.5" customHeight="1">
      <c r="A94" s="40"/>
      <c r="B94" s="41"/>
      <c r="C94" s="216" t="s">
        <v>84</v>
      </c>
      <c r="D94" s="216" t="s">
        <v>231</v>
      </c>
      <c r="E94" s="217" t="s">
        <v>1399</v>
      </c>
      <c r="F94" s="218" t="s">
        <v>1400</v>
      </c>
      <c r="G94" s="219" t="s">
        <v>132</v>
      </c>
      <c r="H94" s="220">
        <v>3</v>
      </c>
      <c r="I94" s="221"/>
      <c r="J94" s="222">
        <f>ROUND(I94*H94,2)</f>
        <v>0</v>
      </c>
      <c r="K94" s="218" t="s">
        <v>19</v>
      </c>
      <c r="L94" s="46"/>
      <c r="M94" s="223" t="s">
        <v>19</v>
      </c>
      <c r="N94" s="224" t="s">
        <v>48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465</v>
      </c>
      <c r="AT94" s="227" t="s">
        <v>231</v>
      </c>
      <c r="AU94" s="227" t="s">
        <v>248</v>
      </c>
      <c r="AY94" s="19" t="s">
        <v>229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84</v>
      </c>
      <c r="BK94" s="228">
        <f>ROUND(I94*H94,2)</f>
        <v>0</v>
      </c>
      <c r="BL94" s="19" t="s">
        <v>465</v>
      </c>
      <c r="BM94" s="227" t="s">
        <v>1401</v>
      </c>
    </row>
    <row r="95" spans="1:51" s="13" customFormat="1" ht="12">
      <c r="A95" s="13"/>
      <c r="B95" s="234"/>
      <c r="C95" s="235"/>
      <c r="D95" s="236" t="s">
        <v>238</v>
      </c>
      <c r="E95" s="237" t="s">
        <v>19</v>
      </c>
      <c r="F95" s="238" t="s">
        <v>1402</v>
      </c>
      <c r="G95" s="235"/>
      <c r="H95" s="237" t="s">
        <v>19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4" t="s">
        <v>238</v>
      </c>
      <c r="AU95" s="244" t="s">
        <v>248</v>
      </c>
      <c r="AV95" s="13" t="s">
        <v>84</v>
      </c>
      <c r="AW95" s="13" t="s">
        <v>37</v>
      </c>
      <c r="AX95" s="13" t="s">
        <v>77</v>
      </c>
      <c r="AY95" s="244" t="s">
        <v>229</v>
      </c>
    </row>
    <row r="96" spans="1:51" s="14" customFormat="1" ht="12">
      <c r="A96" s="14"/>
      <c r="B96" s="245"/>
      <c r="C96" s="246"/>
      <c r="D96" s="236" t="s">
        <v>238</v>
      </c>
      <c r="E96" s="247" t="s">
        <v>19</v>
      </c>
      <c r="F96" s="248" t="s">
        <v>248</v>
      </c>
      <c r="G96" s="246"/>
      <c r="H96" s="249">
        <v>3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5" t="s">
        <v>238</v>
      </c>
      <c r="AU96" s="255" t="s">
        <v>248</v>
      </c>
      <c r="AV96" s="14" t="s">
        <v>87</v>
      </c>
      <c r="AW96" s="14" t="s">
        <v>37</v>
      </c>
      <c r="AX96" s="14" t="s">
        <v>77</v>
      </c>
      <c r="AY96" s="255" t="s">
        <v>229</v>
      </c>
    </row>
    <row r="97" spans="1:51" s="15" customFormat="1" ht="12">
      <c r="A97" s="15"/>
      <c r="B97" s="256"/>
      <c r="C97" s="257"/>
      <c r="D97" s="236" t="s">
        <v>238</v>
      </c>
      <c r="E97" s="258" t="s">
        <v>19</v>
      </c>
      <c r="F97" s="259" t="s">
        <v>240</v>
      </c>
      <c r="G97" s="257"/>
      <c r="H97" s="260">
        <v>3</v>
      </c>
      <c r="I97" s="261"/>
      <c r="J97" s="257"/>
      <c r="K97" s="257"/>
      <c r="L97" s="262"/>
      <c r="M97" s="263"/>
      <c r="N97" s="264"/>
      <c r="O97" s="264"/>
      <c r="P97" s="264"/>
      <c r="Q97" s="264"/>
      <c r="R97" s="264"/>
      <c r="S97" s="264"/>
      <c r="T97" s="26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6" t="s">
        <v>238</v>
      </c>
      <c r="AU97" s="266" t="s">
        <v>248</v>
      </c>
      <c r="AV97" s="15" t="s">
        <v>141</v>
      </c>
      <c r="AW97" s="15" t="s">
        <v>37</v>
      </c>
      <c r="AX97" s="15" t="s">
        <v>84</v>
      </c>
      <c r="AY97" s="266" t="s">
        <v>229</v>
      </c>
    </row>
    <row r="98" spans="1:65" s="2" customFormat="1" ht="37.8" customHeight="1">
      <c r="A98" s="40"/>
      <c r="B98" s="41"/>
      <c r="C98" s="216" t="s">
        <v>87</v>
      </c>
      <c r="D98" s="216" t="s">
        <v>231</v>
      </c>
      <c r="E98" s="217" t="s">
        <v>1403</v>
      </c>
      <c r="F98" s="218" t="s">
        <v>1404</v>
      </c>
      <c r="G98" s="219" t="s">
        <v>132</v>
      </c>
      <c r="H98" s="220">
        <v>6</v>
      </c>
      <c r="I98" s="221"/>
      <c r="J98" s="222">
        <f>ROUND(I98*H98,2)</f>
        <v>0</v>
      </c>
      <c r="K98" s="218" t="s">
        <v>19</v>
      </c>
      <c r="L98" s="46"/>
      <c r="M98" s="223" t="s">
        <v>19</v>
      </c>
      <c r="N98" s="224" t="s">
        <v>48</v>
      </c>
      <c r="O98" s="86"/>
      <c r="P98" s="225">
        <f>O98*H98</f>
        <v>0</v>
      </c>
      <c r="Q98" s="225">
        <v>0</v>
      </c>
      <c r="R98" s="225">
        <f>Q98*H98</f>
        <v>0</v>
      </c>
      <c r="S98" s="225">
        <v>0</v>
      </c>
      <c r="T98" s="22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7" t="s">
        <v>465</v>
      </c>
      <c r="AT98" s="227" t="s">
        <v>231</v>
      </c>
      <c r="AU98" s="227" t="s">
        <v>248</v>
      </c>
      <c r="AY98" s="19" t="s">
        <v>229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9" t="s">
        <v>84</v>
      </c>
      <c r="BK98" s="228">
        <f>ROUND(I98*H98,2)</f>
        <v>0</v>
      </c>
      <c r="BL98" s="19" t="s">
        <v>465</v>
      </c>
      <c r="BM98" s="227" t="s">
        <v>1405</v>
      </c>
    </row>
    <row r="99" spans="1:51" s="13" customFormat="1" ht="12">
      <c r="A99" s="13"/>
      <c r="B99" s="234"/>
      <c r="C99" s="235"/>
      <c r="D99" s="236" t="s">
        <v>238</v>
      </c>
      <c r="E99" s="237" t="s">
        <v>19</v>
      </c>
      <c r="F99" s="238" t="s">
        <v>1402</v>
      </c>
      <c r="G99" s="235"/>
      <c r="H99" s="237" t="s">
        <v>19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238</v>
      </c>
      <c r="AU99" s="244" t="s">
        <v>248</v>
      </c>
      <c r="AV99" s="13" t="s">
        <v>84</v>
      </c>
      <c r="AW99" s="13" t="s">
        <v>37</v>
      </c>
      <c r="AX99" s="13" t="s">
        <v>77</v>
      </c>
      <c r="AY99" s="244" t="s">
        <v>229</v>
      </c>
    </row>
    <row r="100" spans="1:51" s="14" customFormat="1" ht="12">
      <c r="A100" s="14"/>
      <c r="B100" s="245"/>
      <c r="C100" s="246"/>
      <c r="D100" s="236" t="s">
        <v>238</v>
      </c>
      <c r="E100" s="247" t="s">
        <v>19</v>
      </c>
      <c r="F100" s="248" t="s">
        <v>907</v>
      </c>
      <c r="G100" s="246"/>
      <c r="H100" s="249">
        <v>6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5" t="s">
        <v>238</v>
      </c>
      <c r="AU100" s="255" t="s">
        <v>248</v>
      </c>
      <c r="AV100" s="14" t="s">
        <v>87</v>
      </c>
      <c r="AW100" s="14" t="s">
        <v>37</v>
      </c>
      <c r="AX100" s="14" t="s">
        <v>77</v>
      </c>
      <c r="AY100" s="255" t="s">
        <v>229</v>
      </c>
    </row>
    <row r="101" spans="1:51" s="15" customFormat="1" ht="12">
      <c r="A101" s="15"/>
      <c r="B101" s="256"/>
      <c r="C101" s="257"/>
      <c r="D101" s="236" t="s">
        <v>238</v>
      </c>
      <c r="E101" s="258" t="s">
        <v>19</v>
      </c>
      <c r="F101" s="259" t="s">
        <v>240</v>
      </c>
      <c r="G101" s="257"/>
      <c r="H101" s="260">
        <v>6</v>
      </c>
      <c r="I101" s="261"/>
      <c r="J101" s="257"/>
      <c r="K101" s="257"/>
      <c r="L101" s="262"/>
      <c r="M101" s="263"/>
      <c r="N101" s="264"/>
      <c r="O101" s="264"/>
      <c r="P101" s="264"/>
      <c r="Q101" s="264"/>
      <c r="R101" s="264"/>
      <c r="S101" s="264"/>
      <c r="T101" s="26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6" t="s">
        <v>238</v>
      </c>
      <c r="AU101" s="266" t="s">
        <v>248</v>
      </c>
      <c r="AV101" s="15" t="s">
        <v>141</v>
      </c>
      <c r="AW101" s="15" t="s">
        <v>37</v>
      </c>
      <c r="AX101" s="15" t="s">
        <v>84</v>
      </c>
      <c r="AY101" s="266" t="s">
        <v>229</v>
      </c>
    </row>
    <row r="102" spans="1:65" s="2" customFormat="1" ht="37.8" customHeight="1">
      <c r="A102" s="40"/>
      <c r="B102" s="41"/>
      <c r="C102" s="216" t="s">
        <v>248</v>
      </c>
      <c r="D102" s="216" t="s">
        <v>231</v>
      </c>
      <c r="E102" s="217" t="s">
        <v>1406</v>
      </c>
      <c r="F102" s="218" t="s">
        <v>1407</v>
      </c>
      <c r="G102" s="219" t="s">
        <v>132</v>
      </c>
      <c r="H102" s="220">
        <v>24</v>
      </c>
      <c r="I102" s="221"/>
      <c r="J102" s="222">
        <f>ROUND(I102*H102,2)</f>
        <v>0</v>
      </c>
      <c r="K102" s="218" t="s">
        <v>19</v>
      </c>
      <c r="L102" s="46"/>
      <c r="M102" s="223" t="s">
        <v>19</v>
      </c>
      <c r="N102" s="224" t="s">
        <v>48</v>
      </c>
      <c r="O102" s="8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7" t="s">
        <v>465</v>
      </c>
      <c r="AT102" s="227" t="s">
        <v>231</v>
      </c>
      <c r="AU102" s="227" t="s">
        <v>248</v>
      </c>
      <c r="AY102" s="19" t="s">
        <v>229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9" t="s">
        <v>84</v>
      </c>
      <c r="BK102" s="228">
        <f>ROUND(I102*H102,2)</f>
        <v>0</v>
      </c>
      <c r="BL102" s="19" t="s">
        <v>465</v>
      </c>
      <c r="BM102" s="227" t="s">
        <v>1408</v>
      </c>
    </row>
    <row r="103" spans="1:51" s="13" customFormat="1" ht="12">
      <c r="A103" s="13"/>
      <c r="B103" s="234"/>
      <c r="C103" s="235"/>
      <c r="D103" s="236" t="s">
        <v>238</v>
      </c>
      <c r="E103" s="237" t="s">
        <v>19</v>
      </c>
      <c r="F103" s="238" t="s">
        <v>1402</v>
      </c>
      <c r="G103" s="235"/>
      <c r="H103" s="237" t="s">
        <v>19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238</v>
      </c>
      <c r="AU103" s="244" t="s">
        <v>248</v>
      </c>
      <c r="AV103" s="13" t="s">
        <v>84</v>
      </c>
      <c r="AW103" s="13" t="s">
        <v>37</v>
      </c>
      <c r="AX103" s="13" t="s">
        <v>77</v>
      </c>
      <c r="AY103" s="244" t="s">
        <v>229</v>
      </c>
    </row>
    <row r="104" spans="1:51" s="14" customFormat="1" ht="12">
      <c r="A104" s="14"/>
      <c r="B104" s="245"/>
      <c r="C104" s="246"/>
      <c r="D104" s="236" t="s">
        <v>238</v>
      </c>
      <c r="E104" s="247" t="s">
        <v>19</v>
      </c>
      <c r="F104" s="248" t="s">
        <v>342</v>
      </c>
      <c r="G104" s="246"/>
      <c r="H104" s="249">
        <v>24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238</v>
      </c>
      <c r="AU104" s="255" t="s">
        <v>248</v>
      </c>
      <c r="AV104" s="14" t="s">
        <v>87</v>
      </c>
      <c r="AW104" s="14" t="s">
        <v>37</v>
      </c>
      <c r="AX104" s="14" t="s">
        <v>77</v>
      </c>
      <c r="AY104" s="255" t="s">
        <v>229</v>
      </c>
    </row>
    <row r="105" spans="1:51" s="15" customFormat="1" ht="12">
      <c r="A105" s="15"/>
      <c r="B105" s="256"/>
      <c r="C105" s="257"/>
      <c r="D105" s="236" t="s">
        <v>238</v>
      </c>
      <c r="E105" s="258" t="s">
        <v>19</v>
      </c>
      <c r="F105" s="259" t="s">
        <v>240</v>
      </c>
      <c r="G105" s="257"/>
      <c r="H105" s="260">
        <v>24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6" t="s">
        <v>238</v>
      </c>
      <c r="AU105" s="266" t="s">
        <v>248</v>
      </c>
      <c r="AV105" s="15" t="s">
        <v>141</v>
      </c>
      <c r="AW105" s="15" t="s">
        <v>37</v>
      </c>
      <c r="AX105" s="15" t="s">
        <v>84</v>
      </c>
      <c r="AY105" s="266" t="s">
        <v>229</v>
      </c>
    </row>
    <row r="106" spans="1:65" s="2" customFormat="1" ht="44.25" customHeight="1">
      <c r="A106" s="40"/>
      <c r="B106" s="41"/>
      <c r="C106" s="216" t="s">
        <v>141</v>
      </c>
      <c r="D106" s="216" t="s">
        <v>231</v>
      </c>
      <c r="E106" s="217" t="s">
        <v>1409</v>
      </c>
      <c r="F106" s="218" t="s">
        <v>1410</v>
      </c>
      <c r="G106" s="219" t="s">
        <v>127</v>
      </c>
      <c r="H106" s="220">
        <v>9</v>
      </c>
      <c r="I106" s="221"/>
      <c r="J106" s="222">
        <f>ROUND(I106*H106,2)</f>
        <v>0</v>
      </c>
      <c r="K106" s="218" t="s">
        <v>19</v>
      </c>
      <c r="L106" s="46"/>
      <c r="M106" s="223" t="s">
        <v>19</v>
      </c>
      <c r="N106" s="224" t="s">
        <v>48</v>
      </c>
      <c r="O106" s="86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7" t="s">
        <v>465</v>
      </c>
      <c r="AT106" s="227" t="s">
        <v>231</v>
      </c>
      <c r="AU106" s="227" t="s">
        <v>248</v>
      </c>
      <c r="AY106" s="19" t="s">
        <v>229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9" t="s">
        <v>84</v>
      </c>
      <c r="BK106" s="228">
        <f>ROUND(I106*H106,2)</f>
        <v>0</v>
      </c>
      <c r="BL106" s="19" t="s">
        <v>465</v>
      </c>
      <c r="BM106" s="227" t="s">
        <v>1411</v>
      </c>
    </row>
    <row r="107" spans="1:51" s="13" customFormat="1" ht="12">
      <c r="A107" s="13"/>
      <c r="B107" s="234"/>
      <c r="C107" s="235"/>
      <c r="D107" s="236" t="s">
        <v>238</v>
      </c>
      <c r="E107" s="237" t="s">
        <v>19</v>
      </c>
      <c r="F107" s="238" t="s">
        <v>1412</v>
      </c>
      <c r="G107" s="235"/>
      <c r="H107" s="237" t="s">
        <v>19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238</v>
      </c>
      <c r="AU107" s="244" t="s">
        <v>248</v>
      </c>
      <c r="AV107" s="13" t="s">
        <v>84</v>
      </c>
      <c r="AW107" s="13" t="s">
        <v>37</v>
      </c>
      <c r="AX107" s="13" t="s">
        <v>77</v>
      </c>
      <c r="AY107" s="244" t="s">
        <v>229</v>
      </c>
    </row>
    <row r="108" spans="1:51" s="14" customFormat="1" ht="12">
      <c r="A108" s="14"/>
      <c r="B108" s="245"/>
      <c r="C108" s="246"/>
      <c r="D108" s="236" t="s">
        <v>238</v>
      </c>
      <c r="E108" s="247" t="s">
        <v>19</v>
      </c>
      <c r="F108" s="248" t="s">
        <v>504</v>
      </c>
      <c r="G108" s="246"/>
      <c r="H108" s="249">
        <v>9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238</v>
      </c>
      <c r="AU108" s="255" t="s">
        <v>248</v>
      </c>
      <c r="AV108" s="14" t="s">
        <v>87</v>
      </c>
      <c r="AW108" s="14" t="s">
        <v>37</v>
      </c>
      <c r="AX108" s="14" t="s">
        <v>77</v>
      </c>
      <c r="AY108" s="255" t="s">
        <v>229</v>
      </c>
    </row>
    <row r="109" spans="1:51" s="15" customFormat="1" ht="12">
      <c r="A109" s="15"/>
      <c r="B109" s="256"/>
      <c r="C109" s="257"/>
      <c r="D109" s="236" t="s">
        <v>238</v>
      </c>
      <c r="E109" s="258" t="s">
        <v>19</v>
      </c>
      <c r="F109" s="259" t="s">
        <v>240</v>
      </c>
      <c r="G109" s="257"/>
      <c r="H109" s="260">
        <v>9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238</v>
      </c>
      <c r="AU109" s="266" t="s">
        <v>248</v>
      </c>
      <c r="AV109" s="15" t="s">
        <v>141</v>
      </c>
      <c r="AW109" s="15" t="s">
        <v>37</v>
      </c>
      <c r="AX109" s="15" t="s">
        <v>84</v>
      </c>
      <c r="AY109" s="266" t="s">
        <v>229</v>
      </c>
    </row>
    <row r="110" spans="1:65" s="2" customFormat="1" ht="44.25" customHeight="1">
      <c r="A110" s="40"/>
      <c r="B110" s="41"/>
      <c r="C110" s="216" t="s">
        <v>259</v>
      </c>
      <c r="D110" s="216" t="s">
        <v>231</v>
      </c>
      <c r="E110" s="217" t="s">
        <v>1413</v>
      </c>
      <c r="F110" s="218" t="s">
        <v>1414</v>
      </c>
      <c r="G110" s="219" t="s">
        <v>127</v>
      </c>
      <c r="H110" s="220">
        <v>48</v>
      </c>
      <c r="I110" s="221"/>
      <c r="J110" s="222">
        <f>ROUND(I110*H110,2)</f>
        <v>0</v>
      </c>
      <c r="K110" s="218" t="s">
        <v>19</v>
      </c>
      <c r="L110" s="46"/>
      <c r="M110" s="223" t="s">
        <v>19</v>
      </c>
      <c r="N110" s="224" t="s">
        <v>48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465</v>
      </c>
      <c r="AT110" s="227" t="s">
        <v>231</v>
      </c>
      <c r="AU110" s="227" t="s">
        <v>248</v>
      </c>
      <c r="AY110" s="19" t="s">
        <v>229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84</v>
      </c>
      <c r="BK110" s="228">
        <f>ROUND(I110*H110,2)</f>
        <v>0</v>
      </c>
      <c r="BL110" s="19" t="s">
        <v>465</v>
      </c>
      <c r="BM110" s="227" t="s">
        <v>1415</v>
      </c>
    </row>
    <row r="111" spans="1:51" s="13" customFormat="1" ht="12">
      <c r="A111" s="13"/>
      <c r="B111" s="234"/>
      <c r="C111" s="235"/>
      <c r="D111" s="236" t="s">
        <v>238</v>
      </c>
      <c r="E111" s="237" t="s">
        <v>19</v>
      </c>
      <c r="F111" s="238" t="s">
        <v>1412</v>
      </c>
      <c r="G111" s="235"/>
      <c r="H111" s="237" t="s">
        <v>19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238</v>
      </c>
      <c r="AU111" s="244" t="s">
        <v>248</v>
      </c>
      <c r="AV111" s="13" t="s">
        <v>84</v>
      </c>
      <c r="AW111" s="13" t="s">
        <v>37</v>
      </c>
      <c r="AX111" s="13" t="s">
        <v>77</v>
      </c>
      <c r="AY111" s="244" t="s">
        <v>229</v>
      </c>
    </row>
    <row r="112" spans="1:51" s="14" customFormat="1" ht="12">
      <c r="A112" s="14"/>
      <c r="B112" s="245"/>
      <c r="C112" s="246"/>
      <c r="D112" s="236" t="s">
        <v>238</v>
      </c>
      <c r="E112" s="247" t="s">
        <v>19</v>
      </c>
      <c r="F112" s="248" t="s">
        <v>1014</v>
      </c>
      <c r="G112" s="246"/>
      <c r="H112" s="249">
        <v>48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238</v>
      </c>
      <c r="AU112" s="255" t="s">
        <v>248</v>
      </c>
      <c r="AV112" s="14" t="s">
        <v>87</v>
      </c>
      <c r="AW112" s="14" t="s">
        <v>37</v>
      </c>
      <c r="AX112" s="14" t="s">
        <v>77</v>
      </c>
      <c r="AY112" s="255" t="s">
        <v>229</v>
      </c>
    </row>
    <row r="113" spans="1:51" s="15" customFormat="1" ht="12">
      <c r="A113" s="15"/>
      <c r="B113" s="256"/>
      <c r="C113" s="257"/>
      <c r="D113" s="236" t="s">
        <v>238</v>
      </c>
      <c r="E113" s="258" t="s">
        <v>19</v>
      </c>
      <c r="F113" s="259" t="s">
        <v>240</v>
      </c>
      <c r="G113" s="257"/>
      <c r="H113" s="260">
        <v>48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6" t="s">
        <v>238</v>
      </c>
      <c r="AU113" s="266" t="s">
        <v>248</v>
      </c>
      <c r="AV113" s="15" t="s">
        <v>141</v>
      </c>
      <c r="AW113" s="15" t="s">
        <v>37</v>
      </c>
      <c r="AX113" s="15" t="s">
        <v>84</v>
      </c>
      <c r="AY113" s="266" t="s">
        <v>229</v>
      </c>
    </row>
    <row r="114" spans="1:65" s="2" customFormat="1" ht="24.15" customHeight="1">
      <c r="A114" s="40"/>
      <c r="B114" s="41"/>
      <c r="C114" s="216" t="s">
        <v>907</v>
      </c>
      <c r="D114" s="216" t="s">
        <v>231</v>
      </c>
      <c r="E114" s="217" t="s">
        <v>1416</v>
      </c>
      <c r="F114" s="218" t="s">
        <v>1417</v>
      </c>
      <c r="G114" s="219" t="s">
        <v>132</v>
      </c>
      <c r="H114" s="220">
        <v>2</v>
      </c>
      <c r="I114" s="221"/>
      <c r="J114" s="222">
        <f>ROUND(I114*H114,2)</f>
        <v>0</v>
      </c>
      <c r="K114" s="218" t="s">
        <v>19</v>
      </c>
      <c r="L114" s="46"/>
      <c r="M114" s="223" t="s">
        <v>19</v>
      </c>
      <c r="N114" s="224" t="s">
        <v>48</v>
      </c>
      <c r="O114" s="86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7" t="s">
        <v>465</v>
      </c>
      <c r="AT114" s="227" t="s">
        <v>231</v>
      </c>
      <c r="AU114" s="227" t="s">
        <v>248</v>
      </c>
      <c r="AY114" s="19" t="s">
        <v>229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9" t="s">
        <v>84</v>
      </c>
      <c r="BK114" s="228">
        <f>ROUND(I114*H114,2)</f>
        <v>0</v>
      </c>
      <c r="BL114" s="19" t="s">
        <v>465</v>
      </c>
      <c r="BM114" s="227" t="s">
        <v>1418</v>
      </c>
    </row>
    <row r="115" spans="1:51" s="13" customFormat="1" ht="12">
      <c r="A115" s="13"/>
      <c r="B115" s="234"/>
      <c r="C115" s="235"/>
      <c r="D115" s="236" t="s">
        <v>238</v>
      </c>
      <c r="E115" s="237" t="s">
        <v>19</v>
      </c>
      <c r="F115" s="238" t="s">
        <v>1402</v>
      </c>
      <c r="G115" s="235"/>
      <c r="H115" s="237" t="s">
        <v>19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238</v>
      </c>
      <c r="AU115" s="244" t="s">
        <v>248</v>
      </c>
      <c r="AV115" s="13" t="s">
        <v>84</v>
      </c>
      <c r="AW115" s="13" t="s">
        <v>37</v>
      </c>
      <c r="AX115" s="13" t="s">
        <v>77</v>
      </c>
      <c r="AY115" s="244" t="s">
        <v>229</v>
      </c>
    </row>
    <row r="116" spans="1:51" s="14" customFormat="1" ht="12">
      <c r="A116" s="14"/>
      <c r="B116" s="245"/>
      <c r="C116" s="246"/>
      <c r="D116" s="236" t="s">
        <v>238</v>
      </c>
      <c r="E116" s="247" t="s">
        <v>19</v>
      </c>
      <c r="F116" s="248" t="s">
        <v>87</v>
      </c>
      <c r="G116" s="246"/>
      <c r="H116" s="249">
        <v>2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238</v>
      </c>
      <c r="AU116" s="255" t="s">
        <v>248</v>
      </c>
      <c r="AV116" s="14" t="s">
        <v>87</v>
      </c>
      <c r="AW116" s="14" t="s">
        <v>37</v>
      </c>
      <c r="AX116" s="14" t="s">
        <v>77</v>
      </c>
      <c r="AY116" s="255" t="s">
        <v>229</v>
      </c>
    </row>
    <row r="117" spans="1:51" s="15" customFormat="1" ht="12">
      <c r="A117" s="15"/>
      <c r="B117" s="256"/>
      <c r="C117" s="257"/>
      <c r="D117" s="236" t="s">
        <v>238</v>
      </c>
      <c r="E117" s="258" t="s">
        <v>19</v>
      </c>
      <c r="F117" s="259" t="s">
        <v>240</v>
      </c>
      <c r="G117" s="257"/>
      <c r="H117" s="260">
        <v>2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238</v>
      </c>
      <c r="AU117" s="266" t="s">
        <v>248</v>
      </c>
      <c r="AV117" s="15" t="s">
        <v>141</v>
      </c>
      <c r="AW117" s="15" t="s">
        <v>37</v>
      </c>
      <c r="AX117" s="15" t="s">
        <v>84</v>
      </c>
      <c r="AY117" s="266" t="s">
        <v>229</v>
      </c>
    </row>
    <row r="118" spans="1:65" s="2" customFormat="1" ht="24.15" customHeight="1">
      <c r="A118" s="40"/>
      <c r="B118" s="41"/>
      <c r="C118" s="216" t="s">
        <v>266</v>
      </c>
      <c r="D118" s="216" t="s">
        <v>231</v>
      </c>
      <c r="E118" s="217" t="s">
        <v>1419</v>
      </c>
      <c r="F118" s="218" t="s">
        <v>1420</v>
      </c>
      <c r="G118" s="219" t="s">
        <v>132</v>
      </c>
      <c r="H118" s="220">
        <v>2</v>
      </c>
      <c r="I118" s="221"/>
      <c r="J118" s="222">
        <f>ROUND(I118*H118,2)</f>
        <v>0</v>
      </c>
      <c r="K118" s="218" t="s">
        <v>234</v>
      </c>
      <c r="L118" s="46"/>
      <c r="M118" s="223" t="s">
        <v>19</v>
      </c>
      <c r="N118" s="224" t="s">
        <v>48</v>
      </c>
      <c r="O118" s="86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7" t="s">
        <v>306</v>
      </c>
      <c r="AT118" s="227" t="s">
        <v>231</v>
      </c>
      <c r="AU118" s="227" t="s">
        <v>248</v>
      </c>
      <c r="AY118" s="19" t="s">
        <v>229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9" t="s">
        <v>84</v>
      </c>
      <c r="BK118" s="228">
        <f>ROUND(I118*H118,2)</f>
        <v>0</v>
      </c>
      <c r="BL118" s="19" t="s">
        <v>306</v>
      </c>
      <c r="BM118" s="227" t="s">
        <v>1421</v>
      </c>
    </row>
    <row r="119" spans="1:47" s="2" customFormat="1" ht="12">
      <c r="A119" s="40"/>
      <c r="B119" s="41"/>
      <c r="C119" s="42"/>
      <c r="D119" s="229" t="s">
        <v>236</v>
      </c>
      <c r="E119" s="42"/>
      <c r="F119" s="230" t="s">
        <v>1422</v>
      </c>
      <c r="G119" s="42"/>
      <c r="H119" s="42"/>
      <c r="I119" s="231"/>
      <c r="J119" s="42"/>
      <c r="K119" s="42"/>
      <c r="L119" s="46"/>
      <c r="M119" s="232"/>
      <c r="N119" s="23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236</v>
      </c>
      <c r="AU119" s="19" t="s">
        <v>248</v>
      </c>
    </row>
    <row r="120" spans="1:51" s="13" customFormat="1" ht="12">
      <c r="A120" s="13"/>
      <c r="B120" s="234"/>
      <c r="C120" s="235"/>
      <c r="D120" s="236" t="s">
        <v>238</v>
      </c>
      <c r="E120" s="237" t="s">
        <v>19</v>
      </c>
      <c r="F120" s="238" t="s">
        <v>1402</v>
      </c>
      <c r="G120" s="235"/>
      <c r="H120" s="237" t="s">
        <v>19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238</v>
      </c>
      <c r="AU120" s="244" t="s">
        <v>248</v>
      </c>
      <c r="AV120" s="13" t="s">
        <v>84</v>
      </c>
      <c r="AW120" s="13" t="s">
        <v>37</v>
      </c>
      <c r="AX120" s="13" t="s">
        <v>77</v>
      </c>
      <c r="AY120" s="244" t="s">
        <v>229</v>
      </c>
    </row>
    <row r="121" spans="1:51" s="14" customFormat="1" ht="12">
      <c r="A121" s="14"/>
      <c r="B121" s="245"/>
      <c r="C121" s="246"/>
      <c r="D121" s="236" t="s">
        <v>238</v>
      </c>
      <c r="E121" s="247" t="s">
        <v>19</v>
      </c>
      <c r="F121" s="248" t="s">
        <v>87</v>
      </c>
      <c r="G121" s="246"/>
      <c r="H121" s="249">
        <v>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238</v>
      </c>
      <c r="AU121" s="255" t="s">
        <v>248</v>
      </c>
      <c r="AV121" s="14" t="s">
        <v>87</v>
      </c>
      <c r="AW121" s="14" t="s">
        <v>37</v>
      </c>
      <c r="AX121" s="14" t="s">
        <v>77</v>
      </c>
      <c r="AY121" s="255" t="s">
        <v>229</v>
      </c>
    </row>
    <row r="122" spans="1:51" s="15" customFormat="1" ht="12">
      <c r="A122" s="15"/>
      <c r="B122" s="256"/>
      <c r="C122" s="257"/>
      <c r="D122" s="236" t="s">
        <v>238</v>
      </c>
      <c r="E122" s="258" t="s">
        <v>19</v>
      </c>
      <c r="F122" s="259" t="s">
        <v>240</v>
      </c>
      <c r="G122" s="257"/>
      <c r="H122" s="260">
        <v>2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238</v>
      </c>
      <c r="AU122" s="266" t="s">
        <v>248</v>
      </c>
      <c r="AV122" s="15" t="s">
        <v>141</v>
      </c>
      <c r="AW122" s="15" t="s">
        <v>37</v>
      </c>
      <c r="AX122" s="15" t="s">
        <v>84</v>
      </c>
      <c r="AY122" s="266" t="s">
        <v>229</v>
      </c>
    </row>
    <row r="123" spans="1:65" s="2" customFormat="1" ht="24.15" customHeight="1">
      <c r="A123" s="40"/>
      <c r="B123" s="41"/>
      <c r="C123" s="216" t="s">
        <v>145</v>
      </c>
      <c r="D123" s="216" t="s">
        <v>231</v>
      </c>
      <c r="E123" s="217" t="s">
        <v>1423</v>
      </c>
      <c r="F123" s="218" t="s">
        <v>1424</v>
      </c>
      <c r="G123" s="219" t="s">
        <v>132</v>
      </c>
      <c r="H123" s="220">
        <v>2</v>
      </c>
      <c r="I123" s="221"/>
      <c r="J123" s="222">
        <f>ROUND(I123*H123,2)</f>
        <v>0</v>
      </c>
      <c r="K123" s="218" t="s">
        <v>234</v>
      </c>
      <c r="L123" s="46"/>
      <c r="M123" s="223" t="s">
        <v>19</v>
      </c>
      <c r="N123" s="224" t="s">
        <v>48</v>
      </c>
      <c r="O123" s="86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7" t="s">
        <v>306</v>
      </c>
      <c r="AT123" s="227" t="s">
        <v>231</v>
      </c>
      <c r="AU123" s="227" t="s">
        <v>248</v>
      </c>
      <c r="AY123" s="19" t="s">
        <v>229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9" t="s">
        <v>84</v>
      </c>
      <c r="BK123" s="228">
        <f>ROUND(I123*H123,2)</f>
        <v>0</v>
      </c>
      <c r="BL123" s="19" t="s">
        <v>306</v>
      </c>
      <c r="BM123" s="227" t="s">
        <v>1425</v>
      </c>
    </row>
    <row r="124" spans="1:47" s="2" customFormat="1" ht="12">
      <c r="A124" s="40"/>
      <c r="B124" s="41"/>
      <c r="C124" s="42"/>
      <c r="D124" s="229" t="s">
        <v>236</v>
      </c>
      <c r="E124" s="42"/>
      <c r="F124" s="230" t="s">
        <v>1426</v>
      </c>
      <c r="G124" s="42"/>
      <c r="H124" s="42"/>
      <c r="I124" s="231"/>
      <c r="J124" s="42"/>
      <c r="K124" s="42"/>
      <c r="L124" s="46"/>
      <c r="M124" s="232"/>
      <c r="N124" s="23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236</v>
      </c>
      <c r="AU124" s="19" t="s">
        <v>248</v>
      </c>
    </row>
    <row r="125" spans="1:51" s="13" customFormat="1" ht="12">
      <c r="A125" s="13"/>
      <c r="B125" s="234"/>
      <c r="C125" s="235"/>
      <c r="D125" s="236" t="s">
        <v>238</v>
      </c>
      <c r="E125" s="237" t="s">
        <v>19</v>
      </c>
      <c r="F125" s="238" t="s">
        <v>1402</v>
      </c>
      <c r="G125" s="235"/>
      <c r="H125" s="237" t="s">
        <v>19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238</v>
      </c>
      <c r="AU125" s="244" t="s">
        <v>248</v>
      </c>
      <c r="AV125" s="13" t="s">
        <v>84</v>
      </c>
      <c r="AW125" s="13" t="s">
        <v>37</v>
      </c>
      <c r="AX125" s="13" t="s">
        <v>77</v>
      </c>
      <c r="AY125" s="244" t="s">
        <v>229</v>
      </c>
    </row>
    <row r="126" spans="1:51" s="14" customFormat="1" ht="12">
      <c r="A126" s="14"/>
      <c r="B126" s="245"/>
      <c r="C126" s="246"/>
      <c r="D126" s="236" t="s">
        <v>238</v>
      </c>
      <c r="E126" s="247" t="s">
        <v>19</v>
      </c>
      <c r="F126" s="248" t="s">
        <v>87</v>
      </c>
      <c r="G126" s="246"/>
      <c r="H126" s="249">
        <v>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238</v>
      </c>
      <c r="AU126" s="255" t="s">
        <v>248</v>
      </c>
      <c r="AV126" s="14" t="s">
        <v>87</v>
      </c>
      <c r="AW126" s="14" t="s">
        <v>37</v>
      </c>
      <c r="AX126" s="14" t="s">
        <v>77</v>
      </c>
      <c r="AY126" s="255" t="s">
        <v>229</v>
      </c>
    </row>
    <row r="127" spans="1:51" s="15" customFormat="1" ht="12">
      <c r="A127" s="15"/>
      <c r="B127" s="256"/>
      <c r="C127" s="257"/>
      <c r="D127" s="236" t="s">
        <v>238</v>
      </c>
      <c r="E127" s="258" t="s">
        <v>19</v>
      </c>
      <c r="F127" s="259" t="s">
        <v>240</v>
      </c>
      <c r="G127" s="257"/>
      <c r="H127" s="260">
        <v>2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6" t="s">
        <v>238</v>
      </c>
      <c r="AU127" s="266" t="s">
        <v>248</v>
      </c>
      <c r="AV127" s="15" t="s">
        <v>141</v>
      </c>
      <c r="AW127" s="15" t="s">
        <v>37</v>
      </c>
      <c r="AX127" s="15" t="s">
        <v>84</v>
      </c>
      <c r="AY127" s="266" t="s">
        <v>229</v>
      </c>
    </row>
    <row r="128" spans="1:65" s="2" customFormat="1" ht="24.15" customHeight="1">
      <c r="A128" s="40"/>
      <c r="B128" s="41"/>
      <c r="C128" s="216" t="s">
        <v>504</v>
      </c>
      <c r="D128" s="216" t="s">
        <v>231</v>
      </c>
      <c r="E128" s="217" t="s">
        <v>1427</v>
      </c>
      <c r="F128" s="218" t="s">
        <v>1428</v>
      </c>
      <c r="G128" s="219" t="s">
        <v>132</v>
      </c>
      <c r="H128" s="220">
        <v>3</v>
      </c>
      <c r="I128" s="221"/>
      <c r="J128" s="222">
        <f>ROUND(I128*H128,2)</f>
        <v>0</v>
      </c>
      <c r="K128" s="218" t="s">
        <v>234</v>
      </c>
      <c r="L128" s="46"/>
      <c r="M128" s="223" t="s">
        <v>19</v>
      </c>
      <c r="N128" s="224" t="s">
        <v>48</v>
      </c>
      <c r="O128" s="8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7" t="s">
        <v>465</v>
      </c>
      <c r="AT128" s="227" t="s">
        <v>231</v>
      </c>
      <c r="AU128" s="227" t="s">
        <v>248</v>
      </c>
      <c r="AY128" s="19" t="s">
        <v>229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9" t="s">
        <v>84</v>
      </c>
      <c r="BK128" s="228">
        <f>ROUND(I128*H128,2)</f>
        <v>0</v>
      </c>
      <c r="BL128" s="19" t="s">
        <v>465</v>
      </c>
      <c r="BM128" s="227" t="s">
        <v>1429</v>
      </c>
    </row>
    <row r="129" spans="1:47" s="2" customFormat="1" ht="12">
      <c r="A129" s="40"/>
      <c r="B129" s="41"/>
      <c r="C129" s="42"/>
      <c r="D129" s="229" t="s">
        <v>236</v>
      </c>
      <c r="E129" s="42"/>
      <c r="F129" s="230" t="s">
        <v>1430</v>
      </c>
      <c r="G129" s="42"/>
      <c r="H129" s="42"/>
      <c r="I129" s="231"/>
      <c r="J129" s="42"/>
      <c r="K129" s="42"/>
      <c r="L129" s="46"/>
      <c r="M129" s="232"/>
      <c r="N129" s="23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236</v>
      </c>
      <c r="AU129" s="19" t="s">
        <v>248</v>
      </c>
    </row>
    <row r="130" spans="1:51" s="13" customFormat="1" ht="12">
      <c r="A130" s="13"/>
      <c r="B130" s="234"/>
      <c r="C130" s="235"/>
      <c r="D130" s="236" t="s">
        <v>238</v>
      </c>
      <c r="E130" s="237" t="s">
        <v>19</v>
      </c>
      <c r="F130" s="238" t="s">
        <v>1402</v>
      </c>
      <c r="G130" s="235"/>
      <c r="H130" s="237" t="s">
        <v>19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238</v>
      </c>
      <c r="AU130" s="244" t="s">
        <v>248</v>
      </c>
      <c r="AV130" s="13" t="s">
        <v>84</v>
      </c>
      <c r="AW130" s="13" t="s">
        <v>37</v>
      </c>
      <c r="AX130" s="13" t="s">
        <v>77</v>
      </c>
      <c r="AY130" s="244" t="s">
        <v>229</v>
      </c>
    </row>
    <row r="131" spans="1:51" s="14" customFormat="1" ht="12">
      <c r="A131" s="14"/>
      <c r="B131" s="245"/>
      <c r="C131" s="246"/>
      <c r="D131" s="236" t="s">
        <v>238</v>
      </c>
      <c r="E131" s="247" t="s">
        <v>19</v>
      </c>
      <c r="F131" s="248" t="s">
        <v>248</v>
      </c>
      <c r="G131" s="246"/>
      <c r="H131" s="249">
        <v>3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238</v>
      </c>
      <c r="AU131" s="255" t="s">
        <v>248</v>
      </c>
      <c r="AV131" s="14" t="s">
        <v>87</v>
      </c>
      <c r="AW131" s="14" t="s">
        <v>37</v>
      </c>
      <c r="AX131" s="14" t="s">
        <v>77</v>
      </c>
      <c r="AY131" s="255" t="s">
        <v>229</v>
      </c>
    </row>
    <row r="132" spans="1:51" s="15" customFormat="1" ht="12">
      <c r="A132" s="15"/>
      <c r="B132" s="256"/>
      <c r="C132" s="257"/>
      <c r="D132" s="236" t="s">
        <v>238</v>
      </c>
      <c r="E132" s="258" t="s">
        <v>19</v>
      </c>
      <c r="F132" s="259" t="s">
        <v>240</v>
      </c>
      <c r="G132" s="257"/>
      <c r="H132" s="260">
        <v>3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6" t="s">
        <v>238</v>
      </c>
      <c r="AU132" s="266" t="s">
        <v>248</v>
      </c>
      <c r="AV132" s="15" t="s">
        <v>141</v>
      </c>
      <c r="AW132" s="15" t="s">
        <v>37</v>
      </c>
      <c r="AX132" s="15" t="s">
        <v>84</v>
      </c>
      <c r="AY132" s="266" t="s">
        <v>229</v>
      </c>
    </row>
    <row r="133" spans="1:65" s="2" customFormat="1" ht="24.15" customHeight="1">
      <c r="A133" s="40"/>
      <c r="B133" s="41"/>
      <c r="C133" s="279" t="s">
        <v>157</v>
      </c>
      <c r="D133" s="279" t="s">
        <v>320</v>
      </c>
      <c r="E133" s="280" t="s">
        <v>1431</v>
      </c>
      <c r="F133" s="281" t="s">
        <v>1432</v>
      </c>
      <c r="G133" s="282" t="s">
        <v>132</v>
      </c>
      <c r="H133" s="283">
        <v>3</v>
      </c>
      <c r="I133" s="284"/>
      <c r="J133" s="285">
        <f>ROUND(I133*H133,2)</f>
        <v>0</v>
      </c>
      <c r="K133" s="281" t="s">
        <v>234</v>
      </c>
      <c r="L133" s="286"/>
      <c r="M133" s="287" t="s">
        <v>19</v>
      </c>
      <c r="N133" s="288" t="s">
        <v>48</v>
      </c>
      <c r="O133" s="86"/>
      <c r="P133" s="225">
        <f>O133*H133</f>
        <v>0</v>
      </c>
      <c r="Q133" s="225">
        <v>0.0004</v>
      </c>
      <c r="R133" s="225">
        <f>Q133*H133</f>
        <v>0.0012000000000000001</v>
      </c>
      <c r="S133" s="225">
        <v>0</v>
      </c>
      <c r="T133" s="22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7" t="s">
        <v>758</v>
      </c>
      <c r="AT133" s="227" t="s">
        <v>320</v>
      </c>
      <c r="AU133" s="227" t="s">
        <v>248</v>
      </c>
      <c r="AY133" s="19" t="s">
        <v>229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9" t="s">
        <v>84</v>
      </c>
      <c r="BK133" s="228">
        <f>ROUND(I133*H133,2)</f>
        <v>0</v>
      </c>
      <c r="BL133" s="19" t="s">
        <v>465</v>
      </c>
      <c r="BM133" s="227" t="s">
        <v>1433</v>
      </c>
    </row>
    <row r="134" spans="1:51" s="13" customFormat="1" ht="12">
      <c r="A134" s="13"/>
      <c r="B134" s="234"/>
      <c r="C134" s="235"/>
      <c r="D134" s="236" t="s">
        <v>238</v>
      </c>
      <c r="E134" s="237" t="s">
        <v>19</v>
      </c>
      <c r="F134" s="238" t="s">
        <v>1402</v>
      </c>
      <c r="G134" s="235"/>
      <c r="H134" s="237" t="s">
        <v>19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238</v>
      </c>
      <c r="AU134" s="244" t="s">
        <v>248</v>
      </c>
      <c r="AV134" s="13" t="s">
        <v>84</v>
      </c>
      <c r="AW134" s="13" t="s">
        <v>37</v>
      </c>
      <c r="AX134" s="13" t="s">
        <v>77</v>
      </c>
      <c r="AY134" s="244" t="s">
        <v>229</v>
      </c>
    </row>
    <row r="135" spans="1:51" s="14" customFormat="1" ht="12">
      <c r="A135" s="14"/>
      <c r="B135" s="245"/>
      <c r="C135" s="246"/>
      <c r="D135" s="236" t="s">
        <v>238</v>
      </c>
      <c r="E135" s="247" t="s">
        <v>19</v>
      </c>
      <c r="F135" s="248" t="s">
        <v>248</v>
      </c>
      <c r="G135" s="246"/>
      <c r="H135" s="249">
        <v>3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238</v>
      </c>
      <c r="AU135" s="255" t="s">
        <v>248</v>
      </c>
      <c r="AV135" s="14" t="s">
        <v>87</v>
      </c>
      <c r="AW135" s="14" t="s">
        <v>37</v>
      </c>
      <c r="AX135" s="14" t="s">
        <v>77</v>
      </c>
      <c r="AY135" s="255" t="s">
        <v>229</v>
      </c>
    </row>
    <row r="136" spans="1:51" s="15" customFormat="1" ht="12">
      <c r="A136" s="15"/>
      <c r="B136" s="256"/>
      <c r="C136" s="257"/>
      <c r="D136" s="236" t="s">
        <v>238</v>
      </c>
      <c r="E136" s="258" t="s">
        <v>19</v>
      </c>
      <c r="F136" s="259" t="s">
        <v>240</v>
      </c>
      <c r="G136" s="257"/>
      <c r="H136" s="260">
        <v>3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6" t="s">
        <v>238</v>
      </c>
      <c r="AU136" s="266" t="s">
        <v>248</v>
      </c>
      <c r="AV136" s="15" t="s">
        <v>141</v>
      </c>
      <c r="AW136" s="15" t="s">
        <v>37</v>
      </c>
      <c r="AX136" s="15" t="s">
        <v>84</v>
      </c>
      <c r="AY136" s="266" t="s">
        <v>229</v>
      </c>
    </row>
    <row r="137" spans="1:65" s="2" customFormat="1" ht="24.15" customHeight="1">
      <c r="A137" s="40"/>
      <c r="B137" s="41"/>
      <c r="C137" s="216" t="s">
        <v>152</v>
      </c>
      <c r="D137" s="216" t="s">
        <v>231</v>
      </c>
      <c r="E137" s="217" t="s">
        <v>1434</v>
      </c>
      <c r="F137" s="218" t="s">
        <v>1435</v>
      </c>
      <c r="G137" s="219" t="s">
        <v>132</v>
      </c>
      <c r="H137" s="220">
        <v>6</v>
      </c>
      <c r="I137" s="221"/>
      <c r="J137" s="222">
        <f>ROUND(I137*H137,2)</f>
        <v>0</v>
      </c>
      <c r="K137" s="218" t="s">
        <v>234</v>
      </c>
      <c r="L137" s="46"/>
      <c r="M137" s="223" t="s">
        <v>19</v>
      </c>
      <c r="N137" s="224" t="s">
        <v>48</v>
      </c>
      <c r="O137" s="86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7" t="s">
        <v>465</v>
      </c>
      <c r="AT137" s="227" t="s">
        <v>231</v>
      </c>
      <c r="AU137" s="227" t="s">
        <v>248</v>
      </c>
      <c r="AY137" s="19" t="s">
        <v>229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9" t="s">
        <v>84</v>
      </c>
      <c r="BK137" s="228">
        <f>ROUND(I137*H137,2)</f>
        <v>0</v>
      </c>
      <c r="BL137" s="19" t="s">
        <v>465</v>
      </c>
      <c r="BM137" s="227" t="s">
        <v>1436</v>
      </c>
    </row>
    <row r="138" spans="1:47" s="2" customFormat="1" ht="12">
      <c r="A138" s="40"/>
      <c r="B138" s="41"/>
      <c r="C138" s="42"/>
      <c r="D138" s="229" t="s">
        <v>236</v>
      </c>
      <c r="E138" s="42"/>
      <c r="F138" s="230" t="s">
        <v>1437</v>
      </c>
      <c r="G138" s="42"/>
      <c r="H138" s="42"/>
      <c r="I138" s="231"/>
      <c r="J138" s="42"/>
      <c r="K138" s="42"/>
      <c r="L138" s="46"/>
      <c r="M138" s="232"/>
      <c r="N138" s="23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236</v>
      </c>
      <c r="AU138" s="19" t="s">
        <v>248</v>
      </c>
    </row>
    <row r="139" spans="1:51" s="13" customFormat="1" ht="12">
      <c r="A139" s="13"/>
      <c r="B139" s="234"/>
      <c r="C139" s="235"/>
      <c r="D139" s="236" t="s">
        <v>238</v>
      </c>
      <c r="E139" s="237" t="s">
        <v>19</v>
      </c>
      <c r="F139" s="238" t="s">
        <v>1438</v>
      </c>
      <c r="G139" s="235"/>
      <c r="H139" s="237" t="s">
        <v>19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238</v>
      </c>
      <c r="AU139" s="244" t="s">
        <v>248</v>
      </c>
      <c r="AV139" s="13" t="s">
        <v>84</v>
      </c>
      <c r="AW139" s="13" t="s">
        <v>37</v>
      </c>
      <c r="AX139" s="13" t="s">
        <v>77</v>
      </c>
      <c r="AY139" s="244" t="s">
        <v>229</v>
      </c>
    </row>
    <row r="140" spans="1:51" s="14" customFormat="1" ht="12">
      <c r="A140" s="14"/>
      <c r="B140" s="245"/>
      <c r="C140" s="246"/>
      <c r="D140" s="236" t="s">
        <v>238</v>
      </c>
      <c r="E140" s="247" t="s">
        <v>19</v>
      </c>
      <c r="F140" s="248" t="s">
        <v>907</v>
      </c>
      <c r="G140" s="246"/>
      <c r="H140" s="249">
        <v>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238</v>
      </c>
      <c r="AU140" s="255" t="s">
        <v>248</v>
      </c>
      <c r="AV140" s="14" t="s">
        <v>87</v>
      </c>
      <c r="AW140" s="14" t="s">
        <v>37</v>
      </c>
      <c r="AX140" s="14" t="s">
        <v>77</v>
      </c>
      <c r="AY140" s="255" t="s">
        <v>229</v>
      </c>
    </row>
    <row r="141" spans="1:51" s="15" customFormat="1" ht="12">
      <c r="A141" s="15"/>
      <c r="B141" s="256"/>
      <c r="C141" s="257"/>
      <c r="D141" s="236" t="s">
        <v>238</v>
      </c>
      <c r="E141" s="258" t="s">
        <v>19</v>
      </c>
      <c r="F141" s="259" t="s">
        <v>240</v>
      </c>
      <c r="G141" s="257"/>
      <c r="H141" s="260">
        <v>6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6" t="s">
        <v>238</v>
      </c>
      <c r="AU141" s="266" t="s">
        <v>248</v>
      </c>
      <c r="AV141" s="15" t="s">
        <v>141</v>
      </c>
      <c r="AW141" s="15" t="s">
        <v>37</v>
      </c>
      <c r="AX141" s="15" t="s">
        <v>84</v>
      </c>
      <c r="AY141" s="266" t="s">
        <v>229</v>
      </c>
    </row>
    <row r="142" spans="1:65" s="2" customFormat="1" ht="24.15" customHeight="1">
      <c r="A142" s="40"/>
      <c r="B142" s="41"/>
      <c r="C142" s="279" t="s">
        <v>283</v>
      </c>
      <c r="D142" s="279" t="s">
        <v>320</v>
      </c>
      <c r="E142" s="280" t="s">
        <v>1439</v>
      </c>
      <c r="F142" s="281" t="s">
        <v>1440</v>
      </c>
      <c r="G142" s="282" t="s">
        <v>1441</v>
      </c>
      <c r="H142" s="283">
        <v>4</v>
      </c>
      <c r="I142" s="284"/>
      <c r="J142" s="285">
        <f>ROUND(I142*H142,2)</f>
        <v>0</v>
      </c>
      <c r="K142" s="281" t="s">
        <v>19</v>
      </c>
      <c r="L142" s="286"/>
      <c r="M142" s="287" t="s">
        <v>19</v>
      </c>
      <c r="N142" s="288" t="s">
        <v>48</v>
      </c>
      <c r="O142" s="86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7" t="s">
        <v>758</v>
      </c>
      <c r="AT142" s="227" t="s">
        <v>320</v>
      </c>
      <c r="AU142" s="227" t="s">
        <v>248</v>
      </c>
      <c r="AY142" s="19" t="s">
        <v>229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9" t="s">
        <v>84</v>
      </c>
      <c r="BK142" s="228">
        <f>ROUND(I142*H142,2)</f>
        <v>0</v>
      </c>
      <c r="BL142" s="19" t="s">
        <v>465</v>
      </c>
      <c r="BM142" s="227" t="s">
        <v>1442</v>
      </c>
    </row>
    <row r="143" spans="1:47" s="2" customFormat="1" ht="12">
      <c r="A143" s="40"/>
      <c r="B143" s="41"/>
      <c r="C143" s="42"/>
      <c r="D143" s="236" t="s">
        <v>245</v>
      </c>
      <c r="E143" s="42"/>
      <c r="F143" s="267" t="s">
        <v>1443</v>
      </c>
      <c r="G143" s="42"/>
      <c r="H143" s="42"/>
      <c r="I143" s="231"/>
      <c r="J143" s="42"/>
      <c r="K143" s="42"/>
      <c r="L143" s="46"/>
      <c r="M143" s="232"/>
      <c r="N143" s="23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245</v>
      </c>
      <c r="AU143" s="19" t="s">
        <v>248</v>
      </c>
    </row>
    <row r="144" spans="1:51" s="13" customFormat="1" ht="12">
      <c r="A144" s="13"/>
      <c r="B144" s="234"/>
      <c r="C144" s="235"/>
      <c r="D144" s="236" t="s">
        <v>238</v>
      </c>
      <c r="E144" s="237" t="s">
        <v>19</v>
      </c>
      <c r="F144" s="238" t="s">
        <v>1402</v>
      </c>
      <c r="G144" s="235"/>
      <c r="H144" s="237" t="s">
        <v>19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238</v>
      </c>
      <c r="AU144" s="244" t="s">
        <v>248</v>
      </c>
      <c r="AV144" s="13" t="s">
        <v>84</v>
      </c>
      <c r="AW144" s="13" t="s">
        <v>37</v>
      </c>
      <c r="AX144" s="13" t="s">
        <v>77</v>
      </c>
      <c r="AY144" s="244" t="s">
        <v>229</v>
      </c>
    </row>
    <row r="145" spans="1:51" s="14" customFormat="1" ht="12">
      <c r="A145" s="14"/>
      <c r="B145" s="245"/>
      <c r="C145" s="246"/>
      <c r="D145" s="236" t="s">
        <v>238</v>
      </c>
      <c r="E145" s="247" t="s">
        <v>19</v>
      </c>
      <c r="F145" s="248" t="s">
        <v>141</v>
      </c>
      <c r="G145" s="246"/>
      <c r="H145" s="249">
        <v>4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238</v>
      </c>
      <c r="AU145" s="255" t="s">
        <v>248</v>
      </c>
      <c r="AV145" s="14" t="s">
        <v>87</v>
      </c>
      <c r="AW145" s="14" t="s">
        <v>37</v>
      </c>
      <c r="AX145" s="14" t="s">
        <v>77</v>
      </c>
      <c r="AY145" s="255" t="s">
        <v>229</v>
      </c>
    </row>
    <row r="146" spans="1:51" s="15" customFormat="1" ht="12">
      <c r="A146" s="15"/>
      <c r="B146" s="256"/>
      <c r="C146" s="257"/>
      <c r="D146" s="236" t="s">
        <v>238</v>
      </c>
      <c r="E146" s="258" t="s">
        <v>19</v>
      </c>
      <c r="F146" s="259" t="s">
        <v>240</v>
      </c>
      <c r="G146" s="257"/>
      <c r="H146" s="260">
        <v>4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6" t="s">
        <v>238</v>
      </c>
      <c r="AU146" s="266" t="s">
        <v>248</v>
      </c>
      <c r="AV146" s="15" t="s">
        <v>141</v>
      </c>
      <c r="AW146" s="15" t="s">
        <v>37</v>
      </c>
      <c r="AX146" s="15" t="s">
        <v>84</v>
      </c>
      <c r="AY146" s="266" t="s">
        <v>229</v>
      </c>
    </row>
    <row r="147" spans="1:65" s="2" customFormat="1" ht="16.5" customHeight="1">
      <c r="A147" s="40"/>
      <c r="B147" s="41"/>
      <c r="C147" s="279" t="s">
        <v>289</v>
      </c>
      <c r="D147" s="279" t="s">
        <v>320</v>
      </c>
      <c r="E147" s="280" t="s">
        <v>1444</v>
      </c>
      <c r="F147" s="281" t="s">
        <v>1445</v>
      </c>
      <c r="G147" s="282" t="s">
        <v>1441</v>
      </c>
      <c r="H147" s="283">
        <v>4</v>
      </c>
      <c r="I147" s="284"/>
      <c r="J147" s="285">
        <f>ROUND(I147*H147,2)</f>
        <v>0</v>
      </c>
      <c r="K147" s="281" t="s">
        <v>19</v>
      </c>
      <c r="L147" s="286"/>
      <c r="M147" s="287" t="s">
        <v>19</v>
      </c>
      <c r="N147" s="288" t="s">
        <v>48</v>
      </c>
      <c r="O147" s="86"/>
      <c r="P147" s="225">
        <f>O147*H147</f>
        <v>0</v>
      </c>
      <c r="Q147" s="225">
        <v>0.208</v>
      </c>
      <c r="R147" s="225">
        <f>Q147*H147</f>
        <v>0.832</v>
      </c>
      <c r="S147" s="225">
        <v>0</v>
      </c>
      <c r="T147" s="22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7" t="s">
        <v>758</v>
      </c>
      <c r="AT147" s="227" t="s">
        <v>320</v>
      </c>
      <c r="AU147" s="227" t="s">
        <v>248</v>
      </c>
      <c r="AY147" s="19" t="s">
        <v>229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9" t="s">
        <v>84</v>
      </c>
      <c r="BK147" s="228">
        <f>ROUND(I147*H147,2)</f>
        <v>0</v>
      </c>
      <c r="BL147" s="19" t="s">
        <v>465</v>
      </c>
      <c r="BM147" s="227" t="s">
        <v>1446</v>
      </c>
    </row>
    <row r="148" spans="1:51" s="13" customFormat="1" ht="12">
      <c r="A148" s="13"/>
      <c r="B148" s="234"/>
      <c r="C148" s="235"/>
      <c r="D148" s="236" t="s">
        <v>238</v>
      </c>
      <c r="E148" s="237" t="s">
        <v>19</v>
      </c>
      <c r="F148" s="238" t="s">
        <v>1402</v>
      </c>
      <c r="G148" s="235"/>
      <c r="H148" s="237" t="s">
        <v>19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238</v>
      </c>
      <c r="AU148" s="244" t="s">
        <v>248</v>
      </c>
      <c r="AV148" s="13" t="s">
        <v>84</v>
      </c>
      <c r="AW148" s="13" t="s">
        <v>37</v>
      </c>
      <c r="AX148" s="13" t="s">
        <v>77</v>
      </c>
      <c r="AY148" s="244" t="s">
        <v>229</v>
      </c>
    </row>
    <row r="149" spans="1:51" s="14" customFormat="1" ht="12">
      <c r="A149" s="14"/>
      <c r="B149" s="245"/>
      <c r="C149" s="246"/>
      <c r="D149" s="236" t="s">
        <v>238</v>
      </c>
      <c r="E149" s="247" t="s">
        <v>19</v>
      </c>
      <c r="F149" s="248" t="s">
        <v>141</v>
      </c>
      <c r="G149" s="246"/>
      <c r="H149" s="249">
        <v>4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238</v>
      </c>
      <c r="AU149" s="255" t="s">
        <v>248</v>
      </c>
      <c r="AV149" s="14" t="s">
        <v>87</v>
      </c>
      <c r="AW149" s="14" t="s">
        <v>37</v>
      </c>
      <c r="AX149" s="14" t="s">
        <v>77</v>
      </c>
      <c r="AY149" s="255" t="s">
        <v>229</v>
      </c>
    </row>
    <row r="150" spans="1:51" s="15" customFormat="1" ht="12">
      <c r="A150" s="15"/>
      <c r="B150" s="256"/>
      <c r="C150" s="257"/>
      <c r="D150" s="236" t="s">
        <v>238</v>
      </c>
      <c r="E150" s="258" t="s">
        <v>19</v>
      </c>
      <c r="F150" s="259" t="s">
        <v>240</v>
      </c>
      <c r="G150" s="257"/>
      <c r="H150" s="260">
        <v>4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238</v>
      </c>
      <c r="AU150" s="266" t="s">
        <v>248</v>
      </c>
      <c r="AV150" s="15" t="s">
        <v>141</v>
      </c>
      <c r="AW150" s="15" t="s">
        <v>37</v>
      </c>
      <c r="AX150" s="15" t="s">
        <v>84</v>
      </c>
      <c r="AY150" s="266" t="s">
        <v>229</v>
      </c>
    </row>
    <row r="151" spans="1:65" s="2" customFormat="1" ht="24.15" customHeight="1">
      <c r="A151" s="40"/>
      <c r="B151" s="41"/>
      <c r="C151" s="216" t="s">
        <v>296</v>
      </c>
      <c r="D151" s="216" t="s">
        <v>231</v>
      </c>
      <c r="E151" s="217" t="s">
        <v>1447</v>
      </c>
      <c r="F151" s="218" t="s">
        <v>1448</v>
      </c>
      <c r="G151" s="219" t="s">
        <v>132</v>
      </c>
      <c r="H151" s="220">
        <v>6</v>
      </c>
      <c r="I151" s="221"/>
      <c r="J151" s="222">
        <f>ROUND(I151*H151,2)</f>
        <v>0</v>
      </c>
      <c r="K151" s="218" t="s">
        <v>234</v>
      </c>
      <c r="L151" s="46"/>
      <c r="M151" s="223" t="s">
        <v>19</v>
      </c>
      <c r="N151" s="224" t="s">
        <v>48</v>
      </c>
      <c r="O151" s="86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7" t="s">
        <v>465</v>
      </c>
      <c r="AT151" s="227" t="s">
        <v>231</v>
      </c>
      <c r="AU151" s="227" t="s">
        <v>248</v>
      </c>
      <c r="AY151" s="19" t="s">
        <v>229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9" t="s">
        <v>84</v>
      </c>
      <c r="BK151" s="228">
        <f>ROUND(I151*H151,2)</f>
        <v>0</v>
      </c>
      <c r="BL151" s="19" t="s">
        <v>465</v>
      </c>
      <c r="BM151" s="227" t="s">
        <v>1449</v>
      </c>
    </row>
    <row r="152" spans="1:47" s="2" customFormat="1" ht="12">
      <c r="A152" s="40"/>
      <c r="B152" s="41"/>
      <c r="C152" s="42"/>
      <c r="D152" s="229" t="s">
        <v>236</v>
      </c>
      <c r="E152" s="42"/>
      <c r="F152" s="230" t="s">
        <v>1450</v>
      </c>
      <c r="G152" s="42"/>
      <c r="H152" s="42"/>
      <c r="I152" s="231"/>
      <c r="J152" s="42"/>
      <c r="K152" s="42"/>
      <c r="L152" s="46"/>
      <c r="M152" s="232"/>
      <c r="N152" s="23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236</v>
      </c>
      <c r="AU152" s="19" t="s">
        <v>248</v>
      </c>
    </row>
    <row r="153" spans="1:51" s="13" customFormat="1" ht="12">
      <c r="A153" s="13"/>
      <c r="B153" s="234"/>
      <c r="C153" s="235"/>
      <c r="D153" s="236" t="s">
        <v>238</v>
      </c>
      <c r="E153" s="237" t="s">
        <v>19</v>
      </c>
      <c r="F153" s="238" t="s">
        <v>1438</v>
      </c>
      <c r="G153" s="235"/>
      <c r="H153" s="237" t="s">
        <v>19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238</v>
      </c>
      <c r="AU153" s="244" t="s">
        <v>248</v>
      </c>
      <c r="AV153" s="13" t="s">
        <v>84</v>
      </c>
      <c r="AW153" s="13" t="s">
        <v>37</v>
      </c>
      <c r="AX153" s="13" t="s">
        <v>77</v>
      </c>
      <c r="AY153" s="244" t="s">
        <v>229</v>
      </c>
    </row>
    <row r="154" spans="1:51" s="14" customFormat="1" ht="12">
      <c r="A154" s="14"/>
      <c r="B154" s="245"/>
      <c r="C154" s="246"/>
      <c r="D154" s="236" t="s">
        <v>238</v>
      </c>
      <c r="E154" s="247" t="s">
        <v>19</v>
      </c>
      <c r="F154" s="248" t="s">
        <v>907</v>
      </c>
      <c r="G154" s="246"/>
      <c r="H154" s="249">
        <v>6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238</v>
      </c>
      <c r="AU154" s="255" t="s">
        <v>248</v>
      </c>
      <c r="AV154" s="14" t="s">
        <v>87</v>
      </c>
      <c r="AW154" s="14" t="s">
        <v>37</v>
      </c>
      <c r="AX154" s="14" t="s">
        <v>77</v>
      </c>
      <c r="AY154" s="255" t="s">
        <v>229</v>
      </c>
    </row>
    <row r="155" spans="1:51" s="15" customFormat="1" ht="12">
      <c r="A155" s="15"/>
      <c r="B155" s="256"/>
      <c r="C155" s="257"/>
      <c r="D155" s="236" t="s">
        <v>238</v>
      </c>
      <c r="E155" s="258" t="s">
        <v>19</v>
      </c>
      <c r="F155" s="259" t="s">
        <v>240</v>
      </c>
      <c r="G155" s="257"/>
      <c r="H155" s="260">
        <v>6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6" t="s">
        <v>238</v>
      </c>
      <c r="AU155" s="266" t="s">
        <v>248</v>
      </c>
      <c r="AV155" s="15" t="s">
        <v>141</v>
      </c>
      <c r="AW155" s="15" t="s">
        <v>37</v>
      </c>
      <c r="AX155" s="15" t="s">
        <v>84</v>
      </c>
      <c r="AY155" s="266" t="s">
        <v>229</v>
      </c>
    </row>
    <row r="156" spans="1:65" s="2" customFormat="1" ht="21.75" customHeight="1">
      <c r="A156" s="40"/>
      <c r="B156" s="41"/>
      <c r="C156" s="279" t="s">
        <v>8</v>
      </c>
      <c r="D156" s="279" t="s">
        <v>320</v>
      </c>
      <c r="E156" s="280" t="s">
        <v>1451</v>
      </c>
      <c r="F156" s="281" t="s">
        <v>1452</v>
      </c>
      <c r="G156" s="282" t="s">
        <v>1441</v>
      </c>
      <c r="H156" s="283">
        <v>4</v>
      </c>
      <c r="I156" s="284"/>
      <c r="J156" s="285">
        <f>ROUND(I156*H156,2)</f>
        <v>0</v>
      </c>
      <c r="K156" s="281" t="s">
        <v>19</v>
      </c>
      <c r="L156" s="286"/>
      <c r="M156" s="287" t="s">
        <v>19</v>
      </c>
      <c r="N156" s="288" t="s">
        <v>48</v>
      </c>
      <c r="O156" s="86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7" t="s">
        <v>758</v>
      </c>
      <c r="AT156" s="227" t="s">
        <v>320</v>
      </c>
      <c r="AU156" s="227" t="s">
        <v>248</v>
      </c>
      <c r="AY156" s="19" t="s">
        <v>229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9" t="s">
        <v>84</v>
      </c>
      <c r="BK156" s="228">
        <f>ROUND(I156*H156,2)</f>
        <v>0</v>
      </c>
      <c r="BL156" s="19" t="s">
        <v>465</v>
      </c>
      <c r="BM156" s="227" t="s">
        <v>1453</v>
      </c>
    </row>
    <row r="157" spans="1:47" s="2" customFormat="1" ht="12">
      <c r="A157" s="40"/>
      <c r="B157" s="41"/>
      <c r="C157" s="42"/>
      <c r="D157" s="236" t="s">
        <v>245</v>
      </c>
      <c r="E157" s="42"/>
      <c r="F157" s="267" t="s">
        <v>1454</v>
      </c>
      <c r="G157" s="42"/>
      <c r="H157" s="42"/>
      <c r="I157" s="231"/>
      <c r="J157" s="42"/>
      <c r="K157" s="42"/>
      <c r="L157" s="46"/>
      <c r="M157" s="232"/>
      <c r="N157" s="23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245</v>
      </c>
      <c r="AU157" s="19" t="s">
        <v>248</v>
      </c>
    </row>
    <row r="158" spans="1:51" s="13" customFormat="1" ht="12">
      <c r="A158" s="13"/>
      <c r="B158" s="234"/>
      <c r="C158" s="235"/>
      <c r="D158" s="236" t="s">
        <v>238</v>
      </c>
      <c r="E158" s="237" t="s">
        <v>19</v>
      </c>
      <c r="F158" s="238" t="s">
        <v>1402</v>
      </c>
      <c r="G158" s="235"/>
      <c r="H158" s="237" t="s">
        <v>19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238</v>
      </c>
      <c r="AU158" s="244" t="s">
        <v>248</v>
      </c>
      <c r="AV158" s="13" t="s">
        <v>84</v>
      </c>
      <c r="AW158" s="13" t="s">
        <v>37</v>
      </c>
      <c r="AX158" s="13" t="s">
        <v>77</v>
      </c>
      <c r="AY158" s="244" t="s">
        <v>229</v>
      </c>
    </row>
    <row r="159" spans="1:51" s="14" customFormat="1" ht="12">
      <c r="A159" s="14"/>
      <c r="B159" s="245"/>
      <c r="C159" s="246"/>
      <c r="D159" s="236" t="s">
        <v>238</v>
      </c>
      <c r="E159" s="247" t="s">
        <v>19</v>
      </c>
      <c r="F159" s="248" t="s">
        <v>141</v>
      </c>
      <c r="G159" s="246"/>
      <c r="H159" s="249">
        <v>4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238</v>
      </c>
      <c r="AU159" s="255" t="s">
        <v>248</v>
      </c>
      <c r="AV159" s="14" t="s">
        <v>87</v>
      </c>
      <c r="AW159" s="14" t="s">
        <v>37</v>
      </c>
      <c r="AX159" s="14" t="s">
        <v>77</v>
      </c>
      <c r="AY159" s="255" t="s">
        <v>229</v>
      </c>
    </row>
    <row r="160" spans="1:51" s="15" customFormat="1" ht="12">
      <c r="A160" s="15"/>
      <c r="B160" s="256"/>
      <c r="C160" s="257"/>
      <c r="D160" s="236" t="s">
        <v>238</v>
      </c>
      <c r="E160" s="258" t="s">
        <v>19</v>
      </c>
      <c r="F160" s="259" t="s">
        <v>240</v>
      </c>
      <c r="G160" s="257"/>
      <c r="H160" s="260">
        <v>4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6" t="s">
        <v>238</v>
      </c>
      <c r="AU160" s="266" t="s">
        <v>248</v>
      </c>
      <c r="AV160" s="15" t="s">
        <v>141</v>
      </c>
      <c r="AW160" s="15" t="s">
        <v>37</v>
      </c>
      <c r="AX160" s="15" t="s">
        <v>84</v>
      </c>
      <c r="AY160" s="266" t="s">
        <v>229</v>
      </c>
    </row>
    <row r="161" spans="1:65" s="2" customFormat="1" ht="16.5" customHeight="1">
      <c r="A161" s="40"/>
      <c r="B161" s="41"/>
      <c r="C161" s="216" t="s">
        <v>306</v>
      </c>
      <c r="D161" s="216" t="s">
        <v>231</v>
      </c>
      <c r="E161" s="217" t="s">
        <v>1455</v>
      </c>
      <c r="F161" s="218" t="s">
        <v>1456</v>
      </c>
      <c r="G161" s="219" t="s">
        <v>132</v>
      </c>
      <c r="H161" s="220">
        <v>4</v>
      </c>
      <c r="I161" s="221"/>
      <c r="J161" s="222">
        <f>ROUND(I161*H161,2)</f>
        <v>0</v>
      </c>
      <c r="K161" s="218" t="s">
        <v>234</v>
      </c>
      <c r="L161" s="46"/>
      <c r="M161" s="223" t="s">
        <v>19</v>
      </c>
      <c r="N161" s="224" t="s">
        <v>48</v>
      </c>
      <c r="O161" s="86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7" t="s">
        <v>465</v>
      </c>
      <c r="AT161" s="227" t="s">
        <v>231</v>
      </c>
      <c r="AU161" s="227" t="s">
        <v>248</v>
      </c>
      <c r="AY161" s="19" t="s">
        <v>229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9" t="s">
        <v>84</v>
      </c>
      <c r="BK161" s="228">
        <f>ROUND(I161*H161,2)</f>
        <v>0</v>
      </c>
      <c r="BL161" s="19" t="s">
        <v>465</v>
      </c>
      <c r="BM161" s="227" t="s">
        <v>1457</v>
      </c>
    </row>
    <row r="162" spans="1:47" s="2" customFormat="1" ht="12">
      <c r="A162" s="40"/>
      <c r="B162" s="41"/>
      <c r="C162" s="42"/>
      <c r="D162" s="229" t="s">
        <v>236</v>
      </c>
      <c r="E162" s="42"/>
      <c r="F162" s="230" t="s">
        <v>1458</v>
      </c>
      <c r="G162" s="42"/>
      <c r="H162" s="42"/>
      <c r="I162" s="231"/>
      <c r="J162" s="42"/>
      <c r="K162" s="42"/>
      <c r="L162" s="46"/>
      <c r="M162" s="232"/>
      <c r="N162" s="23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236</v>
      </c>
      <c r="AU162" s="19" t="s">
        <v>248</v>
      </c>
    </row>
    <row r="163" spans="1:51" s="13" customFormat="1" ht="12">
      <c r="A163" s="13"/>
      <c r="B163" s="234"/>
      <c r="C163" s="235"/>
      <c r="D163" s="236" t="s">
        <v>238</v>
      </c>
      <c r="E163" s="237" t="s">
        <v>19</v>
      </c>
      <c r="F163" s="238" t="s">
        <v>1402</v>
      </c>
      <c r="G163" s="235"/>
      <c r="H163" s="237" t="s">
        <v>19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238</v>
      </c>
      <c r="AU163" s="244" t="s">
        <v>248</v>
      </c>
      <c r="AV163" s="13" t="s">
        <v>84</v>
      </c>
      <c r="AW163" s="13" t="s">
        <v>37</v>
      </c>
      <c r="AX163" s="13" t="s">
        <v>77</v>
      </c>
      <c r="AY163" s="244" t="s">
        <v>229</v>
      </c>
    </row>
    <row r="164" spans="1:51" s="14" customFormat="1" ht="12">
      <c r="A164" s="14"/>
      <c r="B164" s="245"/>
      <c r="C164" s="246"/>
      <c r="D164" s="236" t="s">
        <v>238</v>
      </c>
      <c r="E164" s="247" t="s">
        <v>19</v>
      </c>
      <c r="F164" s="248" t="s">
        <v>141</v>
      </c>
      <c r="G164" s="246"/>
      <c r="H164" s="249">
        <v>4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238</v>
      </c>
      <c r="AU164" s="255" t="s">
        <v>248</v>
      </c>
      <c r="AV164" s="14" t="s">
        <v>87</v>
      </c>
      <c r="AW164" s="14" t="s">
        <v>37</v>
      </c>
      <c r="AX164" s="14" t="s">
        <v>77</v>
      </c>
      <c r="AY164" s="255" t="s">
        <v>229</v>
      </c>
    </row>
    <row r="165" spans="1:51" s="15" customFormat="1" ht="12">
      <c r="A165" s="15"/>
      <c r="B165" s="256"/>
      <c r="C165" s="257"/>
      <c r="D165" s="236" t="s">
        <v>238</v>
      </c>
      <c r="E165" s="258" t="s">
        <v>19</v>
      </c>
      <c r="F165" s="259" t="s">
        <v>240</v>
      </c>
      <c r="G165" s="257"/>
      <c r="H165" s="260">
        <v>4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6" t="s">
        <v>238</v>
      </c>
      <c r="AU165" s="266" t="s">
        <v>248</v>
      </c>
      <c r="AV165" s="15" t="s">
        <v>141</v>
      </c>
      <c r="AW165" s="15" t="s">
        <v>37</v>
      </c>
      <c r="AX165" s="15" t="s">
        <v>84</v>
      </c>
      <c r="AY165" s="266" t="s">
        <v>229</v>
      </c>
    </row>
    <row r="166" spans="1:65" s="2" customFormat="1" ht="24.15" customHeight="1">
      <c r="A166" s="40"/>
      <c r="B166" s="41"/>
      <c r="C166" s="279" t="s">
        <v>311</v>
      </c>
      <c r="D166" s="279" t="s">
        <v>320</v>
      </c>
      <c r="E166" s="280" t="s">
        <v>1459</v>
      </c>
      <c r="F166" s="281" t="s">
        <v>1460</v>
      </c>
      <c r="G166" s="282" t="s">
        <v>1441</v>
      </c>
      <c r="H166" s="283">
        <v>4</v>
      </c>
      <c r="I166" s="284"/>
      <c r="J166" s="285">
        <f>ROUND(I166*H166,2)</f>
        <v>0</v>
      </c>
      <c r="K166" s="281" t="s">
        <v>19</v>
      </c>
      <c r="L166" s="286"/>
      <c r="M166" s="287" t="s">
        <v>19</v>
      </c>
      <c r="N166" s="288" t="s">
        <v>48</v>
      </c>
      <c r="O166" s="86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7" t="s">
        <v>758</v>
      </c>
      <c r="AT166" s="227" t="s">
        <v>320</v>
      </c>
      <c r="AU166" s="227" t="s">
        <v>248</v>
      </c>
      <c r="AY166" s="19" t="s">
        <v>229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9" t="s">
        <v>84</v>
      </c>
      <c r="BK166" s="228">
        <f>ROUND(I166*H166,2)</f>
        <v>0</v>
      </c>
      <c r="BL166" s="19" t="s">
        <v>465</v>
      </c>
      <c r="BM166" s="227" t="s">
        <v>1461</v>
      </c>
    </row>
    <row r="167" spans="1:47" s="2" customFormat="1" ht="12">
      <c r="A167" s="40"/>
      <c r="B167" s="41"/>
      <c r="C167" s="42"/>
      <c r="D167" s="236" t="s">
        <v>245</v>
      </c>
      <c r="E167" s="42"/>
      <c r="F167" s="267" t="s">
        <v>1462</v>
      </c>
      <c r="G167" s="42"/>
      <c r="H167" s="42"/>
      <c r="I167" s="231"/>
      <c r="J167" s="42"/>
      <c r="K167" s="42"/>
      <c r="L167" s="46"/>
      <c r="M167" s="232"/>
      <c r="N167" s="23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245</v>
      </c>
      <c r="AU167" s="19" t="s">
        <v>248</v>
      </c>
    </row>
    <row r="168" spans="1:51" s="13" customFormat="1" ht="12">
      <c r="A168" s="13"/>
      <c r="B168" s="234"/>
      <c r="C168" s="235"/>
      <c r="D168" s="236" t="s">
        <v>238</v>
      </c>
      <c r="E168" s="237" t="s">
        <v>19</v>
      </c>
      <c r="F168" s="238" t="s">
        <v>1402</v>
      </c>
      <c r="G168" s="235"/>
      <c r="H168" s="237" t="s">
        <v>19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238</v>
      </c>
      <c r="AU168" s="244" t="s">
        <v>248</v>
      </c>
      <c r="AV168" s="13" t="s">
        <v>84</v>
      </c>
      <c r="AW168" s="13" t="s">
        <v>37</v>
      </c>
      <c r="AX168" s="13" t="s">
        <v>77</v>
      </c>
      <c r="AY168" s="244" t="s">
        <v>229</v>
      </c>
    </row>
    <row r="169" spans="1:51" s="14" customFormat="1" ht="12">
      <c r="A169" s="14"/>
      <c r="B169" s="245"/>
      <c r="C169" s="246"/>
      <c r="D169" s="236" t="s">
        <v>238</v>
      </c>
      <c r="E169" s="247" t="s">
        <v>19</v>
      </c>
      <c r="F169" s="248" t="s">
        <v>141</v>
      </c>
      <c r="G169" s="246"/>
      <c r="H169" s="249">
        <v>4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238</v>
      </c>
      <c r="AU169" s="255" t="s">
        <v>248</v>
      </c>
      <c r="AV169" s="14" t="s">
        <v>87</v>
      </c>
      <c r="AW169" s="14" t="s">
        <v>37</v>
      </c>
      <c r="AX169" s="14" t="s">
        <v>77</v>
      </c>
      <c r="AY169" s="255" t="s">
        <v>229</v>
      </c>
    </row>
    <row r="170" spans="1:51" s="15" customFormat="1" ht="12">
      <c r="A170" s="15"/>
      <c r="B170" s="256"/>
      <c r="C170" s="257"/>
      <c r="D170" s="236" t="s">
        <v>238</v>
      </c>
      <c r="E170" s="258" t="s">
        <v>19</v>
      </c>
      <c r="F170" s="259" t="s">
        <v>240</v>
      </c>
      <c r="G170" s="257"/>
      <c r="H170" s="260">
        <v>4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6" t="s">
        <v>238</v>
      </c>
      <c r="AU170" s="266" t="s">
        <v>248</v>
      </c>
      <c r="AV170" s="15" t="s">
        <v>141</v>
      </c>
      <c r="AW170" s="15" t="s">
        <v>37</v>
      </c>
      <c r="AX170" s="15" t="s">
        <v>84</v>
      </c>
      <c r="AY170" s="266" t="s">
        <v>229</v>
      </c>
    </row>
    <row r="171" spans="1:65" s="2" customFormat="1" ht="24.15" customHeight="1">
      <c r="A171" s="40"/>
      <c r="B171" s="41"/>
      <c r="C171" s="216" t="s">
        <v>319</v>
      </c>
      <c r="D171" s="216" t="s">
        <v>231</v>
      </c>
      <c r="E171" s="217" t="s">
        <v>1463</v>
      </c>
      <c r="F171" s="218" t="s">
        <v>1464</v>
      </c>
      <c r="G171" s="219" t="s">
        <v>132</v>
      </c>
      <c r="H171" s="220">
        <v>6</v>
      </c>
      <c r="I171" s="221"/>
      <c r="J171" s="222">
        <f>ROUND(I171*H171,2)</f>
        <v>0</v>
      </c>
      <c r="K171" s="218" t="s">
        <v>234</v>
      </c>
      <c r="L171" s="46"/>
      <c r="M171" s="223" t="s">
        <v>19</v>
      </c>
      <c r="N171" s="224" t="s">
        <v>48</v>
      </c>
      <c r="O171" s="86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7" t="s">
        <v>306</v>
      </c>
      <c r="AT171" s="227" t="s">
        <v>231</v>
      </c>
      <c r="AU171" s="227" t="s">
        <v>248</v>
      </c>
      <c r="AY171" s="19" t="s">
        <v>229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9" t="s">
        <v>84</v>
      </c>
      <c r="BK171" s="228">
        <f>ROUND(I171*H171,2)</f>
        <v>0</v>
      </c>
      <c r="BL171" s="19" t="s">
        <v>306</v>
      </c>
      <c r="BM171" s="227" t="s">
        <v>1465</v>
      </c>
    </row>
    <row r="172" spans="1:47" s="2" customFormat="1" ht="12">
      <c r="A172" s="40"/>
      <c r="B172" s="41"/>
      <c r="C172" s="42"/>
      <c r="D172" s="229" t="s">
        <v>236</v>
      </c>
      <c r="E172" s="42"/>
      <c r="F172" s="230" t="s">
        <v>1466</v>
      </c>
      <c r="G172" s="42"/>
      <c r="H172" s="42"/>
      <c r="I172" s="231"/>
      <c r="J172" s="42"/>
      <c r="K172" s="42"/>
      <c r="L172" s="46"/>
      <c r="M172" s="232"/>
      <c r="N172" s="23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236</v>
      </c>
      <c r="AU172" s="19" t="s">
        <v>248</v>
      </c>
    </row>
    <row r="173" spans="1:51" s="13" customFormat="1" ht="12">
      <c r="A173" s="13"/>
      <c r="B173" s="234"/>
      <c r="C173" s="235"/>
      <c r="D173" s="236" t="s">
        <v>238</v>
      </c>
      <c r="E173" s="237" t="s">
        <v>19</v>
      </c>
      <c r="F173" s="238" t="s">
        <v>1402</v>
      </c>
      <c r="G173" s="235"/>
      <c r="H173" s="237" t="s">
        <v>19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238</v>
      </c>
      <c r="AU173" s="244" t="s">
        <v>248</v>
      </c>
      <c r="AV173" s="13" t="s">
        <v>84</v>
      </c>
      <c r="AW173" s="13" t="s">
        <v>37</v>
      </c>
      <c r="AX173" s="13" t="s">
        <v>77</v>
      </c>
      <c r="AY173" s="244" t="s">
        <v>229</v>
      </c>
    </row>
    <row r="174" spans="1:51" s="14" customFormat="1" ht="12">
      <c r="A174" s="14"/>
      <c r="B174" s="245"/>
      <c r="C174" s="246"/>
      <c r="D174" s="236" t="s">
        <v>238</v>
      </c>
      <c r="E174" s="247" t="s">
        <v>19</v>
      </c>
      <c r="F174" s="248" t="s">
        <v>907</v>
      </c>
      <c r="G174" s="246"/>
      <c r="H174" s="249">
        <v>6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238</v>
      </c>
      <c r="AU174" s="255" t="s">
        <v>248</v>
      </c>
      <c r="AV174" s="14" t="s">
        <v>87</v>
      </c>
      <c r="AW174" s="14" t="s">
        <v>37</v>
      </c>
      <c r="AX174" s="14" t="s">
        <v>77</v>
      </c>
      <c r="AY174" s="255" t="s">
        <v>229</v>
      </c>
    </row>
    <row r="175" spans="1:51" s="15" customFormat="1" ht="12">
      <c r="A175" s="15"/>
      <c r="B175" s="256"/>
      <c r="C175" s="257"/>
      <c r="D175" s="236" t="s">
        <v>238</v>
      </c>
      <c r="E175" s="258" t="s">
        <v>19</v>
      </c>
      <c r="F175" s="259" t="s">
        <v>240</v>
      </c>
      <c r="G175" s="257"/>
      <c r="H175" s="260">
        <v>6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238</v>
      </c>
      <c r="AU175" s="266" t="s">
        <v>248</v>
      </c>
      <c r="AV175" s="15" t="s">
        <v>141</v>
      </c>
      <c r="AW175" s="15" t="s">
        <v>37</v>
      </c>
      <c r="AX175" s="15" t="s">
        <v>84</v>
      </c>
      <c r="AY175" s="266" t="s">
        <v>229</v>
      </c>
    </row>
    <row r="176" spans="1:65" s="2" customFormat="1" ht="16.5" customHeight="1">
      <c r="A176" s="40"/>
      <c r="B176" s="41"/>
      <c r="C176" s="279" t="s">
        <v>958</v>
      </c>
      <c r="D176" s="279" t="s">
        <v>320</v>
      </c>
      <c r="E176" s="280" t="s">
        <v>1467</v>
      </c>
      <c r="F176" s="281" t="s">
        <v>1468</v>
      </c>
      <c r="G176" s="282" t="s">
        <v>1441</v>
      </c>
      <c r="H176" s="283">
        <v>4</v>
      </c>
      <c r="I176" s="284"/>
      <c r="J176" s="285">
        <f>ROUND(I176*H176,2)</f>
        <v>0</v>
      </c>
      <c r="K176" s="281" t="s">
        <v>19</v>
      </c>
      <c r="L176" s="286"/>
      <c r="M176" s="287" t="s">
        <v>19</v>
      </c>
      <c r="N176" s="288" t="s">
        <v>48</v>
      </c>
      <c r="O176" s="86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7" t="s">
        <v>758</v>
      </c>
      <c r="AT176" s="227" t="s">
        <v>320</v>
      </c>
      <c r="AU176" s="227" t="s">
        <v>248</v>
      </c>
      <c r="AY176" s="19" t="s">
        <v>229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9" t="s">
        <v>84</v>
      </c>
      <c r="BK176" s="228">
        <f>ROUND(I176*H176,2)</f>
        <v>0</v>
      </c>
      <c r="BL176" s="19" t="s">
        <v>465</v>
      </c>
      <c r="BM176" s="227" t="s">
        <v>1469</v>
      </c>
    </row>
    <row r="177" spans="1:47" s="2" customFormat="1" ht="12">
      <c r="A177" s="40"/>
      <c r="B177" s="41"/>
      <c r="C177" s="42"/>
      <c r="D177" s="236" t="s">
        <v>245</v>
      </c>
      <c r="E177" s="42"/>
      <c r="F177" s="267" t="s">
        <v>1470</v>
      </c>
      <c r="G177" s="42"/>
      <c r="H177" s="42"/>
      <c r="I177" s="231"/>
      <c r="J177" s="42"/>
      <c r="K177" s="42"/>
      <c r="L177" s="46"/>
      <c r="M177" s="232"/>
      <c r="N177" s="23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245</v>
      </c>
      <c r="AU177" s="19" t="s">
        <v>248</v>
      </c>
    </row>
    <row r="178" spans="1:51" s="13" customFormat="1" ht="12">
      <c r="A178" s="13"/>
      <c r="B178" s="234"/>
      <c r="C178" s="235"/>
      <c r="D178" s="236" t="s">
        <v>238</v>
      </c>
      <c r="E178" s="237" t="s">
        <v>19</v>
      </c>
      <c r="F178" s="238" t="s">
        <v>1402</v>
      </c>
      <c r="G178" s="235"/>
      <c r="H178" s="237" t="s">
        <v>19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238</v>
      </c>
      <c r="AU178" s="244" t="s">
        <v>248</v>
      </c>
      <c r="AV178" s="13" t="s">
        <v>84</v>
      </c>
      <c r="AW178" s="13" t="s">
        <v>37</v>
      </c>
      <c r="AX178" s="13" t="s">
        <v>77</v>
      </c>
      <c r="AY178" s="244" t="s">
        <v>229</v>
      </c>
    </row>
    <row r="179" spans="1:51" s="14" customFormat="1" ht="12">
      <c r="A179" s="14"/>
      <c r="B179" s="245"/>
      <c r="C179" s="246"/>
      <c r="D179" s="236" t="s">
        <v>238</v>
      </c>
      <c r="E179" s="247" t="s">
        <v>19</v>
      </c>
      <c r="F179" s="248" t="s">
        <v>141</v>
      </c>
      <c r="G179" s="246"/>
      <c r="H179" s="249">
        <v>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238</v>
      </c>
      <c r="AU179" s="255" t="s">
        <v>248</v>
      </c>
      <c r="AV179" s="14" t="s">
        <v>87</v>
      </c>
      <c r="AW179" s="14" t="s">
        <v>37</v>
      </c>
      <c r="AX179" s="14" t="s">
        <v>77</v>
      </c>
      <c r="AY179" s="255" t="s">
        <v>229</v>
      </c>
    </row>
    <row r="180" spans="1:51" s="15" customFormat="1" ht="12">
      <c r="A180" s="15"/>
      <c r="B180" s="256"/>
      <c r="C180" s="257"/>
      <c r="D180" s="236" t="s">
        <v>238</v>
      </c>
      <c r="E180" s="258" t="s">
        <v>19</v>
      </c>
      <c r="F180" s="259" t="s">
        <v>240</v>
      </c>
      <c r="G180" s="257"/>
      <c r="H180" s="260">
        <v>4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238</v>
      </c>
      <c r="AU180" s="266" t="s">
        <v>248</v>
      </c>
      <c r="AV180" s="15" t="s">
        <v>141</v>
      </c>
      <c r="AW180" s="15" t="s">
        <v>37</v>
      </c>
      <c r="AX180" s="15" t="s">
        <v>84</v>
      </c>
      <c r="AY180" s="266" t="s">
        <v>229</v>
      </c>
    </row>
    <row r="181" spans="1:65" s="2" customFormat="1" ht="44.25" customHeight="1">
      <c r="A181" s="40"/>
      <c r="B181" s="41"/>
      <c r="C181" s="216" t="s">
        <v>965</v>
      </c>
      <c r="D181" s="216" t="s">
        <v>231</v>
      </c>
      <c r="E181" s="217" t="s">
        <v>1471</v>
      </c>
      <c r="F181" s="218" t="s">
        <v>1472</v>
      </c>
      <c r="G181" s="219" t="s">
        <v>127</v>
      </c>
      <c r="H181" s="220">
        <v>35</v>
      </c>
      <c r="I181" s="221"/>
      <c r="J181" s="222">
        <f>ROUND(I181*H181,2)</f>
        <v>0</v>
      </c>
      <c r="K181" s="218" t="s">
        <v>234</v>
      </c>
      <c r="L181" s="46"/>
      <c r="M181" s="223" t="s">
        <v>19</v>
      </c>
      <c r="N181" s="224" t="s">
        <v>48</v>
      </c>
      <c r="O181" s="86"/>
      <c r="P181" s="225">
        <f>O181*H181</f>
        <v>0</v>
      </c>
      <c r="Q181" s="225">
        <v>0</v>
      </c>
      <c r="R181" s="225">
        <f>Q181*H181</f>
        <v>0</v>
      </c>
      <c r="S181" s="225">
        <v>0</v>
      </c>
      <c r="T181" s="22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7" t="s">
        <v>465</v>
      </c>
      <c r="AT181" s="227" t="s">
        <v>231</v>
      </c>
      <c r="AU181" s="227" t="s">
        <v>248</v>
      </c>
      <c r="AY181" s="19" t="s">
        <v>229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9" t="s">
        <v>84</v>
      </c>
      <c r="BK181" s="228">
        <f>ROUND(I181*H181,2)</f>
        <v>0</v>
      </c>
      <c r="BL181" s="19" t="s">
        <v>465</v>
      </c>
      <c r="BM181" s="227" t="s">
        <v>1473</v>
      </c>
    </row>
    <row r="182" spans="1:47" s="2" customFormat="1" ht="12">
      <c r="A182" s="40"/>
      <c r="B182" s="41"/>
      <c r="C182" s="42"/>
      <c r="D182" s="229" t="s">
        <v>236</v>
      </c>
      <c r="E182" s="42"/>
      <c r="F182" s="230" t="s">
        <v>1474</v>
      </c>
      <c r="G182" s="42"/>
      <c r="H182" s="42"/>
      <c r="I182" s="231"/>
      <c r="J182" s="42"/>
      <c r="K182" s="42"/>
      <c r="L182" s="46"/>
      <c r="M182" s="232"/>
      <c r="N182" s="23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236</v>
      </c>
      <c r="AU182" s="19" t="s">
        <v>248</v>
      </c>
    </row>
    <row r="183" spans="1:51" s="13" customFormat="1" ht="12">
      <c r="A183" s="13"/>
      <c r="B183" s="234"/>
      <c r="C183" s="235"/>
      <c r="D183" s="236" t="s">
        <v>238</v>
      </c>
      <c r="E183" s="237" t="s">
        <v>19</v>
      </c>
      <c r="F183" s="238" t="s">
        <v>1412</v>
      </c>
      <c r="G183" s="235"/>
      <c r="H183" s="237" t="s">
        <v>19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238</v>
      </c>
      <c r="AU183" s="244" t="s">
        <v>248</v>
      </c>
      <c r="AV183" s="13" t="s">
        <v>84</v>
      </c>
      <c r="AW183" s="13" t="s">
        <v>37</v>
      </c>
      <c r="AX183" s="13" t="s">
        <v>77</v>
      </c>
      <c r="AY183" s="244" t="s">
        <v>229</v>
      </c>
    </row>
    <row r="184" spans="1:51" s="14" customFormat="1" ht="12">
      <c r="A184" s="14"/>
      <c r="B184" s="245"/>
      <c r="C184" s="246"/>
      <c r="D184" s="236" t="s">
        <v>238</v>
      </c>
      <c r="E184" s="247" t="s">
        <v>19</v>
      </c>
      <c r="F184" s="248" t="s">
        <v>190</v>
      </c>
      <c r="G184" s="246"/>
      <c r="H184" s="249">
        <v>35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238</v>
      </c>
      <c r="AU184" s="255" t="s">
        <v>248</v>
      </c>
      <c r="AV184" s="14" t="s">
        <v>87</v>
      </c>
      <c r="AW184" s="14" t="s">
        <v>37</v>
      </c>
      <c r="AX184" s="14" t="s">
        <v>77</v>
      </c>
      <c r="AY184" s="255" t="s">
        <v>229</v>
      </c>
    </row>
    <row r="185" spans="1:51" s="15" customFormat="1" ht="12">
      <c r="A185" s="15"/>
      <c r="B185" s="256"/>
      <c r="C185" s="257"/>
      <c r="D185" s="236" t="s">
        <v>238</v>
      </c>
      <c r="E185" s="258" t="s">
        <v>19</v>
      </c>
      <c r="F185" s="259" t="s">
        <v>240</v>
      </c>
      <c r="G185" s="257"/>
      <c r="H185" s="260">
        <v>35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6" t="s">
        <v>238</v>
      </c>
      <c r="AU185" s="266" t="s">
        <v>248</v>
      </c>
      <c r="AV185" s="15" t="s">
        <v>141</v>
      </c>
      <c r="AW185" s="15" t="s">
        <v>37</v>
      </c>
      <c r="AX185" s="15" t="s">
        <v>84</v>
      </c>
      <c r="AY185" s="266" t="s">
        <v>229</v>
      </c>
    </row>
    <row r="186" spans="1:65" s="2" customFormat="1" ht="24.15" customHeight="1">
      <c r="A186" s="40"/>
      <c r="B186" s="41"/>
      <c r="C186" s="279" t="s">
        <v>7</v>
      </c>
      <c r="D186" s="279" t="s">
        <v>320</v>
      </c>
      <c r="E186" s="280" t="s">
        <v>1475</v>
      </c>
      <c r="F186" s="281" t="s">
        <v>1476</v>
      </c>
      <c r="G186" s="282" t="s">
        <v>127</v>
      </c>
      <c r="H186" s="283">
        <v>35</v>
      </c>
      <c r="I186" s="284"/>
      <c r="J186" s="285">
        <f>ROUND(I186*H186,2)</f>
        <v>0</v>
      </c>
      <c r="K186" s="281" t="s">
        <v>234</v>
      </c>
      <c r="L186" s="286"/>
      <c r="M186" s="287" t="s">
        <v>19</v>
      </c>
      <c r="N186" s="288" t="s">
        <v>48</v>
      </c>
      <c r="O186" s="86"/>
      <c r="P186" s="225">
        <f>O186*H186</f>
        <v>0</v>
      </c>
      <c r="Q186" s="225">
        <v>0.00012</v>
      </c>
      <c r="R186" s="225">
        <f>Q186*H186</f>
        <v>0.0042</v>
      </c>
      <c r="S186" s="225">
        <v>0</v>
      </c>
      <c r="T186" s="22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7" t="s">
        <v>758</v>
      </c>
      <c r="AT186" s="227" t="s">
        <v>320</v>
      </c>
      <c r="AU186" s="227" t="s">
        <v>248</v>
      </c>
      <c r="AY186" s="19" t="s">
        <v>229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9" t="s">
        <v>84</v>
      </c>
      <c r="BK186" s="228">
        <f>ROUND(I186*H186,2)</f>
        <v>0</v>
      </c>
      <c r="BL186" s="19" t="s">
        <v>465</v>
      </c>
      <c r="BM186" s="227" t="s">
        <v>1477</v>
      </c>
    </row>
    <row r="187" spans="1:51" s="13" customFormat="1" ht="12">
      <c r="A187" s="13"/>
      <c r="B187" s="234"/>
      <c r="C187" s="235"/>
      <c r="D187" s="236" t="s">
        <v>238</v>
      </c>
      <c r="E187" s="237" t="s">
        <v>19</v>
      </c>
      <c r="F187" s="238" t="s">
        <v>1412</v>
      </c>
      <c r="G187" s="235"/>
      <c r="H187" s="237" t="s">
        <v>19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238</v>
      </c>
      <c r="AU187" s="244" t="s">
        <v>248</v>
      </c>
      <c r="AV187" s="13" t="s">
        <v>84</v>
      </c>
      <c r="AW187" s="13" t="s">
        <v>37</v>
      </c>
      <c r="AX187" s="13" t="s">
        <v>77</v>
      </c>
      <c r="AY187" s="244" t="s">
        <v>229</v>
      </c>
    </row>
    <row r="188" spans="1:51" s="14" customFormat="1" ht="12">
      <c r="A188" s="14"/>
      <c r="B188" s="245"/>
      <c r="C188" s="246"/>
      <c r="D188" s="236" t="s">
        <v>238</v>
      </c>
      <c r="E188" s="247" t="s">
        <v>1478</v>
      </c>
      <c r="F188" s="248" t="s">
        <v>190</v>
      </c>
      <c r="G188" s="246"/>
      <c r="H188" s="249">
        <v>35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238</v>
      </c>
      <c r="AU188" s="255" t="s">
        <v>248</v>
      </c>
      <c r="AV188" s="14" t="s">
        <v>87</v>
      </c>
      <c r="AW188" s="14" t="s">
        <v>37</v>
      </c>
      <c r="AX188" s="14" t="s">
        <v>77</v>
      </c>
      <c r="AY188" s="255" t="s">
        <v>229</v>
      </c>
    </row>
    <row r="189" spans="1:51" s="15" customFormat="1" ht="12">
      <c r="A189" s="15"/>
      <c r="B189" s="256"/>
      <c r="C189" s="257"/>
      <c r="D189" s="236" t="s">
        <v>238</v>
      </c>
      <c r="E189" s="258" t="s">
        <v>19</v>
      </c>
      <c r="F189" s="259" t="s">
        <v>240</v>
      </c>
      <c r="G189" s="257"/>
      <c r="H189" s="260">
        <v>35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6" t="s">
        <v>238</v>
      </c>
      <c r="AU189" s="266" t="s">
        <v>248</v>
      </c>
      <c r="AV189" s="15" t="s">
        <v>141</v>
      </c>
      <c r="AW189" s="15" t="s">
        <v>37</v>
      </c>
      <c r="AX189" s="15" t="s">
        <v>84</v>
      </c>
      <c r="AY189" s="266" t="s">
        <v>229</v>
      </c>
    </row>
    <row r="190" spans="1:65" s="2" customFormat="1" ht="49.05" customHeight="1">
      <c r="A190" s="40"/>
      <c r="B190" s="41"/>
      <c r="C190" s="216" t="s">
        <v>133</v>
      </c>
      <c r="D190" s="216" t="s">
        <v>231</v>
      </c>
      <c r="E190" s="217" t="s">
        <v>1479</v>
      </c>
      <c r="F190" s="218" t="s">
        <v>1480</v>
      </c>
      <c r="G190" s="219" t="s">
        <v>127</v>
      </c>
      <c r="H190" s="220">
        <v>217</v>
      </c>
      <c r="I190" s="221"/>
      <c r="J190" s="222">
        <f>ROUND(I190*H190,2)</f>
        <v>0</v>
      </c>
      <c r="K190" s="218" t="s">
        <v>234</v>
      </c>
      <c r="L190" s="46"/>
      <c r="M190" s="223" t="s">
        <v>19</v>
      </c>
      <c r="N190" s="224" t="s">
        <v>48</v>
      </c>
      <c r="O190" s="86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7" t="s">
        <v>465</v>
      </c>
      <c r="AT190" s="227" t="s">
        <v>231</v>
      </c>
      <c r="AU190" s="227" t="s">
        <v>248</v>
      </c>
      <c r="AY190" s="19" t="s">
        <v>229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9" t="s">
        <v>84</v>
      </c>
      <c r="BK190" s="228">
        <f>ROUND(I190*H190,2)</f>
        <v>0</v>
      </c>
      <c r="BL190" s="19" t="s">
        <v>465</v>
      </c>
      <c r="BM190" s="227" t="s">
        <v>1481</v>
      </c>
    </row>
    <row r="191" spans="1:47" s="2" customFormat="1" ht="12">
      <c r="A191" s="40"/>
      <c r="B191" s="41"/>
      <c r="C191" s="42"/>
      <c r="D191" s="229" t="s">
        <v>236</v>
      </c>
      <c r="E191" s="42"/>
      <c r="F191" s="230" t="s">
        <v>1482</v>
      </c>
      <c r="G191" s="42"/>
      <c r="H191" s="42"/>
      <c r="I191" s="231"/>
      <c r="J191" s="42"/>
      <c r="K191" s="42"/>
      <c r="L191" s="46"/>
      <c r="M191" s="232"/>
      <c r="N191" s="23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236</v>
      </c>
      <c r="AU191" s="19" t="s">
        <v>248</v>
      </c>
    </row>
    <row r="192" spans="1:51" s="13" customFormat="1" ht="12">
      <c r="A192" s="13"/>
      <c r="B192" s="234"/>
      <c r="C192" s="235"/>
      <c r="D192" s="236" t="s">
        <v>238</v>
      </c>
      <c r="E192" s="237" t="s">
        <v>19</v>
      </c>
      <c r="F192" s="238" t="s">
        <v>1412</v>
      </c>
      <c r="G192" s="235"/>
      <c r="H192" s="237" t="s">
        <v>19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238</v>
      </c>
      <c r="AU192" s="244" t="s">
        <v>248</v>
      </c>
      <c r="AV192" s="13" t="s">
        <v>84</v>
      </c>
      <c r="AW192" s="13" t="s">
        <v>37</v>
      </c>
      <c r="AX192" s="13" t="s">
        <v>77</v>
      </c>
      <c r="AY192" s="244" t="s">
        <v>229</v>
      </c>
    </row>
    <row r="193" spans="1:51" s="14" customFormat="1" ht="12">
      <c r="A193" s="14"/>
      <c r="B193" s="245"/>
      <c r="C193" s="246"/>
      <c r="D193" s="236" t="s">
        <v>238</v>
      </c>
      <c r="E193" s="247" t="s">
        <v>19</v>
      </c>
      <c r="F193" s="248" t="s">
        <v>1483</v>
      </c>
      <c r="G193" s="246"/>
      <c r="H193" s="249">
        <v>217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238</v>
      </c>
      <c r="AU193" s="255" t="s">
        <v>248</v>
      </c>
      <c r="AV193" s="14" t="s">
        <v>87</v>
      </c>
      <c r="AW193" s="14" t="s">
        <v>37</v>
      </c>
      <c r="AX193" s="14" t="s">
        <v>77</v>
      </c>
      <c r="AY193" s="255" t="s">
        <v>229</v>
      </c>
    </row>
    <row r="194" spans="1:51" s="15" customFormat="1" ht="12">
      <c r="A194" s="15"/>
      <c r="B194" s="256"/>
      <c r="C194" s="257"/>
      <c r="D194" s="236" t="s">
        <v>238</v>
      </c>
      <c r="E194" s="258" t="s">
        <v>19</v>
      </c>
      <c r="F194" s="259" t="s">
        <v>240</v>
      </c>
      <c r="G194" s="257"/>
      <c r="H194" s="260">
        <v>217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6" t="s">
        <v>238</v>
      </c>
      <c r="AU194" s="266" t="s">
        <v>248</v>
      </c>
      <c r="AV194" s="15" t="s">
        <v>141</v>
      </c>
      <c r="AW194" s="15" t="s">
        <v>37</v>
      </c>
      <c r="AX194" s="15" t="s">
        <v>84</v>
      </c>
      <c r="AY194" s="266" t="s">
        <v>229</v>
      </c>
    </row>
    <row r="195" spans="1:65" s="2" customFormat="1" ht="49.05" customHeight="1">
      <c r="A195" s="40"/>
      <c r="B195" s="41"/>
      <c r="C195" s="216" t="s">
        <v>336</v>
      </c>
      <c r="D195" s="216" t="s">
        <v>231</v>
      </c>
      <c r="E195" s="217" t="s">
        <v>1484</v>
      </c>
      <c r="F195" s="218" t="s">
        <v>1485</v>
      </c>
      <c r="G195" s="219" t="s">
        <v>127</v>
      </c>
      <c r="H195" s="220">
        <v>21</v>
      </c>
      <c r="I195" s="221"/>
      <c r="J195" s="222">
        <f>ROUND(I195*H195,2)</f>
        <v>0</v>
      </c>
      <c r="K195" s="218" t="s">
        <v>234</v>
      </c>
      <c r="L195" s="46"/>
      <c r="M195" s="223" t="s">
        <v>19</v>
      </c>
      <c r="N195" s="224" t="s">
        <v>48</v>
      </c>
      <c r="O195" s="86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7" t="s">
        <v>465</v>
      </c>
      <c r="AT195" s="227" t="s">
        <v>231</v>
      </c>
      <c r="AU195" s="227" t="s">
        <v>248</v>
      </c>
      <c r="AY195" s="19" t="s">
        <v>229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9" t="s">
        <v>84</v>
      </c>
      <c r="BK195" s="228">
        <f>ROUND(I195*H195,2)</f>
        <v>0</v>
      </c>
      <c r="BL195" s="19" t="s">
        <v>465</v>
      </c>
      <c r="BM195" s="227" t="s">
        <v>1486</v>
      </c>
    </row>
    <row r="196" spans="1:47" s="2" customFormat="1" ht="12">
      <c r="A196" s="40"/>
      <c r="B196" s="41"/>
      <c r="C196" s="42"/>
      <c r="D196" s="229" t="s">
        <v>236</v>
      </c>
      <c r="E196" s="42"/>
      <c r="F196" s="230" t="s">
        <v>1487</v>
      </c>
      <c r="G196" s="42"/>
      <c r="H196" s="42"/>
      <c r="I196" s="231"/>
      <c r="J196" s="42"/>
      <c r="K196" s="42"/>
      <c r="L196" s="46"/>
      <c r="M196" s="232"/>
      <c r="N196" s="23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236</v>
      </c>
      <c r="AU196" s="19" t="s">
        <v>248</v>
      </c>
    </row>
    <row r="197" spans="1:51" s="13" customFormat="1" ht="12">
      <c r="A197" s="13"/>
      <c r="B197" s="234"/>
      <c r="C197" s="235"/>
      <c r="D197" s="236" t="s">
        <v>238</v>
      </c>
      <c r="E197" s="237" t="s">
        <v>19</v>
      </c>
      <c r="F197" s="238" t="s">
        <v>1412</v>
      </c>
      <c r="G197" s="235"/>
      <c r="H197" s="237" t="s">
        <v>19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238</v>
      </c>
      <c r="AU197" s="244" t="s">
        <v>248</v>
      </c>
      <c r="AV197" s="13" t="s">
        <v>84</v>
      </c>
      <c r="AW197" s="13" t="s">
        <v>37</v>
      </c>
      <c r="AX197" s="13" t="s">
        <v>77</v>
      </c>
      <c r="AY197" s="244" t="s">
        <v>229</v>
      </c>
    </row>
    <row r="198" spans="1:51" s="14" customFormat="1" ht="12">
      <c r="A198" s="14"/>
      <c r="B198" s="245"/>
      <c r="C198" s="246"/>
      <c r="D198" s="236" t="s">
        <v>238</v>
      </c>
      <c r="E198" s="247" t="s">
        <v>19</v>
      </c>
      <c r="F198" s="248" t="s">
        <v>7</v>
      </c>
      <c r="G198" s="246"/>
      <c r="H198" s="249">
        <v>21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238</v>
      </c>
      <c r="AU198" s="255" t="s">
        <v>248</v>
      </c>
      <c r="AV198" s="14" t="s">
        <v>87</v>
      </c>
      <c r="AW198" s="14" t="s">
        <v>37</v>
      </c>
      <c r="AX198" s="14" t="s">
        <v>77</v>
      </c>
      <c r="AY198" s="255" t="s">
        <v>229</v>
      </c>
    </row>
    <row r="199" spans="1:51" s="15" customFormat="1" ht="12">
      <c r="A199" s="15"/>
      <c r="B199" s="256"/>
      <c r="C199" s="257"/>
      <c r="D199" s="236" t="s">
        <v>238</v>
      </c>
      <c r="E199" s="258" t="s">
        <v>19</v>
      </c>
      <c r="F199" s="259" t="s">
        <v>240</v>
      </c>
      <c r="G199" s="257"/>
      <c r="H199" s="260">
        <v>21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6" t="s">
        <v>238</v>
      </c>
      <c r="AU199" s="266" t="s">
        <v>248</v>
      </c>
      <c r="AV199" s="15" t="s">
        <v>141</v>
      </c>
      <c r="AW199" s="15" t="s">
        <v>37</v>
      </c>
      <c r="AX199" s="15" t="s">
        <v>84</v>
      </c>
      <c r="AY199" s="266" t="s">
        <v>229</v>
      </c>
    </row>
    <row r="200" spans="1:65" s="2" customFormat="1" ht="24.15" customHeight="1">
      <c r="A200" s="40"/>
      <c r="B200" s="41"/>
      <c r="C200" s="279" t="s">
        <v>342</v>
      </c>
      <c r="D200" s="279" t="s">
        <v>320</v>
      </c>
      <c r="E200" s="280" t="s">
        <v>1488</v>
      </c>
      <c r="F200" s="281" t="s">
        <v>1489</v>
      </c>
      <c r="G200" s="282" t="s">
        <v>127</v>
      </c>
      <c r="H200" s="283">
        <v>238</v>
      </c>
      <c r="I200" s="284"/>
      <c r="J200" s="285">
        <f>ROUND(I200*H200,2)</f>
        <v>0</v>
      </c>
      <c r="K200" s="281" t="s">
        <v>234</v>
      </c>
      <c r="L200" s="286"/>
      <c r="M200" s="287" t="s">
        <v>19</v>
      </c>
      <c r="N200" s="288" t="s">
        <v>48</v>
      </c>
      <c r="O200" s="86"/>
      <c r="P200" s="225">
        <f>O200*H200</f>
        <v>0</v>
      </c>
      <c r="Q200" s="225">
        <v>0.0009</v>
      </c>
      <c r="R200" s="225">
        <f>Q200*H200</f>
        <v>0.2142</v>
      </c>
      <c r="S200" s="225">
        <v>0</v>
      </c>
      <c r="T200" s="22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7" t="s">
        <v>430</v>
      </c>
      <c r="AT200" s="227" t="s">
        <v>320</v>
      </c>
      <c r="AU200" s="227" t="s">
        <v>248</v>
      </c>
      <c r="AY200" s="19" t="s">
        <v>229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9" t="s">
        <v>84</v>
      </c>
      <c r="BK200" s="228">
        <f>ROUND(I200*H200,2)</f>
        <v>0</v>
      </c>
      <c r="BL200" s="19" t="s">
        <v>430</v>
      </c>
      <c r="BM200" s="227" t="s">
        <v>1490</v>
      </c>
    </row>
    <row r="201" spans="1:51" s="13" customFormat="1" ht="12">
      <c r="A201" s="13"/>
      <c r="B201" s="234"/>
      <c r="C201" s="235"/>
      <c r="D201" s="236" t="s">
        <v>238</v>
      </c>
      <c r="E201" s="237" t="s">
        <v>19</v>
      </c>
      <c r="F201" s="238" t="s">
        <v>1412</v>
      </c>
      <c r="G201" s="235"/>
      <c r="H201" s="237" t="s">
        <v>19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238</v>
      </c>
      <c r="AU201" s="244" t="s">
        <v>248</v>
      </c>
      <c r="AV201" s="13" t="s">
        <v>84</v>
      </c>
      <c r="AW201" s="13" t="s">
        <v>37</v>
      </c>
      <c r="AX201" s="13" t="s">
        <v>77</v>
      </c>
      <c r="AY201" s="244" t="s">
        <v>229</v>
      </c>
    </row>
    <row r="202" spans="1:51" s="14" customFormat="1" ht="12">
      <c r="A202" s="14"/>
      <c r="B202" s="245"/>
      <c r="C202" s="246"/>
      <c r="D202" s="236" t="s">
        <v>238</v>
      </c>
      <c r="E202" s="247" t="s">
        <v>19</v>
      </c>
      <c r="F202" s="248" t="s">
        <v>1491</v>
      </c>
      <c r="G202" s="246"/>
      <c r="H202" s="249">
        <v>238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238</v>
      </c>
      <c r="AU202" s="255" t="s">
        <v>248</v>
      </c>
      <c r="AV202" s="14" t="s">
        <v>87</v>
      </c>
      <c r="AW202" s="14" t="s">
        <v>37</v>
      </c>
      <c r="AX202" s="14" t="s">
        <v>77</v>
      </c>
      <c r="AY202" s="255" t="s">
        <v>229</v>
      </c>
    </row>
    <row r="203" spans="1:51" s="15" customFormat="1" ht="12">
      <c r="A203" s="15"/>
      <c r="B203" s="256"/>
      <c r="C203" s="257"/>
      <c r="D203" s="236" t="s">
        <v>238</v>
      </c>
      <c r="E203" s="258" t="s">
        <v>19</v>
      </c>
      <c r="F203" s="259" t="s">
        <v>240</v>
      </c>
      <c r="G203" s="257"/>
      <c r="H203" s="260">
        <v>238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238</v>
      </c>
      <c r="AU203" s="266" t="s">
        <v>248</v>
      </c>
      <c r="AV203" s="15" t="s">
        <v>141</v>
      </c>
      <c r="AW203" s="15" t="s">
        <v>37</v>
      </c>
      <c r="AX203" s="15" t="s">
        <v>84</v>
      </c>
      <c r="AY203" s="266" t="s">
        <v>229</v>
      </c>
    </row>
    <row r="204" spans="1:65" s="2" customFormat="1" ht="37.8" customHeight="1">
      <c r="A204" s="40"/>
      <c r="B204" s="41"/>
      <c r="C204" s="216" t="s">
        <v>348</v>
      </c>
      <c r="D204" s="216" t="s">
        <v>231</v>
      </c>
      <c r="E204" s="217" t="s">
        <v>750</v>
      </c>
      <c r="F204" s="218" t="s">
        <v>751</v>
      </c>
      <c r="G204" s="219" t="s">
        <v>127</v>
      </c>
      <c r="H204" s="220">
        <v>60</v>
      </c>
      <c r="I204" s="221"/>
      <c r="J204" s="222">
        <f>ROUND(I204*H204,2)</f>
        <v>0</v>
      </c>
      <c r="K204" s="218" t="s">
        <v>234</v>
      </c>
      <c r="L204" s="46"/>
      <c r="M204" s="223" t="s">
        <v>19</v>
      </c>
      <c r="N204" s="224" t="s">
        <v>48</v>
      </c>
      <c r="O204" s="86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7" t="s">
        <v>465</v>
      </c>
      <c r="AT204" s="227" t="s">
        <v>231</v>
      </c>
      <c r="AU204" s="227" t="s">
        <v>248</v>
      </c>
      <c r="AY204" s="19" t="s">
        <v>229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9" t="s">
        <v>84</v>
      </c>
      <c r="BK204" s="228">
        <f>ROUND(I204*H204,2)</f>
        <v>0</v>
      </c>
      <c r="BL204" s="19" t="s">
        <v>465</v>
      </c>
      <c r="BM204" s="227" t="s">
        <v>1492</v>
      </c>
    </row>
    <row r="205" spans="1:47" s="2" customFormat="1" ht="12">
      <c r="A205" s="40"/>
      <c r="B205" s="41"/>
      <c r="C205" s="42"/>
      <c r="D205" s="229" t="s">
        <v>236</v>
      </c>
      <c r="E205" s="42"/>
      <c r="F205" s="230" t="s">
        <v>753</v>
      </c>
      <c r="G205" s="42"/>
      <c r="H205" s="42"/>
      <c r="I205" s="231"/>
      <c r="J205" s="42"/>
      <c r="K205" s="42"/>
      <c r="L205" s="46"/>
      <c r="M205" s="232"/>
      <c r="N205" s="23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236</v>
      </c>
      <c r="AU205" s="19" t="s">
        <v>248</v>
      </c>
    </row>
    <row r="206" spans="1:51" s="13" customFormat="1" ht="12">
      <c r="A206" s="13"/>
      <c r="B206" s="234"/>
      <c r="C206" s="235"/>
      <c r="D206" s="236" t="s">
        <v>238</v>
      </c>
      <c r="E206" s="237" t="s">
        <v>19</v>
      </c>
      <c r="F206" s="238" t="s">
        <v>1412</v>
      </c>
      <c r="G206" s="235"/>
      <c r="H206" s="237" t="s">
        <v>19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238</v>
      </c>
      <c r="AU206" s="244" t="s">
        <v>248</v>
      </c>
      <c r="AV206" s="13" t="s">
        <v>84</v>
      </c>
      <c r="AW206" s="13" t="s">
        <v>37</v>
      </c>
      <c r="AX206" s="13" t="s">
        <v>77</v>
      </c>
      <c r="AY206" s="244" t="s">
        <v>229</v>
      </c>
    </row>
    <row r="207" spans="1:51" s="14" customFormat="1" ht="12">
      <c r="A207" s="14"/>
      <c r="B207" s="245"/>
      <c r="C207" s="246"/>
      <c r="D207" s="236" t="s">
        <v>238</v>
      </c>
      <c r="E207" s="247" t="s">
        <v>19</v>
      </c>
      <c r="F207" s="248" t="s">
        <v>1070</v>
      </c>
      <c r="G207" s="246"/>
      <c r="H207" s="249">
        <v>60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238</v>
      </c>
      <c r="AU207" s="255" t="s">
        <v>248</v>
      </c>
      <c r="AV207" s="14" t="s">
        <v>87</v>
      </c>
      <c r="AW207" s="14" t="s">
        <v>37</v>
      </c>
      <c r="AX207" s="14" t="s">
        <v>77</v>
      </c>
      <c r="AY207" s="255" t="s">
        <v>229</v>
      </c>
    </row>
    <row r="208" spans="1:51" s="15" customFormat="1" ht="12">
      <c r="A208" s="15"/>
      <c r="B208" s="256"/>
      <c r="C208" s="257"/>
      <c r="D208" s="236" t="s">
        <v>238</v>
      </c>
      <c r="E208" s="258" t="s">
        <v>19</v>
      </c>
      <c r="F208" s="259" t="s">
        <v>240</v>
      </c>
      <c r="G208" s="257"/>
      <c r="H208" s="260">
        <v>60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238</v>
      </c>
      <c r="AU208" s="266" t="s">
        <v>248</v>
      </c>
      <c r="AV208" s="15" t="s">
        <v>141</v>
      </c>
      <c r="AW208" s="15" t="s">
        <v>37</v>
      </c>
      <c r="AX208" s="15" t="s">
        <v>84</v>
      </c>
      <c r="AY208" s="266" t="s">
        <v>229</v>
      </c>
    </row>
    <row r="209" spans="1:65" s="2" customFormat="1" ht="24.15" customHeight="1">
      <c r="A209" s="40"/>
      <c r="B209" s="41"/>
      <c r="C209" s="279" t="s">
        <v>353</v>
      </c>
      <c r="D209" s="279" t="s">
        <v>320</v>
      </c>
      <c r="E209" s="280" t="s">
        <v>1493</v>
      </c>
      <c r="F209" s="281" t="s">
        <v>1494</v>
      </c>
      <c r="G209" s="282" t="s">
        <v>127</v>
      </c>
      <c r="H209" s="283">
        <v>60</v>
      </c>
      <c r="I209" s="284"/>
      <c r="J209" s="285">
        <f>ROUND(I209*H209,2)</f>
        <v>0</v>
      </c>
      <c r="K209" s="281" t="s">
        <v>234</v>
      </c>
      <c r="L209" s="286"/>
      <c r="M209" s="287" t="s">
        <v>19</v>
      </c>
      <c r="N209" s="288" t="s">
        <v>48</v>
      </c>
      <c r="O209" s="86"/>
      <c r="P209" s="225">
        <f>O209*H209</f>
        <v>0</v>
      </c>
      <c r="Q209" s="225">
        <v>0.00035</v>
      </c>
      <c r="R209" s="225">
        <f>Q209*H209</f>
        <v>0.021</v>
      </c>
      <c r="S209" s="225">
        <v>0</v>
      </c>
      <c r="T209" s="22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7" t="s">
        <v>758</v>
      </c>
      <c r="AT209" s="227" t="s">
        <v>320</v>
      </c>
      <c r="AU209" s="227" t="s">
        <v>248</v>
      </c>
      <c r="AY209" s="19" t="s">
        <v>229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9" t="s">
        <v>84</v>
      </c>
      <c r="BK209" s="228">
        <f>ROUND(I209*H209,2)</f>
        <v>0</v>
      </c>
      <c r="BL209" s="19" t="s">
        <v>465</v>
      </c>
      <c r="BM209" s="227" t="s">
        <v>1495</v>
      </c>
    </row>
    <row r="210" spans="1:47" s="2" customFormat="1" ht="12">
      <c r="A210" s="40"/>
      <c r="B210" s="41"/>
      <c r="C210" s="42"/>
      <c r="D210" s="236" t="s">
        <v>245</v>
      </c>
      <c r="E210" s="42"/>
      <c r="F210" s="267" t="s">
        <v>1496</v>
      </c>
      <c r="G210" s="42"/>
      <c r="H210" s="42"/>
      <c r="I210" s="231"/>
      <c r="J210" s="42"/>
      <c r="K210" s="42"/>
      <c r="L210" s="46"/>
      <c r="M210" s="232"/>
      <c r="N210" s="23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245</v>
      </c>
      <c r="AU210" s="19" t="s">
        <v>248</v>
      </c>
    </row>
    <row r="211" spans="1:51" s="13" customFormat="1" ht="12">
      <c r="A211" s="13"/>
      <c r="B211" s="234"/>
      <c r="C211" s="235"/>
      <c r="D211" s="236" t="s">
        <v>238</v>
      </c>
      <c r="E211" s="237" t="s">
        <v>19</v>
      </c>
      <c r="F211" s="238" t="s">
        <v>1412</v>
      </c>
      <c r="G211" s="235"/>
      <c r="H211" s="237" t="s">
        <v>19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238</v>
      </c>
      <c r="AU211" s="244" t="s">
        <v>248</v>
      </c>
      <c r="AV211" s="13" t="s">
        <v>84</v>
      </c>
      <c r="AW211" s="13" t="s">
        <v>37</v>
      </c>
      <c r="AX211" s="13" t="s">
        <v>77</v>
      </c>
      <c r="AY211" s="244" t="s">
        <v>229</v>
      </c>
    </row>
    <row r="212" spans="1:51" s="14" customFormat="1" ht="12">
      <c r="A212" s="14"/>
      <c r="B212" s="245"/>
      <c r="C212" s="246"/>
      <c r="D212" s="236" t="s">
        <v>238</v>
      </c>
      <c r="E212" s="247" t="s">
        <v>19</v>
      </c>
      <c r="F212" s="248" t="s">
        <v>1070</v>
      </c>
      <c r="G212" s="246"/>
      <c r="H212" s="249">
        <v>60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238</v>
      </c>
      <c r="AU212" s="255" t="s">
        <v>248</v>
      </c>
      <c r="AV212" s="14" t="s">
        <v>87</v>
      </c>
      <c r="AW212" s="14" t="s">
        <v>37</v>
      </c>
      <c r="AX212" s="14" t="s">
        <v>77</v>
      </c>
      <c r="AY212" s="255" t="s">
        <v>229</v>
      </c>
    </row>
    <row r="213" spans="1:51" s="15" customFormat="1" ht="12">
      <c r="A213" s="15"/>
      <c r="B213" s="256"/>
      <c r="C213" s="257"/>
      <c r="D213" s="236" t="s">
        <v>238</v>
      </c>
      <c r="E213" s="258" t="s">
        <v>19</v>
      </c>
      <c r="F213" s="259" t="s">
        <v>240</v>
      </c>
      <c r="G213" s="257"/>
      <c r="H213" s="260">
        <v>60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6" t="s">
        <v>238</v>
      </c>
      <c r="AU213" s="266" t="s">
        <v>248</v>
      </c>
      <c r="AV213" s="15" t="s">
        <v>141</v>
      </c>
      <c r="AW213" s="15" t="s">
        <v>37</v>
      </c>
      <c r="AX213" s="15" t="s">
        <v>84</v>
      </c>
      <c r="AY213" s="266" t="s">
        <v>229</v>
      </c>
    </row>
    <row r="214" spans="1:65" s="2" customFormat="1" ht="37.8" customHeight="1">
      <c r="A214" s="40"/>
      <c r="B214" s="41"/>
      <c r="C214" s="216" t="s">
        <v>360</v>
      </c>
      <c r="D214" s="216" t="s">
        <v>231</v>
      </c>
      <c r="E214" s="217" t="s">
        <v>1497</v>
      </c>
      <c r="F214" s="218" t="s">
        <v>1498</v>
      </c>
      <c r="G214" s="219" t="s">
        <v>127</v>
      </c>
      <c r="H214" s="220">
        <v>24</v>
      </c>
      <c r="I214" s="221"/>
      <c r="J214" s="222">
        <f>ROUND(I214*H214,2)</f>
        <v>0</v>
      </c>
      <c r="K214" s="218" t="s">
        <v>234</v>
      </c>
      <c r="L214" s="46"/>
      <c r="M214" s="223" t="s">
        <v>19</v>
      </c>
      <c r="N214" s="224" t="s">
        <v>48</v>
      </c>
      <c r="O214" s="86"/>
      <c r="P214" s="225">
        <f>O214*H214</f>
        <v>0</v>
      </c>
      <c r="Q214" s="225">
        <v>0</v>
      </c>
      <c r="R214" s="225">
        <f>Q214*H214</f>
        <v>0</v>
      </c>
      <c r="S214" s="225">
        <v>0</v>
      </c>
      <c r="T214" s="22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7" t="s">
        <v>465</v>
      </c>
      <c r="AT214" s="227" t="s">
        <v>231</v>
      </c>
      <c r="AU214" s="227" t="s">
        <v>248</v>
      </c>
      <c r="AY214" s="19" t="s">
        <v>229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9" t="s">
        <v>84</v>
      </c>
      <c r="BK214" s="228">
        <f>ROUND(I214*H214,2)</f>
        <v>0</v>
      </c>
      <c r="BL214" s="19" t="s">
        <v>465</v>
      </c>
      <c r="BM214" s="227" t="s">
        <v>1499</v>
      </c>
    </row>
    <row r="215" spans="1:47" s="2" customFormat="1" ht="12">
      <c r="A215" s="40"/>
      <c r="B215" s="41"/>
      <c r="C215" s="42"/>
      <c r="D215" s="229" t="s">
        <v>236</v>
      </c>
      <c r="E215" s="42"/>
      <c r="F215" s="230" t="s">
        <v>1500</v>
      </c>
      <c r="G215" s="42"/>
      <c r="H215" s="42"/>
      <c r="I215" s="231"/>
      <c r="J215" s="42"/>
      <c r="K215" s="42"/>
      <c r="L215" s="46"/>
      <c r="M215" s="232"/>
      <c r="N215" s="23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236</v>
      </c>
      <c r="AU215" s="19" t="s">
        <v>248</v>
      </c>
    </row>
    <row r="216" spans="1:51" s="13" customFormat="1" ht="12">
      <c r="A216" s="13"/>
      <c r="B216" s="234"/>
      <c r="C216" s="235"/>
      <c r="D216" s="236" t="s">
        <v>238</v>
      </c>
      <c r="E216" s="237" t="s">
        <v>19</v>
      </c>
      <c r="F216" s="238" t="s">
        <v>1412</v>
      </c>
      <c r="G216" s="235"/>
      <c r="H216" s="237" t="s">
        <v>19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238</v>
      </c>
      <c r="AU216" s="244" t="s">
        <v>248</v>
      </c>
      <c r="AV216" s="13" t="s">
        <v>84</v>
      </c>
      <c r="AW216" s="13" t="s">
        <v>37</v>
      </c>
      <c r="AX216" s="13" t="s">
        <v>77</v>
      </c>
      <c r="AY216" s="244" t="s">
        <v>229</v>
      </c>
    </row>
    <row r="217" spans="1:51" s="14" customFormat="1" ht="12">
      <c r="A217" s="14"/>
      <c r="B217" s="245"/>
      <c r="C217" s="246"/>
      <c r="D217" s="236" t="s">
        <v>238</v>
      </c>
      <c r="E217" s="247" t="s">
        <v>19</v>
      </c>
      <c r="F217" s="248" t="s">
        <v>342</v>
      </c>
      <c r="G217" s="246"/>
      <c r="H217" s="249">
        <v>24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238</v>
      </c>
      <c r="AU217" s="255" t="s">
        <v>248</v>
      </c>
      <c r="AV217" s="14" t="s">
        <v>87</v>
      </c>
      <c r="AW217" s="14" t="s">
        <v>37</v>
      </c>
      <c r="AX217" s="14" t="s">
        <v>77</v>
      </c>
      <c r="AY217" s="255" t="s">
        <v>229</v>
      </c>
    </row>
    <row r="218" spans="1:51" s="15" customFormat="1" ht="12">
      <c r="A218" s="15"/>
      <c r="B218" s="256"/>
      <c r="C218" s="257"/>
      <c r="D218" s="236" t="s">
        <v>238</v>
      </c>
      <c r="E218" s="258" t="s">
        <v>19</v>
      </c>
      <c r="F218" s="259" t="s">
        <v>240</v>
      </c>
      <c r="G218" s="257"/>
      <c r="H218" s="260">
        <v>24</v>
      </c>
      <c r="I218" s="261"/>
      <c r="J218" s="257"/>
      <c r="K218" s="257"/>
      <c r="L218" s="262"/>
      <c r="M218" s="263"/>
      <c r="N218" s="264"/>
      <c r="O218" s="264"/>
      <c r="P218" s="264"/>
      <c r="Q218" s="264"/>
      <c r="R218" s="264"/>
      <c r="S218" s="264"/>
      <c r="T218" s="26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6" t="s">
        <v>238</v>
      </c>
      <c r="AU218" s="266" t="s">
        <v>248</v>
      </c>
      <c r="AV218" s="15" t="s">
        <v>141</v>
      </c>
      <c r="AW218" s="15" t="s">
        <v>37</v>
      </c>
      <c r="AX218" s="15" t="s">
        <v>84</v>
      </c>
      <c r="AY218" s="266" t="s">
        <v>229</v>
      </c>
    </row>
    <row r="219" spans="1:65" s="2" customFormat="1" ht="24.15" customHeight="1">
      <c r="A219" s="40"/>
      <c r="B219" s="41"/>
      <c r="C219" s="279" t="s">
        <v>363</v>
      </c>
      <c r="D219" s="279" t="s">
        <v>320</v>
      </c>
      <c r="E219" s="280" t="s">
        <v>1501</v>
      </c>
      <c r="F219" s="281" t="s">
        <v>1502</v>
      </c>
      <c r="G219" s="282" t="s">
        <v>127</v>
      </c>
      <c r="H219" s="283">
        <v>24</v>
      </c>
      <c r="I219" s="284"/>
      <c r="J219" s="285">
        <f>ROUND(I219*H219,2)</f>
        <v>0</v>
      </c>
      <c r="K219" s="281" t="s">
        <v>234</v>
      </c>
      <c r="L219" s="286"/>
      <c r="M219" s="287" t="s">
        <v>19</v>
      </c>
      <c r="N219" s="288" t="s">
        <v>48</v>
      </c>
      <c r="O219" s="86"/>
      <c r="P219" s="225">
        <f>O219*H219</f>
        <v>0</v>
      </c>
      <c r="Q219" s="225">
        <v>0.00019</v>
      </c>
      <c r="R219" s="225">
        <f>Q219*H219</f>
        <v>0.00456</v>
      </c>
      <c r="S219" s="225">
        <v>0</v>
      </c>
      <c r="T219" s="22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7" t="s">
        <v>758</v>
      </c>
      <c r="AT219" s="227" t="s">
        <v>320</v>
      </c>
      <c r="AU219" s="227" t="s">
        <v>248</v>
      </c>
      <c r="AY219" s="19" t="s">
        <v>229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9" t="s">
        <v>84</v>
      </c>
      <c r="BK219" s="228">
        <f>ROUND(I219*H219,2)</f>
        <v>0</v>
      </c>
      <c r="BL219" s="19" t="s">
        <v>465</v>
      </c>
      <c r="BM219" s="227" t="s">
        <v>1503</v>
      </c>
    </row>
    <row r="220" spans="1:47" s="2" customFormat="1" ht="12">
      <c r="A220" s="40"/>
      <c r="B220" s="41"/>
      <c r="C220" s="42"/>
      <c r="D220" s="236" t="s">
        <v>245</v>
      </c>
      <c r="E220" s="42"/>
      <c r="F220" s="267" t="s">
        <v>1504</v>
      </c>
      <c r="G220" s="42"/>
      <c r="H220" s="42"/>
      <c r="I220" s="231"/>
      <c r="J220" s="42"/>
      <c r="K220" s="42"/>
      <c r="L220" s="46"/>
      <c r="M220" s="232"/>
      <c r="N220" s="23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245</v>
      </c>
      <c r="AU220" s="19" t="s">
        <v>248</v>
      </c>
    </row>
    <row r="221" spans="1:51" s="13" customFormat="1" ht="12">
      <c r="A221" s="13"/>
      <c r="B221" s="234"/>
      <c r="C221" s="235"/>
      <c r="D221" s="236" t="s">
        <v>238</v>
      </c>
      <c r="E221" s="237" t="s">
        <v>19</v>
      </c>
      <c r="F221" s="238" t="s">
        <v>1412</v>
      </c>
      <c r="G221" s="235"/>
      <c r="H221" s="237" t="s">
        <v>19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238</v>
      </c>
      <c r="AU221" s="244" t="s">
        <v>248</v>
      </c>
      <c r="AV221" s="13" t="s">
        <v>84</v>
      </c>
      <c r="AW221" s="13" t="s">
        <v>37</v>
      </c>
      <c r="AX221" s="13" t="s">
        <v>77</v>
      </c>
      <c r="AY221" s="244" t="s">
        <v>229</v>
      </c>
    </row>
    <row r="222" spans="1:51" s="14" customFormat="1" ht="12">
      <c r="A222" s="14"/>
      <c r="B222" s="245"/>
      <c r="C222" s="246"/>
      <c r="D222" s="236" t="s">
        <v>238</v>
      </c>
      <c r="E222" s="247" t="s">
        <v>19</v>
      </c>
      <c r="F222" s="248" t="s">
        <v>342</v>
      </c>
      <c r="G222" s="246"/>
      <c r="H222" s="249">
        <v>24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238</v>
      </c>
      <c r="AU222" s="255" t="s">
        <v>248</v>
      </c>
      <c r="AV222" s="14" t="s">
        <v>87</v>
      </c>
      <c r="AW222" s="14" t="s">
        <v>37</v>
      </c>
      <c r="AX222" s="14" t="s">
        <v>77</v>
      </c>
      <c r="AY222" s="255" t="s">
        <v>229</v>
      </c>
    </row>
    <row r="223" spans="1:51" s="15" customFormat="1" ht="12">
      <c r="A223" s="15"/>
      <c r="B223" s="256"/>
      <c r="C223" s="257"/>
      <c r="D223" s="236" t="s">
        <v>238</v>
      </c>
      <c r="E223" s="258" t="s">
        <v>19</v>
      </c>
      <c r="F223" s="259" t="s">
        <v>240</v>
      </c>
      <c r="G223" s="257"/>
      <c r="H223" s="260">
        <v>24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238</v>
      </c>
      <c r="AU223" s="266" t="s">
        <v>248</v>
      </c>
      <c r="AV223" s="15" t="s">
        <v>141</v>
      </c>
      <c r="AW223" s="15" t="s">
        <v>37</v>
      </c>
      <c r="AX223" s="15" t="s">
        <v>84</v>
      </c>
      <c r="AY223" s="266" t="s">
        <v>229</v>
      </c>
    </row>
    <row r="224" spans="1:65" s="2" customFormat="1" ht="55.5" customHeight="1">
      <c r="A224" s="40"/>
      <c r="B224" s="41"/>
      <c r="C224" s="216" t="s">
        <v>366</v>
      </c>
      <c r="D224" s="216" t="s">
        <v>231</v>
      </c>
      <c r="E224" s="217" t="s">
        <v>1505</v>
      </c>
      <c r="F224" s="218" t="s">
        <v>1506</v>
      </c>
      <c r="G224" s="219" t="s">
        <v>127</v>
      </c>
      <c r="H224" s="220">
        <v>46</v>
      </c>
      <c r="I224" s="221"/>
      <c r="J224" s="222">
        <f>ROUND(I224*H224,2)</f>
        <v>0</v>
      </c>
      <c r="K224" s="218" t="s">
        <v>234</v>
      </c>
      <c r="L224" s="46"/>
      <c r="M224" s="223" t="s">
        <v>19</v>
      </c>
      <c r="N224" s="224" t="s">
        <v>48</v>
      </c>
      <c r="O224" s="86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7" t="s">
        <v>465</v>
      </c>
      <c r="AT224" s="227" t="s">
        <v>231</v>
      </c>
      <c r="AU224" s="227" t="s">
        <v>248</v>
      </c>
      <c r="AY224" s="19" t="s">
        <v>229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9" t="s">
        <v>84</v>
      </c>
      <c r="BK224" s="228">
        <f>ROUND(I224*H224,2)</f>
        <v>0</v>
      </c>
      <c r="BL224" s="19" t="s">
        <v>465</v>
      </c>
      <c r="BM224" s="227" t="s">
        <v>1507</v>
      </c>
    </row>
    <row r="225" spans="1:47" s="2" customFormat="1" ht="12">
      <c r="A225" s="40"/>
      <c r="B225" s="41"/>
      <c r="C225" s="42"/>
      <c r="D225" s="229" t="s">
        <v>236</v>
      </c>
      <c r="E225" s="42"/>
      <c r="F225" s="230" t="s">
        <v>1508</v>
      </c>
      <c r="G225" s="42"/>
      <c r="H225" s="42"/>
      <c r="I225" s="231"/>
      <c r="J225" s="42"/>
      <c r="K225" s="42"/>
      <c r="L225" s="46"/>
      <c r="M225" s="232"/>
      <c r="N225" s="23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236</v>
      </c>
      <c r="AU225" s="19" t="s">
        <v>248</v>
      </c>
    </row>
    <row r="226" spans="1:51" s="13" customFormat="1" ht="12">
      <c r="A226" s="13"/>
      <c r="B226" s="234"/>
      <c r="C226" s="235"/>
      <c r="D226" s="236" t="s">
        <v>238</v>
      </c>
      <c r="E226" s="237" t="s">
        <v>19</v>
      </c>
      <c r="F226" s="238" t="s">
        <v>1509</v>
      </c>
      <c r="G226" s="235"/>
      <c r="H226" s="237" t="s">
        <v>19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238</v>
      </c>
      <c r="AU226" s="244" t="s">
        <v>248</v>
      </c>
      <c r="AV226" s="13" t="s">
        <v>84</v>
      </c>
      <c r="AW226" s="13" t="s">
        <v>37</v>
      </c>
      <c r="AX226" s="13" t="s">
        <v>77</v>
      </c>
      <c r="AY226" s="244" t="s">
        <v>229</v>
      </c>
    </row>
    <row r="227" spans="1:51" s="14" customFormat="1" ht="12">
      <c r="A227" s="14"/>
      <c r="B227" s="245"/>
      <c r="C227" s="246"/>
      <c r="D227" s="236" t="s">
        <v>238</v>
      </c>
      <c r="E227" s="247" t="s">
        <v>19</v>
      </c>
      <c r="F227" s="248" t="s">
        <v>1005</v>
      </c>
      <c r="G227" s="246"/>
      <c r="H227" s="249">
        <v>46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238</v>
      </c>
      <c r="AU227" s="255" t="s">
        <v>248</v>
      </c>
      <c r="AV227" s="14" t="s">
        <v>87</v>
      </c>
      <c r="AW227" s="14" t="s">
        <v>37</v>
      </c>
      <c r="AX227" s="14" t="s">
        <v>77</v>
      </c>
      <c r="AY227" s="255" t="s">
        <v>229</v>
      </c>
    </row>
    <row r="228" spans="1:51" s="15" customFormat="1" ht="12">
      <c r="A228" s="15"/>
      <c r="B228" s="256"/>
      <c r="C228" s="257"/>
      <c r="D228" s="236" t="s">
        <v>238</v>
      </c>
      <c r="E228" s="258" t="s">
        <v>19</v>
      </c>
      <c r="F228" s="259" t="s">
        <v>240</v>
      </c>
      <c r="G228" s="257"/>
      <c r="H228" s="260">
        <v>46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6" t="s">
        <v>238</v>
      </c>
      <c r="AU228" s="266" t="s">
        <v>248</v>
      </c>
      <c r="AV228" s="15" t="s">
        <v>141</v>
      </c>
      <c r="AW228" s="15" t="s">
        <v>37</v>
      </c>
      <c r="AX228" s="15" t="s">
        <v>84</v>
      </c>
      <c r="AY228" s="266" t="s">
        <v>229</v>
      </c>
    </row>
    <row r="229" spans="1:65" s="2" customFormat="1" ht="37.8" customHeight="1">
      <c r="A229" s="40"/>
      <c r="B229" s="41"/>
      <c r="C229" s="216" t="s">
        <v>371</v>
      </c>
      <c r="D229" s="216" t="s">
        <v>231</v>
      </c>
      <c r="E229" s="217" t="s">
        <v>1510</v>
      </c>
      <c r="F229" s="218" t="s">
        <v>1511</v>
      </c>
      <c r="G229" s="219" t="s">
        <v>132</v>
      </c>
      <c r="H229" s="220">
        <v>30</v>
      </c>
      <c r="I229" s="221"/>
      <c r="J229" s="222">
        <f>ROUND(I229*H229,2)</f>
        <v>0</v>
      </c>
      <c r="K229" s="218" t="s">
        <v>234</v>
      </c>
      <c r="L229" s="46"/>
      <c r="M229" s="223" t="s">
        <v>19</v>
      </c>
      <c r="N229" s="224" t="s">
        <v>48</v>
      </c>
      <c r="O229" s="86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7" t="s">
        <v>465</v>
      </c>
      <c r="AT229" s="227" t="s">
        <v>231</v>
      </c>
      <c r="AU229" s="227" t="s">
        <v>248</v>
      </c>
      <c r="AY229" s="19" t="s">
        <v>229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9" t="s">
        <v>84</v>
      </c>
      <c r="BK229" s="228">
        <f>ROUND(I229*H229,2)</f>
        <v>0</v>
      </c>
      <c r="BL229" s="19" t="s">
        <v>465</v>
      </c>
      <c r="BM229" s="227" t="s">
        <v>1512</v>
      </c>
    </row>
    <row r="230" spans="1:47" s="2" customFormat="1" ht="12">
      <c r="A230" s="40"/>
      <c r="B230" s="41"/>
      <c r="C230" s="42"/>
      <c r="D230" s="229" t="s">
        <v>236</v>
      </c>
      <c r="E230" s="42"/>
      <c r="F230" s="230" t="s">
        <v>1513</v>
      </c>
      <c r="G230" s="42"/>
      <c r="H230" s="42"/>
      <c r="I230" s="231"/>
      <c r="J230" s="42"/>
      <c r="K230" s="42"/>
      <c r="L230" s="46"/>
      <c r="M230" s="232"/>
      <c r="N230" s="23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236</v>
      </c>
      <c r="AU230" s="19" t="s">
        <v>248</v>
      </c>
    </row>
    <row r="231" spans="1:51" s="13" customFormat="1" ht="12">
      <c r="A231" s="13"/>
      <c r="B231" s="234"/>
      <c r="C231" s="235"/>
      <c r="D231" s="236" t="s">
        <v>238</v>
      </c>
      <c r="E231" s="237" t="s">
        <v>19</v>
      </c>
      <c r="F231" s="238" t="s">
        <v>1402</v>
      </c>
      <c r="G231" s="235"/>
      <c r="H231" s="237" t="s">
        <v>19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238</v>
      </c>
      <c r="AU231" s="244" t="s">
        <v>248</v>
      </c>
      <c r="AV231" s="13" t="s">
        <v>84</v>
      </c>
      <c r="AW231" s="13" t="s">
        <v>37</v>
      </c>
      <c r="AX231" s="13" t="s">
        <v>77</v>
      </c>
      <c r="AY231" s="244" t="s">
        <v>229</v>
      </c>
    </row>
    <row r="232" spans="1:51" s="14" customFormat="1" ht="12">
      <c r="A232" s="14"/>
      <c r="B232" s="245"/>
      <c r="C232" s="246"/>
      <c r="D232" s="236" t="s">
        <v>238</v>
      </c>
      <c r="E232" s="247" t="s">
        <v>19</v>
      </c>
      <c r="F232" s="248" t="s">
        <v>371</v>
      </c>
      <c r="G232" s="246"/>
      <c r="H232" s="249">
        <v>30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238</v>
      </c>
      <c r="AU232" s="255" t="s">
        <v>248</v>
      </c>
      <c r="AV232" s="14" t="s">
        <v>87</v>
      </c>
      <c r="AW232" s="14" t="s">
        <v>37</v>
      </c>
      <c r="AX232" s="14" t="s">
        <v>77</v>
      </c>
      <c r="AY232" s="255" t="s">
        <v>229</v>
      </c>
    </row>
    <row r="233" spans="1:51" s="15" customFormat="1" ht="12">
      <c r="A233" s="15"/>
      <c r="B233" s="256"/>
      <c r="C233" s="257"/>
      <c r="D233" s="236" t="s">
        <v>238</v>
      </c>
      <c r="E233" s="258" t="s">
        <v>19</v>
      </c>
      <c r="F233" s="259" t="s">
        <v>240</v>
      </c>
      <c r="G233" s="257"/>
      <c r="H233" s="260">
        <v>30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6" t="s">
        <v>238</v>
      </c>
      <c r="AU233" s="266" t="s">
        <v>248</v>
      </c>
      <c r="AV233" s="15" t="s">
        <v>141</v>
      </c>
      <c r="AW233" s="15" t="s">
        <v>37</v>
      </c>
      <c r="AX233" s="15" t="s">
        <v>84</v>
      </c>
      <c r="AY233" s="266" t="s">
        <v>229</v>
      </c>
    </row>
    <row r="234" spans="1:65" s="2" customFormat="1" ht="37.8" customHeight="1">
      <c r="A234" s="40"/>
      <c r="B234" s="41"/>
      <c r="C234" s="216" t="s">
        <v>376</v>
      </c>
      <c r="D234" s="216" t="s">
        <v>231</v>
      </c>
      <c r="E234" s="217" t="s">
        <v>1514</v>
      </c>
      <c r="F234" s="218" t="s">
        <v>1515</v>
      </c>
      <c r="G234" s="219" t="s">
        <v>132</v>
      </c>
      <c r="H234" s="220">
        <v>56</v>
      </c>
      <c r="I234" s="221"/>
      <c r="J234" s="222">
        <f>ROUND(I234*H234,2)</f>
        <v>0</v>
      </c>
      <c r="K234" s="218" t="s">
        <v>234</v>
      </c>
      <c r="L234" s="46"/>
      <c r="M234" s="223" t="s">
        <v>19</v>
      </c>
      <c r="N234" s="224" t="s">
        <v>48</v>
      </c>
      <c r="O234" s="86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7" t="s">
        <v>465</v>
      </c>
      <c r="AT234" s="227" t="s">
        <v>231</v>
      </c>
      <c r="AU234" s="227" t="s">
        <v>248</v>
      </c>
      <c r="AY234" s="19" t="s">
        <v>229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9" t="s">
        <v>84</v>
      </c>
      <c r="BK234" s="228">
        <f>ROUND(I234*H234,2)</f>
        <v>0</v>
      </c>
      <c r="BL234" s="19" t="s">
        <v>465</v>
      </c>
      <c r="BM234" s="227" t="s">
        <v>1516</v>
      </c>
    </row>
    <row r="235" spans="1:47" s="2" customFormat="1" ht="12">
      <c r="A235" s="40"/>
      <c r="B235" s="41"/>
      <c r="C235" s="42"/>
      <c r="D235" s="229" t="s">
        <v>236</v>
      </c>
      <c r="E235" s="42"/>
      <c r="F235" s="230" t="s">
        <v>1517</v>
      </c>
      <c r="G235" s="42"/>
      <c r="H235" s="42"/>
      <c r="I235" s="231"/>
      <c r="J235" s="42"/>
      <c r="K235" s="42"/>
      <c r="L235" s="46"/>
      <c r="M235" s="232"/>
      <c r="N235" s="23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236</v>
      </c>
      <c r="AU235" s="19" t="s">
        <v>248</v>
      </c>
    </row>
    <row r="236" spans="1:51" s="13" customFormat="1" ht="12">
      <c r="A236" s="13"/>
      <c r="B236" s="234"/>
      <c r="C236" s="235"/>
      <c r="D236" s="236" t="s">
        <v>238</v>
      </c>
      <c r="E236" s="237" t="s">
        <v>19</v>
      </c>
      <c r="F236" s="238" t="s">
        <v>1402</v>
      </c>
      <c r="G236" s="235"/>
      <c r="H236" s="237" t="s">
        <v>19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238</v>
      </c>
      <c r="AU236" s="244" t="s">
        <v>248</v>
      </c>
      <c r="AV236" s="13" t="s">
        <v>84</v>
      </c>
      <c r="AW236" s="13" t="s">
        <v>37</v>
      </c>
      <c r="AX236" s="13" t="s">
        <v>77</v>
      </c>
      <c r="AY236" s="244" t="s">
        <v>229</v>
      </c>
    </row>
    <row r="237" spans="1:51" s="14" customFormat="1" ht="12">
      <c r="A237" s="14"/>
      <c r="B237" s="245"/>
      <c r="C237" s="246"/>
      <c r="D237" s="236" t="s">
        <v>238</v>
      </c>
      <c r="E237" s="247" t="s">
        <v>19</v>
      </c>
      <c r="F237" s="248" t="s">
        <v>1048</v>
      </c>
      <c r="G237" s="246"/>
      <c r="H237" s="249">
        <v>56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238</v>
      </c>
      <c r="AU237" s="255" t="s">
        <v>248</v>
      </c>
      <c r="AV237" s="14" t="s">
        <v>87</v>
      </c>
      <c r="AW237" s="14" t="s">
        <v>37</v>
      </c>
      <c r="AX237" s="14" t="s">
        <v>77</v>
      </c>
      <c r="AY237" s="255" t="s">
        <v>229</v>
      </c>
    </row>
    <row r="238" spans="1:51" s="15" customFormat="1" ht="12">
      <c r="A238" s="15"/>
      <c r="B238" s="256"/>
      <c r="C238" s="257"/>
      <c r="D238" s="236" t="s">
        <v>238</v>
      </c>
      <c r="E238" s="258" t="s">
        <v>19</v>
      </c>
      <c r="F238" s="259" t="s">
        <v>240</v>
      </c>
      <c r="G238" s="257"/>
      <c r="H238" s="260">
        <v>56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6" t="s">
        <v>238</v>
      </c>
      <c r="AU238" s="266" t="s">
        <v>248</v>
      </c>
      <c r="AV238" s="15" t="s">
        <v>141</v>
      </c>
      <c r="AW238" s="15" t="s">
        <v>37</v>
      </c>
      <c r="AX238" s="15" t="s">
        <v>84</v>
      </c>
      <c r="AY238" s="266" t="s">
        <v>229</v>
      </c>
    </row>
    <row r="239" spans="1:65" s="2" customFormat="1" ht="44.25" customHeight="1">
      <c r="A239" s="40"/>
      <c r="B239" s="41"/>
      <c r="C239" s="216" t="s">
        <v>380</v>
      </c>
      <c r="D239" s="216" t="s">
        <v>231</v>
      </c>
      <c r="E239" s="217" t="s">
        <v>1518</v>
      </c>
      <c r="F239" s="218" t="s">
        <v>1519</v>
      </c>
      <c r="G239" s="219" t="s">
        <v>127</v>
      </c>
      <c r="H239" s="220">
        <v>213</v>
      </c>
      <c r="I239" s="221"/>
      <c r="J239" s="222">
        <f>ROUND(I239*H239,2)</f>
        <v>0</v>
      </c>
      <c r="K239" s="218" t="s">
        <v>234</v>
      </c>
      <c r="L239" s="46"/>
      <c r="M239" s="223" t="s">
        <v>19</v>
      </c>
      <c r="N239" s="224" t="s">
        <v>48</v>
      </c>
      <c r="O239" s="86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7" t="s">
        <v>465</v>
      </c>
      <c r="AT239" s="227" t="s">
        <v>231</v>
      </c>
      <c r="AU239" s="227" t="s">
        <v>248</v>
      </c>
      <c r="AY239" s="19" t="s">
        <v>229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9" t="s">
        <v>84</v>
      </c>
      <c r="BK239" s="228">
        <f>ROUND(I239*H239,2)</f>
        <v>0</v>
      </c>
      <c r="BL239" s="19" t="s">
        <v>465</v>
      </c>
      <c r="BM239" s="227" t="s">
        <v>1520</v>
      </c>
    </row>
    <row r="240" spans="1:47" s="2" customFormat="1" ht="12">
      <c r="A240" s="40"/>
      <c r="B240" s="41"/>
      <c r="C240" s="42"/>
      <c r="D240" s="229" t="s">
        <v>236</v>
      </c>
      <c r="E240" s="42"/>
      <c r="F240" s="230" t="s">
        <v>1521</v>
      </c>
      <c r="G240" s="42"/>
      <c r="H240" s="42"/>
      <c r="I240" s="231"/>
      <c r="J240" s="42"/>
      <c r="K240" s="42"/>
      <c r="L240" s="46"/>
      <c r="M240" s="232"/>
      <c r="N240" s="23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236</v>
      </c>
      <c r="AU240" s="19" t="s">
        <v>248</v>
      </c>
    </row>
    <row r="241" spans="1:51" s="13" customFormat="1" ht="12">
      <c r="A241" s="13"/>
      <c r="B241" s="234"/>
      <c r="C241" s="235"/>
      <c r="D241" s="236" t="s">
        <v>238</v>
      </c>
      <c r="E241" s="237" t="s">
        <v>19</v>
      </c>
      <c r="F241" s="238" t="s">
        <v>1509</v>
      </c>
      <c r="G241" s="235"/>
      <c r="H241" s="237" t="s">
        <v>19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238</v>
      </c>
      <c r="AU241" s="244" t="s">
        <v>248</v>
      </c>
      <c r="AV241" s="13" t="s">
        <v>84</v>
      </c>
      <c r="AW241" s="13" t="s">
        <v>37</v>
      </c>
      <c r="AX241" s="13" t="s">
        <v>77</v>
      </c>
      <c r="AY241" s="244" t="s">
        <v>229</v>
      </c>
    </row>
    <row r="242" spans="1:51" s="14" customFormat="1" ht="12">
      <c r="A242" s="14"/>
      <c r="B242" s="245"/>
      <c r="C242" s="246"/>
      <c r="D242" s="236" t="s">
        <v>238</v>
      </c>
      <c r="E242" s="247" t="s">
        <v>19</v>
      </c>
      <c r="F242" s="248" t="s">
        <v>1522</v>
      </c>
      <c r="G242" s="246"/>
      <c r="H242" s="249">
        <v>213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238</v>
      </c>
      <c r="AU242" s="255" t="s">
        <v>248</v>
      </c>
      <c r="AV242" s="14" t="s">
        <v>87</v>
      </c>
      <c r="AW242" s="14" t="s">
        <v>37</v>
      </c>
      <c r="AX242" s="14" t="s">
        <v>77</v>
      </c>
      <c r="AY242" s="255" t="s">
        <v>229</v>
      </c>
    </row>
    <row r="243" spans="1:51" s="15" customFormat="1" ht="12">
      <c r="A243" s="15"/>
      <c r="B243" s="256"/>
      <c r="C243" s="257"/>
      <c r="D243" s="236" t="s">
        <v>238</v>
      </c>
      <c r="E243" s="258" t="s">
        <v>19</v>
      </c>
      <c r="F243" s="259" t="s">
        <v>240</v>
      </c>
      <c r="G243" s="257"/>
      <c r="H243" s="260">
        <v>213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6" t="s">
        <v>238</v>
      </c>
      <c r="AU243" s="266" t="s">
        <v>248</v>
      </c>
      <c r="AV243" s="15" t="s">
        <v>141</v>
      </c>
      <c r="AW243" s="15" t="s">
        <v>37</v>
      </c>
      <c r="AX243" s="15" t="s">
        <v>84</v>
      </c>
      <c r="AY243" s="266" t="s">
        <v>229</v>
      </c>
    </row>
    <row r="244" spans="1:65" s="2" customFormat="1" ht="16.5" customHeight="1">
      <c r="A244" s="40"/>
      <c r="B244" s="41"/>
      <c r="C244" s="279" t="s">
        <v>385</v>
      </c>
      <c r="D244" s="279" t="s">
        <v>320</v>
      </c>
      <c r="E244" s="280" t="s">
        <v>1523</v>
      </c>
      <c r="F244" s="281" t="s">
        <v>1524</v>
      </c>
      <c r="G244" s="282" t="s">
        <v>132</v>
      </c>
      <c r="H244" s="283">
        <v>18</v>
      </c>
      <c r="I244" s="284"/>
      <c r="J244" s="285">
        <f>ROUND(I244*H244,2)</f>
        <v>0</v>
      </c>
      <c r="K244" s="281" t="s">
        <v>234</v>
      </c>
      <c r="L244" s="286"/>
      <c r="M244" s="287" t="s">
        <v>19</v>
      </c>
      <c r="N244" s="288" t="s">
        <v>48</v>
      </c>
      <c r="O244" s="86"/>
      <c r="P244" s="225">
        <f>O244*H244</f>
        <v>0</v>
      </c>
      <c r="Q244" s="225">
        <v>0.00012</v>
      </c>
      <c r="R244" s="225">
        <f>Q244*H244</f>
        <v>0.00216</v>
      </c>
      <c r="S244" s="225">
        <v>0</v>
      </c>
      <c r="T244" s="22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7" t="s">
        <v>430</v>
      </c>
      <c r="AT244" s="227" t="s">
        <v>320</v>
      </c>
      <c r="AU244" s="227" t="s">
        <v>248</v>
      </c>
      <c r="AY244" s="19" t="s">
        <v>229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9" t="s">
        <v>84</v>
      </c>
      <c r="BK244" s="228">
        <f>ROUND(I244*H244,2)</f>
        <v>0</v>
      </c>
      <c r="BL244" s="19" t="s">
        <v>430</v>
      </c>
      <c r="BM244" s="227" t="s">
        <v>1525</v>
      </c>
    </row>
    <row r="245" spans="1:51" s="13" customFormat="1" ht="12">
      <c r="A245" s="13"/>
      <c r="B245" s="234"/>
      <c r="C245" s="235"/>
      <c r="D245" s="236" t="s">
        <v>238</v>
      </c>
      <c r="E245" s="237" t="s">
        <v>19</v>
      </c>
      <c r="F245" s="238" t="s">
        <v>1402</v>
      </c>
      <c r="G245" s="235"/>
      <c r="H245" s="237" t="s">
        <v>19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238</v>
      </c>
      <c r="AU245" s="244" t="s">
        <v>248</v>
      </c>
      <c r="AV245" s="13" t="s">
        <v>84</v>
      </c>
      <c r="AW245" s="13" t="s">
        <v>37</v>
      </c>
      <c r="AX245" s="13" t="s">
        <v>77</v>
      </c>
      <c r="AY245" s="244" t="s">
        <v>229</v>
      </c>
    </row>
    <row r="246" spans="1:51" s="14" customFormat="1" ht="12">
      <c r="A246" s="14"/>
      <c r="B246" s="245"/>
      <c r="C246" s="246"/>
      <c r="D246" s="236" t="s">
        <v>238</v>
      </c>
      <c r="E246" s="247" t="s">
        <v>19</v>
      </c>
      <c r="F246" s="248" t="s">
        <v>319</v>
      </c>
      <c r="G246" s="246"/>
      <c r="H246" s="249">
        <v>18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238</v>
      </c>
      <c r="AU246" s="255" t="s">
        <v>248</v>
      </c>
      <c r="AV246" s="14" t="s">
        <v>87</v>
      </c>
      <c r="AW246" s="14" t="s">
        <v>37</v>
      </c>
      <c r="AX246" s="14" t="s">
        <v>77</v>
      </c>
      <c r="AY246" s="255" t="s">
        <v>229</v>
      </c>
    </row>
    <row r="247" spans="1:51" s="15" customFormat="1" ht="12">
      <c r="A247" s="15"/>
      <c r="B247" s="256"/>
      <c r="C247" s="257"/>
      <c r="D247" s="236" t="s">
        <v>238</v>
      </c>
      <c r="E247" s="258" t="s">
        <v>19</v>
      </c>
      <c r="F247" s="259" t="s">
        <v>240</v>
      </c>
      <c r="G247" s="257"/>
      <c r="H247" s="260">
        <v>18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238</v>
      </c>
      <c r="AU247" s="266" t="s">
        <v>248</v>
      </c>
      <c r="AV247" s="15" t="s">
        <v>141</v>
      </c>
      <c r="AW247" s="15" t="s">
        <v>37</v>
      </c>
      <c r="AX247" s="15" t="s">
        <v>84</v>
      </c>
      <c r="AY247" s="266" t="s">
        <v>229</v>
      </c>
    </row>
    <row r="248" spans="1:65" s="2" customFormat="1" ht="16.5" customHeight="1">
      <c r="A248" s="40"/>
      <c r="B248" s="41"/>
      <c r="C248" s="279" t="s">
        <v>391</v>
      </c>
      <c r="D248" s="279" t="s">
        <v>320</v>
      </c>
      <c r="E248" s="280" t="s">
        <v>1526</v>
      </c>
      <c r="F248" s="281" t="s">
        <v>1527</v>
      </c>
      <c r="G248" s="282" t="s">
        <v>388</v>
      </c>
      <c r="H248" s="283">
        <v>132.06</v>
      </c>
      <c r="I248" s="284"/>
      <c r="J248" s="285">
        <f>ROUND(I248*H248,2)</f>
        <v>0</v>
      </c>
      <c r="K248" s="281" t="s">
        <v>234</v>
      </c>
      <c r="L248" s="286"/>
      <c r="M248" s="287" t="s">
        <v>19</v>
      </c>
      <c r="N248" s="288" t="s">
        <v>48</v>
      </c>
      <c r="O248" s="86"/>
      <c r="P248" s="225">
        <f>O248*H248</f>
        <v>0</v>
      </c>
      <c r="Q248" s="225">
        <v>0.001</v>
      </c>
      <c r="R248" s="225">
        <f>Q248*H248</f>
        <v>0.13206</v>
      </c>
      <c r="S248" s="225">
        <v>0</v>
      </c>
      <c r="T248" s="22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7" t="s">
        <v>758</v>
      </c>
      <c r="AT248" s="227" t="s">
        <v>320</v>
      </c>
      <c r="AU248" s="227" t="s">
        <v>248</v>
      </c>
      <c r="AY248" s="19" t="s">
        <v>229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9" t="s">
        <v>84</v>
      </c>
      <c r="BK248" s="228">
        <f>ROUND(I248*H248,2)</f>
        <v>0</v>
      </c>
      <c r="BL248" s="19" t="s">
        <v>465</v>
      </c>
      <c r="BM248" s="227" t="s">
        <v>1528</v>
      </c>
    </row>
    <row r="249" spans="1:51" s="13" customFormat="1" ht="12">
      <c r="A249" s="13"/>
      <c r="B249" s="234"/>
      <c r="C249" s="235"/>
      <c r="D249" s="236" t="s">
        <v>238</v>
      </c>
      <c r="E249" s="237" t="s">
        <v>19</v>
      </c>
      <c r="F249" s="238" t="s">
        <v>1412</v>
      </c>
      <c r="G249" s="235"/>
      <c r="H249" s="237" t="s">
        <v>19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238</v>
      </c>
      <c r="AU249" s="244" t="s">
        <v>248</v>
      </c>
      <c r="AV249" s="13" t="s">
        <v>84</v>
      </c>
      <c r="AW249" s="13" t="s">
        <v>37</v>
      </c>
      <c r="AX249" s="13" t="s">
        <v>77</v>
      </c>
      <c r="AY249" s="244" t="s">
        <v>229</v>
      </c>
    </row>
    <row r="250" spans="1:51" s="14" customFormat="1" ht="12">
      <c r="A250" s="14"/>
      <c r="B250" s="245"/>
      <c r="C250" s="246"/>
      <c r="D250" s="236" t="s">
        <v>238</v>
      </c>
      <c r="E250" s="247" t="s">
        <v>19</v>
      </c>
      <c r="F250" s="248" t="s">
        <v>1529</v>
      </c>
      <c r="G250" s="246"/>
      <c r="H250" s="249">
        <v>132.06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238</v>
      </c>
      <c r="AU250" s="255" t="s">
        <v>248</v>
      </c>
      <c r="AV250" s="14" t="s">
        <v>87</v>
      </c>
      <c r="AW250" s="14" t="s">
        <v>37</v>
      </c>
      <c r="AX250" s="14" t="s">
        <v>77</v>
      </c>
      <c r="AY250" s="255" t="s">
        <v>229</v>
      </c>
    </row>
    <row r="251" spans="1:51" s="15" customFormat="1" ht="12">
      <c r="A251" s="15"/>
      <c r="B251" s="256"/>
      <c r="C251" s="257"/>
      <c r="D251" s="236" t="s">
        <v>238</v>
      </c>
      <c r="E251" s="258" t="s">
        <v>19</v>
      </c>
      <c r="F251" s="259" t="s">
        <v>240</v>
      </c>
      <c r="G251" s="257"/>
      <c r="H251" s="260">
        <v>132.06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238</v>
      </c>
      <c r="AU251" s="266" t="s">
        <v>248</v>
      </c>
      <c r="AV251" s="15" t="s">
        <v>141</v>
      </c>
      <c r="AW251" s="15" t="s">
        <v>37</v>
      </c>
      <c r="AX251" s="15" t="s">
        <v>84</v>
      </c>
      <c r="AY251" s="266" t="s">
        <v>229</v>
      </c>
    </row>
    <row r="252" spans="1:63" s="12" customFormat="1" ht="20.85" customHeight="1">
      <c r="A252" s="12"/>
      <c r="B252" s="200"/>
      <c r="C252" s="201"/>
      <c r="D252" s="202" t="s">
        <v>76</v>
      </c>
      <c r="E252" s="214" t="s">
        <v>795</v>
      </c>
      <c r="F252" s="214" t="s">
        <v>796</v>
      </c>
      <c r="G252" s="201"/>
      <c r="H252" s="201"/>
      <c r="I252" s="204"/>
      <c r="J252" s="215">
        <f>BK252</f>
        <v>0</v>
      </c>
      <c r="K252" s="201"/>
      <c r="L252" s="206"/>
      <c r="M252" s="207"/>
      <c r="N252" s="208"/>
      <c r="O252" s="208"/>
      <c r="P252" s="209">
        <f>SUM(P253:P361)</f>
        <v>0</v>
      </c>
      <c r="Q252" s="208"/>
      <c r="R252" s="209">
        <f>SUM(R253:R361)</f>
        <v>34.8565676</v>
      </c>
      <c r="S252" s="208"/>
      <c r="T252" s="210">
        <f>SUM(T253:T361)</f>
        <v>3.08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1" t="s">
        <v>248</v>
      </c>
      <c r="AT252" s="212" t="s">
        <v>76</v>
      </c>
      <c r="AU252" s="212" t="s">
        <v>87</v>
      </c>
      <c r="AY252" s="211" t="s">
        <v>229</v>
      </c>
      <c r="BK252" s="213">
        <f>SUM(BK253:BK361)</f>
        <v>0</v>
      </c>
    </row>
    <row r="253" spans="1:65" s="2" customFormat="1" ht="16.5" customHeight="1">
      <c r="A253" s="40"/>
      <c r="B253" s="41"/>
      <c r="C253" s="216" t="s">
        <v>190</v>
      </c>
      <c r="D253" s="216" t="s">
        <v>231</v>
      </c>
      <c r="E253" s="217" t="s">
        <v>1530</v>
      </c>
      <c r="F253" s="218" t="s">
        <v>1531</v>
      </c>
      <c r="G253" s="219" t="s">
        <v>144</v>
      </c>
      <c r="H253" s="220">
        <v>1.4</v>
      </c>
      <c r="I253" s="221"/>
      <c r="J253" s="222">
        <f>ROUND(I253*H253,2)</f>
        <v>0</v>
      </c>
      <c r="K253" s="218" t="s">
        <v>234</v>
      </c>
      <c r="L253" s="46"/>
      <c r="M253" s="223" t="s">
        <v>19</v>
      </c>
      <c r="N253" s="224" t="s">
        <v>48</v>
      </c>
      <c r="O253" s="86"/>
      <c r="P253" s="225">
        <f>O253*H253</f>
        <v>0</v>
      </c>
      <c r="Q253" s="225">
        <v>0</v>
      </c>
      <c r="R253" s="225">
        <f>Q253*H253</f>
        <v>0</v>
      </c>
      <c r="S253" s="225">
        <v>2.2</v>
      </c>
      <c r="T253" s="226">
        <f>S253*H253</f>
        <v>3.08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7" t="s">
        <v>465</v>
      </c>
      <c r="AT253" s="227" t="s">
        <v>231</v>
      </c>
      <c r="AU253" s="227" t="s">
        <v>248</v>
      </c>
      <c r="AY253" s="19" t="s">
        <v>229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9" t="s">
        <v>84</v>
      </c>
      <c r="BK253" s="228">
        <f>ROUND(I253*H253,2)</f>
        <v>0</v>
      </c>
      <c r="BL253" s="19" t="s">
        <v>465</v>
      </c>
      <c r="BM253" s="227" t="s">
        <v>1532</v>
      </c>
    </row>
    <row r="254" spans="1:47" s="2" customFormat="1" ht="12">
      <c r="A254" s="40"/>
      <c r="B254" s="41"/>
      <c r="C254" s="42"/>
      <c r="D254" s="229" t="s">
        <v>236</v>
      </c>
      <c r="E254" s="42"/>
      <c r="F254" s="230" t="s">
        <v>1533</v>
      </c>
      <c r="G254" s="42"/>
      <c r="H254" s="42"/>
      <c r="I254" s="231"/>
      <c r="J254" s="42"/>
      <c r="K254" s="42"/>
      <c r="L254" s="46"/>
      <c r="M254" s="232"/>
      <c r="N254" s="23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236</v>
      </c>
      <c r="AU254" s="19" t="s">
        <v>248</v>
      </c>
    </row>
    <row r="255" spans="1:51" s="13" customFormat="1" ht="12">
      <c r="A255" s="13"/>
      <c r="B255" s="234"/>
      <c r="C255" s="235"/>
      <c r="D255" s="236" t="s">
        <v>238</v>
      </c>
      <c r="E255" s="237" t="s">
        <v>19</v>
      </c>
      <c r="F255" s="238" t="s">
        <v>1534</v>
      </c>
      <c r="G255" s="235"/>
      <c r="H255" s="237" t="s">
        <v>19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238</v>
      </c>
      <c r="AU255" s="244" t="s">
        <v>248</v>
      </c>
      <c r="AV255" s="13" t="s">
        <v>84</v>
      </c>
      <c r="AW255" s="13" t="s">
        <v>37</v>
      </c>
      <c r="AX255" s="13" t="s">
        <v>77</v>
      </c>
      <c r="AY255" s="244" t="s">
        <v>229</v>
      </c>
    </row>
    <row r="256" spans="1:51" s="14" customFormat="1" ht="12">
      <c r="A256" s="14"/>
      <c r="B256" s="245"/>
      <c r="C256" s="246"/>
      <c r="D256" s="236" t="s">
        <v>238</v>
      </c>
      <c r="E256" s="247" t="s">
        <v>19</v>
      </c>
      <c r="F256" s="248" t="s">
        <v>1535</v>
      </c>
      <c r="G256" s="246"/>
      <c r="H256" s="249">
        <v>1.4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238</v>
      </c>
      <c r="AU256" s="255" t="s">
        <v>248</v>
      </c>
      <c r="AV256" s="14" t="s">
        <v>87</v>
      </c>
      <c r="AW256" s="14" t="s">
        <v>37</v>
      </c>
      <c r="AX256" s="14" t="s">
        <v>77</v>
      </c>
      <c r="AY256" s="255" t="s">
        <v>229</v>
      </c>
    </row>
    <row r="257" spans="1:51" s="15" customFormat="1" ht="12">
      <c r="A257" s="15"/>
      <c r="B257" s="256"/>
      <c r="C257" s="257"/>
      <c r="D257" s="236" t="s">
        <v>238</v>
      </c>
      <c r="E257" s="258" t="s">
        <v>19</v>
      </c>
      <c r="F257" s="259" t="s">
        <v>240</v>
      </c>
      <c r="G257" s="257"/>
      <c r="H257" s="260">
        <v>1.4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6" t="s">
        <v>238</v>
      </c>
      <c r="AU257" s="266" t="s">
        <v>248</v>
      </c>
      <c r="AV257" s="15" t="s">
        <v>141</v>
      </c>
      <c r="AW257" s="15" t="s">
        <v>37</v>
      </c>
      <c r="AX257" s="15" t="s">
        <v>84</v>
      </c>
      <c r="AY257" s="266" t="s">
        <v>229</v>
      </c>
    </row>
    <row r="258" spans="1:65" s="2" customFormat="1" ht="49.05" customHeight="1">
      <c r="A258" s="40"/>
      <c r="B258" s="41"/>
      <c r="C258" s="216" t="s">
        <v>978</v>
      </c>
      <c r="D258" s="216" t="s">
        <v>231</v>
      </c>
      <c r="E258" s="217" t="s">
        <v>1536</v>
      </c>
      <c r="F258" s="218" t="s">
        <v>1537</v>
      </c>
      <c r="G258" s="219" t="s">
        <v>144</v>
      </c>
      <c r="H258" s="220">
        <v>1.4</v>
      </c>
      <c r="I258" s="221"/>
      <c r="J258" s="222">
        <f>ROUND(I258*H258,2)</f>
        <v>0</v>
      </c>
      <c r="K258" s="218" t="s">
        <v>234</v>
      </c>
      <c r="L258" s="46"/>
      <c r="M258" s="223" t="s">
        <v>19</v>
      </c>
      <c r="N258" s="224" t="s">
        <v>48</v>
      </c>
      <c r="O258" s="86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7" t="s">
        <v>465</v>
      </c>
      <c r="AT258" s="227" t="s">
        <v>231</v>
      </c>
      <c r="AU258" s="227" t="s">
        <v>248</v>
      </c>
      <c r="AY258" s="19" t="s">
        <v>229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9" t="s">
        <v>84</v>
      </c>
      <c r="BK258" s="228">
        <f>ROUND(I258*H258,2)</f>
        <v>0</v>
      </c>
      <c r="BL258" s="19" t="s">
        <v>465</v>
      </c>
      <c r="BM258" s="227" t="s">
        <v>1538</v>
      </c>
    </row>
    <row r="259" spans="1:47" s="2" customFormat="1" ht="12">
      <c r="A259" s="40"/>
      <c r="B259" s="41"/>
      <c r="C259" s="42"/>
      <c r="D259" s="229" t="s">
        <v>236</v>
      </c>
      <c r="E259" s="42"/>
      <c r="F259" s="230" t="s">
        <v>1539</v>
      </c>
      <c r="G259" s="42"/>
      <c r="H259" s="42"/>
      <c r="I259" s="231"/>
      <c r="J259" s="42"/>
      <c r="K259" s="42"/>
      <c r="L259" s="46"/>
      <c r="M259" s="232"/>
      <c r="N259" s="23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236</v>
      </c>
      <c r="AU259" s="19" t="s">
        <v>248</v>
      </c>
    </row>
    <row r="260" spans="1:51" s="13" customFormat="1" ht="12">
      <c r="A260" s="13"/>
      <c r="B260" s="234"/>
      <c r="C260" s="235"/>
      <c r="D260" s="236" t="s">
        <v>238</v>
      </c>
      <c r="E260" s="237" t="s">
        <v>19</v>
      </c>
      <c r="F260" s="238" t="s">
        <v>1540</v>
      </c>
      <c r="G260" s="235"/>
      <c r="H260" s="237" t="s">
        <v>19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238</v>
      </c>
      <c r="AU260" s="244" t="s">
        <v>248</v>
      </c>
      <c r="AV260" s="13" t="s">
        <v>84</v>
      </c>
      <c r="AW260" s="13" t="s">
        <v>37</v>
      </c>
      <c r="AX260" s="13" t="s">
        <v>77</v>
      </c>
      <c r="AY260" s="244" t="s">
        <v>229</v>
      </c>
    </row>
    <row r="261" spans="1:51" s="14" customFormat="1" ht="12">
      <c r="A261" s="14"/>
      <c r="B261" s="245"/>
      <c r="C261" s="246"/>
      <c r="D261" s="236" t="s">
        <v>238</v>
      </c>
      <c r="E261" s="247" t="s">
        <v>19</v>
      </c>
      <c r="F261" s="248" t="s">
        <v>1535</v>
      </c>
      <c r="G261" s="246"/>
      <c r="H261" s="249">
        <v>1.4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238</v>
      </c>
      <c r="AU261" s="255" t="s">
        <v>248</v>
      </c>
      <c r="AV261" s="14" t="s">
        <v>87</v>
      </c>
      <c r="AW261" s="14" t="s">
        <v>37</v>
      </c>
      <c r="AX261" s="14" t="s">
        <v>77</v>
      </c>
      <c r="AY261" s="255" t="s">
        <v>229</v>
      </c>
    </row>
    <row r="262" spans="1:51" s="15" customFormat="1" ht="12">
      <c r="A262" s="15"/>
      <c r="B262" s="256"/>
      <c r="C262" s="257"/>
      <c r="D262" s="236" t="s">
        <v>238</v>
      </c>
      <c r="E262" s="258" t="s">
        <v>19</v>
      </c>
      <c r="F262" s="259" t="s">
        <v>240</v>
      </c>
      <c r="G262" s="257"/>
      <c r="H262" s="260">
        <v>1.4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6" t="s">
        <v>238</v>
      </c>
      <c r="AU262" s="266" t="s">
        <v>248</v>
      </c>
      <c r="AV262" s="15" t="s">
        <v>141</v>
      </c>
      <c r="AW262" s="15" t="s">
        <v>37</v>
      </c>
      <c r="AX262" s="15" t="s">
        <v>84</v>
      </c>
      <c r="AY262" s="266" t="s">
        <v>229</v>
      </c>
    </row>
    <row r="263" spans="1:65" s="2" customFormat="1" ht="62.7" customHeight="1">
      <c r="A263" s="40"/>
      <c r="B263" s="41"/>
      <c r="C263" s="216" t="s">
        <v>985</v>
      </c>
      <c r="D263" s="216" t="s">
        <v>231</v>
      </c>
      <c r="E263" s="217" t="s">
        <v>1541</v>
      </c>
      <c r="F263" s="218" t="s">
        <v>1542</v>
      </c>
      <c r="G263" s="219" t="s">
        <v>144</v>
      </c>
      <c r="H263" s="220">
        <v>1.8</v>
      </c>
      <c r="I263" s="221"/>
      <c r="J263" s="222">
        <f>ROUND(I263*H263,2)</f>
        <v>0</v>
      </c>
      <c r="K263" s="218" t="s">
        <v>234</v>
      </c>
      <c r="L263" s="46"/>
      <c r="M263" s="223" t="s">
        <v>19</v>
      </c>
      <c r="N263" s="224" t="s">
        <v>48</v>
      </c>
      <c r="O263" s="86"/>
      <c r="P263" s="225">
        <f>O263*H263</f>
        <v>0</v>
      </c>
      <c r="Q263" s="225">
        <v>0</v>
      </c>
      <c r="R263" s="225">
        <f>Q263*H263</f>
        <v>0</v>
      </c>
      <c r="S263" s="225">
        <v>0</v>
      </c>
      <c r="T263" s="22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7" t="s">
        <v>465</v>
      </c>
      <c r="AT263" s="227" t="s">
        <v>231</v>
      </c>
      <c r="AU263" s="227" t="s">
        <v>248</v>
      </c>
      <c r="AY263" s="19" t="s">
        <v>229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9" t="s">
        <v>84</v>
      </c>
      <c r="BK263" s="228">
        <f>ROUND(I263*H263,2)</f>
        <v>0</v>
      </c>
      <c r="BL263" s="19" t="s">
        <v>465</v>
      </c>
      <c r="BM263" s="227" t="s">
        <v>1543</v>
      </c>
    </row>
    <row r="264" spans="1:47" s="2" customFormat="1" ht="12">
      <c r="A264" s="40"/>
      <c r="B264" s="41"/>
      <c r="C264" s="42"/>
      <c r="D264" s="229" t="s">
        <v>236</v>
      </c>
      <c r="E264" s="42"/>
      <c r="F264" s="230" t="s">
        <v>1544</v>
      </c>
      <c r="G264" s="42"/>
      <c r="H264" s="42"/>
      <c r="I264" s="231"/>
      <c r="J264" s="42"/>
      <c r="K264" s="42"/>
      <c r="L264" s="46"/>
      <c r="M264" s="232"/>
      <c r="N264" s="23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236</v>
      </c>
      <c r="AU264" s="19" t="s">
        <v>248</v>
      </c>
    </row>
    <row r="265" spans="1:51" s="13" customFormat="1" ht="12">
      <c r="A265" s="13"/>
      <c r="B265" s="234"/>
      <c r="C265" s="235"/>
      <c r="D265" s="236" t="s">
        <v>238</v>
      </c>
      <c r="E265" s="237" t="s">
        <v>19</v>
      </c>
      <c r="F265" s="238" t="s">
        <v>1545</v>
      </c>
      <c r="G265" s="235"/>
      <c r="H265" s="237" t="s">
        <v>19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238</v>
      </c>
      <c r="AU265" s="244" t="s">
        <v>248</v>
      </c>
      <c r="AV265" s="13" t="s">
        <v>84</v>
      </c>
      <c r="AW265" s="13" t="s">
        <v>37</v>
      </c>
      <c r="AX265" s="13" t="s">
        <v>77</v>
      </c>
      <c r="AY265" s="244" t="s">
        <v>229</v>
      </c>
    </row>
    <row r="266" spans="1:51" s="14" customFormat="1" ht="12">
      <c r="A266" s="14"/>
      <c r="B266" s="245"/>
      <c r="C266" s="246"/>
      <c r="D266" s="236" t="s">
        <v>238</v>
      </c>
      <c r="E266" s="247" t="s">
        <v>19</v>
      </c>
      <c r="F266" s="248" t="s">
        <v>1546</v>
      </c>
      <c r="G266" s="246"/>
      <c r="H266" s="249">
        <v>1.8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238</v>
      </c>
      <c r="AU266" s="255" t="s">
        <v>248</v>
      </c>
      <c r="AV266" s="14" t="s">
        <v>87</v>
      </c>
      <c r="AW266" s="14" t="s">
        <v>37</v>
      </c>
      <c r="AX266" s="14" t="s">
        <v>77</v>
      </c>
      <c r="AY266" s="255" t="s">
        <v>229</v>
      </c>
    </row>
    <row r="267" spans="1:51" s="15" customFormat="1" ht="12">
      <c r="A267" s="15"/>
      <c r="B267" s="256"/>
      <c r="C267" s="257"/>
      <c r="D267" s="236" t="s">
        <v>238</v>
      </c>
      <c r="E267" s="258" t="s">
        <v>19</v>
      </c>
      <c r="F267" s="259" t="s">
        <v>240</v>
      </c>
      <c r="G267" s="257"/>
      <c r="H267" s="260">
        <v>1.8</v>
      </c>
      <c r="I267" s="261"/>
      <c r="J267" s="257"/>
      <c r="K267" s="257"/>
      <c r="L267" s="262"/>
      <c r="M267" s="263"/>
      <c r="N267" s="264"/>
      <c r="O267" s="264"/>
      <c r="P267" s="264"/>
      <c r="Q267" s="264"/>
      <c r="R267" s="264"/>
      <c r="S267" s="264"/>
      <c r="T267" s="26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6" t="s">
        <v>238</v>
      </c>
      <c r="AU267" s="266" t="s">
        <v>248</v>
      </c>
      <c r="AV267" s="15" t="s">
        <v>141</v>
      </c>
      <c r="AW267" s="15" t="s">
        <v>37</v>
      </c>
      <c r="AX267" s="15" t="s">
        <v>84</v>
      </c>
      <c r="AY267" s="266" t="s">
        <v>229</v>
      </c>
    </row>
    <row r="268" spans="1:65" s="2" customFormat="1" ht="66.75" customHeight="1">
      <c r="A268" s="40"/>
      <c r="B268" s="41"/>
      <c r="C268" s="216" t="s">
        <v>990</v>
      </c>
      <c r="D268" s="216" t="s">
        <v>231</v>
      </c>
      <c r="E268" s="217" t="s">
        <v>1547</v>
      </c>
      <c r="F268" s="218" t="s">
        <v>1548</v>
      </c>
      <c r="G268" s="219" t="s">
        <v>127</v>
      </c>
      <c r="H268" s="220">
        <v>40</v>
      </c>
      <c r="I268" s="221"/>
      <c r="J268" s="222">
        <f>ROUND(I268*H268,2)</f>
        <v>0</v>
      </c>
      <c r="K268" s="218" t="s">
        <v>234</v>
      </c>
      <c r="L268" s="46"/>
      <c r="M268" s="223" t="s">
        <v>19</v>
      </c>
      <c r="N268" s="224" t="s">
        <v>48</v>
      </c>
      <c r="O268" s="86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7" t="s">
        <v>465</v>
      </c>
      <c r="AT268" s="227" t="s">
        <v>231</v>
      </c>
      <c r="AU268" s="227" t="s">
        <v>248</v>
      </c>
      <c r="AY268" s="19" t="s">
        <v>229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9" t="s">
        <v>84</v>
      </c>
      <c r="BK268" s="228">
        <f>ROUND(I268*H268,2)</f>
        <v>0</v>
      </c>
      <c r="BL268" s="19" t="s">
        <v>465</v>
      </c>
      <c r="BM268" s="227" t="s">
        <v>1549</v>
      </c>
    </row>
    <row r="269" spans="1:47" s="2" customFormat="1" ht="12">
      <c r="A269" s="40"/>
      <c r="B269" s="41"/>
      <c r="C269" s="42"/>
      <c r="D269" s="229" t="s">
        <v>236</v>
      </c>
      <c r="E269" s="42"/>
      <c r="F269" s="230" t="s">
        <v>1550</v>
      </c>
      <c r="G269" s="42"/>
      <c r="H269" s="42"/>
      <c r="I269" s="231"/>
      <c r="J269" s="42"/>
      <c r="K269" s="42"/>
      <c r="L269" s="46"/>
      <c r="M269" s="232"/>
      <c r="N269" s="23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236</v>
      </c>
      <c r="AU269" s="19" t="s">
        <v>248</v>
      </c>
    </row>
    <row r="270" spans="1:51" s="13" customFormat="1" ht="12">
      <c r="A270" s="13"/>
      <c r="B270" s="234"/>
      <c r="C270" s="235"/>
      <c r="D270" s="236" t="s">
        <v>238</v>
      </c>
      <c r="E270" s="237" t="s">
        <v>19</v>
      </c>
      <c r="F270" s="238" t="s">
        <v>1534</v>
      </c>
      <c r="G270" s="235"/>
      <c r="H270" s="237" t="s">
        <v>19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238</v>
      </c>
      <c r="AU270" s="244" t="s">
        <v>248</v>
      </c>
      <c r="AV270" s="13" t="s">
        <v>84</v>
      </c>
      <c r="AW270" s="13" t="s">
        <v>37</v>
      </c>
      <c r="AX270" s="13" t="s">
        <v>77</v>
      </c>
      <c r="AY270" s="244" t="s">
        <v>229</v>
      </c>
    </row>
    <row r="271" spans="1:51" s="14" customFormat="1" ht="12">
      <c r="A271" s="14"/>
      <c r="B271" s="245"/>
      <c r="C271" s="246"/>
      <c r="D271" s="236" t="s">
        <v>238</v>
      </c>
      <c r="E271" s="247" t="s">
        <v>19</v>
      </c>
      <c r="F271" s="248" t="s">
        <v>405</v>
      </c>
      <c r="G271" s="246"/>
      <c r="H271" s="249">
        <v>40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5" t="s">
        <v>238</v>
      </c>
      <c r="AU271" s="255" t="s">
        <v>248</v>
      </c>
      <c r="AV271" s="14" t="s">
        <v>87</v>
      </c>
      <c r="AW271" s="14" t="s">
        <v>37</v>
      </c>
      <c r="AX271" s="14" t="s">
        <v>77</v>
      </c>
      <c r="AY271" s="255" t="s">
        <v>229</v>
      </c>
    </row>
    <row r="272" spans="1:51" s="15" customFormat="1" ht="12">
      <c r="A272" s="15"/>
      <c r="B272" s="256"/>
      <c r="C272" s="257"/>
      <c r="D272" s="236" t="s">
        <v>238</v>
      </c>
      <c r="E272" s="258" t="s">
        <v>19</v>
      </c>
      <c r="F272" s="259" t="s">
        <v>240</v>
      </c>
      <c r="G272" s="257"/>
      <c r="H272" s="260">
        <v>40</v>
      </c>
      <c r="I272" s="261"/>
      <c r="J272" s="257"/>
      <c r="K272" s="257"/>
      <c r="L272" s="262"/>
      <c r="M272" s="263"/>
      <c r="N272" s="264"/>
      <c r="O272" s="264"/>
      <c r="P272" s="264"/>
      <c r="Q272" s="264"/>
      <c r="R272" s="264"/>
      <c r="S272" s="264"/>
      <c r="T272" s="26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6" t="s">
        <v>238</v>
      </c>
      <c r="AU272" s="266" t="s">
        <v>248</v>
      </c>
      <c r="AV272" s="15" t="s">
        <v>141</v>
      </c>
      <c r="AW272" s="15" t="s">
        <v>37</v>
      </c>
      <c r="AX272" s="15" t="s">
        <v>84</v>
      </c>
      <c r="AY272" s="266" t="s">
        <v>229</v>
      </c>
    </row>
    <row r="273" spans="1:65" s="2" customFormat="1" ht="16.5" customHeight="1">
      <c r="A273" s="40"/>
      <c r="B273" s="41"/>
      <c r="C273" s="216" t="s">
        <v>400</v>
      </c>
      <c r="D273" s="216" t="s">
        <v>231</v>
      </c>
      <c r="E273" s="217" t="s">
        <v>1551</v>
      </c>
      <c r="F273" s="218" t="s">
        <v>1552</v>
      </c>
      <c r="G273" s="219" t="s">
        <v>1441</v>
      </c>
      <c r="H273" s="220">
        <v>6</v>
      </c>
      <c r="I273" s="221"/>
      <c r="J273" s="222">
        <f>ROUND(I273*H273,2)</f>
        <v>0</v>
      </c>
      <c r="K273" s="218" t="s">
        <v>19</v>
      </c>
      <c r="L273" s="46"/>
      <c r="M273" s="223" t="s">
        <v>19</v>
      </c>
      <c r="N273" s="224" t="s">
        <v>48</v>
      </c>
      <c r="O273" s="86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7" t="s">
        <v>465</v>
      </c>
      <c r="AT273" s="227" t="s">
        <v>231</v>
      </c>
      <c r="AU273" s="227" t="s">
        <v>248</v>
      </c>
      <c r="AY273" s="19" t="s">
        <v>229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9" t="s">
        <v>84</v>
      </c>
      <c r="BK273" s="228">
        <f>ROUND(I273*H273,2)</f>
        <v>0</v>
      </c>
      <c r="BL273" s="19" t="s">
        <v>465</v>
      </c>
      <c r="BM273" s="227" t="s">
        <v>1553</v>
      </c>
    </row>
    <row r="274" spans="1:51" s="13" customFormat="1" ht="12">
      <c r="A274" s="13"/>
      <c r="B274" s="234"/>
      <c r="C274" s="235"/>
      <c r="D274" s="236" t="s">
        <v>238</v>
      </c>
      <c r="E274" s="237" t="s">
        <v>19</v>
      </c>
      <c r="F274" s="238" t="s">
        <v>1402</v>
      </c>
      <c r="G274" s="235"/>
      <c r="H274" s="237" t="s">
        <v>19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238</v>
      </c>
      <c r="AU274" s="244" t="s">
        <v>248</v>
      </c>
      <c r="AV274" s="13" t="s">
        <v>84</v>
      </c>
      <c r="AW274" s="13" t="s">
        <v>37</v>
      </c>
      <c r="AX274" s="13" t="s">
        <v>77</v>
      </c>
      <c r="AY274" s="244" t="s">
        <v>229</v>
      </c>
    </row>
    <row r="275" spans="1:51" s="14" customFormat="1" ht="12">
      <c r="A275" s="14"/>
      <c r="B275" s="245"/>
      <c r="C275" s="246"/>
      <c r="D275" s="236" t="s">
        <v>238</v>
      </c>
      <c r="E275" s="247" t="s">
        <v>19</v>
      </c>
      <c r="F275" s="248" t="s">
        <v>907</v>
      </c>
      <c r="G275" s="246"/>
      <c r="H275" s="249">
        <v>6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238</v>
      </c>
      <c r="AU275" s="255" t="s">
        <v>248</v>
      </c>
      <c r="AV275" s="14" t="s">
        <v>87</v>
      </c>
      <c r="AW275" s="14" t="s">
        <v>37</v>
      </c>
      <c r="AX275" s="14" t="s">
        <v>77</v>
      </c>
      <c r="AY275" s="255" t="s">
        <v>229</v>
      </c>
    </row>
    <row r="276" spans="1:51" s="15" customFormat="1" ht="12">
      <c r="A276" s="15"/>
      <c r="B276" s="256"/>
      <c r="C276" s="257"/>
      <c r="D276" s="236" t="s">
        <v>238</v>
      </c>
      <c r="E276" s="258" t="s">
        <v>19</v>
      </c>
      <c r="F276" s="259" t="s">
        <v>240</v>
      </c>
      <c r="G276" s="257"/>
      <c r="H276" s="260">
        <v>6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6" t="s">
        <v>238</v>
      </c>
      <c r="AU276" s="266" t="s">
        <v>248</v>
      </c>
      <c r="AV276" s="15" t="s">
        <v>141</v>
      </c>
      <c r="AW276" s="15" t="s">
        <v>37</v>
      </c>
      <c r="AX276" s="15" t="s">
        <v>84</v>
      </c>
      <c r="AY276" s="266" t="s">
        <v>229</v>
      </c>
    </row>
    <row r="277" spans="1:65" s="2" customFormat="1" ht="55.5" customHeight="1">
      <c r="A277" s="40"/>
      <c r="B277" s="41"/>
      <c r="C277" s="216" t="s">
        <v>405</v>
      </c>
      <c r="D277" s="216" t="s">
        <v>231</v>
      </c>
      <c r="E277" s="217" t="s">
        <v>1554</v>
      </c>
      <c r="F277" s="218" t="s">
        <v>1555</v>
      </c>
      <c r="G277" s="219" t="s">
        <v>144</v>
      </c>
      <c r="H277" s="220">
        <v>3.24</v>
      </c>
      <c r="I277" s="221"/>
      <c r="J277" s="222">
        <f>ROUND(I277*H277,2)</f>
        <v>0</v>
      </c>
      <c r="K277" s="218" t="s">
        <v>234</v>
      </c>
      <c r="L277" s="46"/>
      <c r="M277" s="223" t="s">
        <v>19</v>
      </c>
      <c r="N277" s="224" t="s">
        <v>48</v>
      </c>
      <c r="O277" s="86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7" t="s">
        <v>465</v>
      </c>
      <c r="AT277" s="227" t="s">
        <v>231</v>
      </c>
      <c r="AU277" s="227" t="s">
        <v>248</v>
      </c>
      <c r="AY277" s="19" t="s">
        <v>229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9" t="s">
        <v>84</v>
      </c>
      <c r="BK277" s="228">
        <f>ROUND(I277*H277,2)</f>
        <v>0</v>
      </c>
      <c r="BL277" s="19" t="s">
        <v>465</v>
      </c>
      <c r="BM277" s="227" t="s">
        <v>1556</v>
      </c>
    </row>
    <row r="278" spans="1:47" s="2" customFormat="1" ht="12">
      <c r="A278" s="40"/>
      <c r="B278" s="41"/>
      <c r="C278" s="42"/>
      <c r="D278" s="229" t="s">
        <v>236</v>
      </c>
      <c r="E278" s="42"/>
      <c r="F278" s="230" t="s">
        <v>1557</v>
      </c>
      <c r="G278" s="42"/>
      <c r="H278" s="42"/>
      <c r="I278" s="231"/>
      <c r="J278" s="42"/>
      <c r="K278" s="42"/>
      <c r="L278" s="46"/>
      <c r="M278" s="232"/>
      <c r="N278" s="23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236</v>
      </c>
      <c r="AU278" s="19" t="s">
        <v>248</v>
      </c>
    </row>
    <row r="279" spans="1:51" s="13" customFormat="1" ht="12">
      <c r="A279" s="13"/>
      <c r="B279" s="234"/>
      <c r="C279" s="235"/>
      <c r="D279" s="236" t="s">
        <v>238</v>
      </c>
      <c r="E279" s="237" t="s">
        <v>19</v>
      </c>
      <c r="F279" s="238" t="s">
        <v>1402</v>
      </c>
      <c r="G279" s="235"/>
      <c r="H279" s="237" t="s">
        <v>19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238</v>
      </c>
      <c r="AU279" s="244" t="s">
        <v>248</v>
      </c>
      <c r="AV279" s="13" t="s">
        <v>84</v>
      </c>
      <c r="AW279" s="13" t="s">
        <v>37</v>
      </c>
      <c r="AX279" s="13" t="s">
        <v>77</v>
      </c>
      <c r="AY279" s="244" t="s">
        <v>229</v>
      </c>
    </row>
    <row r="280" spans="1:51" s="14" customFormat="1" ht="12">
      <c r="A280" s="14"/>
      <c r="B280" s="245"/>
      <c r="C280" s="246"/>
      <c r="D280" s="236" t="s">
        <v>238</v>
      </c>
      <c r="E280" s="247" t="s">
        <v>19</v>
      </c>
      <c r="F280" s="248" t="s">
        <v>1558</v>
      </c>
      <c r="G280" s="246"/>
      <c r="H280" s="249">
        <v>3.24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238</v>
      </c>
      <c r="AU280" s="255" t="s">
        <v>248</v>
      </c>
      <c r="AV280" s="14" t="s">
        <v>87</v>
      </c>
      <c r="AW280" s="14" t="s">
        <v>37</v>
      </c>
      <c r="AX280" s="14" t="s">
        <v>77</v>
      </c>
      <c r="AY280" s="255" t="s">
        <v>229</v>
      </c>
    </row>
    <row r="281" spans="1:51" s="15" customFormat="1" ht="12">
      <c r="A281" s="15"/>
      <c r="B281" s="256"/>
      <c r="C281" s="257"/>
      <c r="D281" s="236" t="s">
        <v>238</v>
      </c>
      <c r="E281" s="258" t="s">
        <v>19</v>
      </c>
      <c r="F281" s="259" t="s">
        <v>240</v>
      </c>
      <c r="G281" s="257"/>
      <c r="H281" s="260">
        <v>3.24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6" t="s">
        <v>238</v>
      </c>
      <c r="AU281" s="266" t="s">
        <v>248</v>
      </c>
      <c r="AV281" s="15" t="s">
        <v>141</v>
      </c>
      <c r="AW281" s="15" t="s">
        <v>37</v>
      </c>
      <c r="AX281" s="15" t="s">
        <v>84</v>
      </c>
      <c r="AY281" s="266" t="s">
        <v>229</v>
      </c>
    </row>
    <row r="282" spans="1:65" s="2" customFormat="1" ht="24.15" customHeight="1">
      <c r="A282" s="40"/>
      <c r="B282" s="41"/>
      <c r="C282" s="216" t="s">
        <v>409</v>
      </c>
      <c r="D282" s="216" t="s">
        <v>231</v>
      </c>
      <c r="E282" s="217" t="s">
        <v>1559</v>
      </c>
      <c r="F282" s="218" t="s">
        <v>1560</v>
      </c>
      <c r="G282" s="219" t="s">
        <v>144</v>
      </c>
      <c r="H282" s="220">
        <v>3.58</v>
      </c>
      <c r="I282" s="221"/>
      <c r="J282" s="222">
        <f>ROUND(I282*H282,2)</f>
        <v>0</v>
      </c>
      <c r="K282" s="218" t="s">
        <v>234</v>
      </c>
      <c r="L282" s="46"/>
      <c r="M282" s="223" t="s">
        <v>19</v>
      </c>
      <c r="N282" s="224" t="s">
        <v>48</v>
      </c>
      <c r="O282" s="86"/>
      <c r="P282" s="225">
        <f>O282*H282</f>
        <v>0</v>
      </c>
      <c r="Q282" s="225">
        <v>2.30102</v>
      </c>
      <c r="R282" s="225">
        <f>Q282*H282</f>
        <v>8.2376516</v>
      </c>
      <c r="S282" s="225">
        <v>0</v>
      </c>
      <c r="T282" s="22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7" t="s">
        <v>465</v>
      </c>
      <c r="AT282" s="227" t="s">
        <v>231</v>
      </c>
      <c r="AU282" s="227" t="s">
        <v>248</v>
      </c>
      <c r="AY282" s="19" t="s">
        <v>229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9" t="s">
        <v>84</v>
      </c>
      <c r="BK282" s="228">
        <f>ROUND(I282*H282,2)</f>
        <v>0</v>
      </c>
      <c r="BL282" s="19" t="s">
        <v>465</v>
      </c>
      <c r="BM282" s="227" t="s">
        <v>1561</v>
      </c>
    </row>
    <row r="283" spans="1:47" s="2" customFormat="1" ht="12">
      <c r="A283" s="40"/>
      <c r="B283" s="41"/>
      <c r="C283" s="42"/>
      <c r="D283" s="229" t="s">
        <v>236</v>
      </c>
      <c r="E283" s="42"/>
      <c r="F283" s="230" t="s">
        <v>1562</v>
      </c>
      <c r="G283" s="42"/>
      <c r="H283" s="42"/>
      <c r="I283" s="231"/>
      <c r="J283" s="42"/>
      <c r="K283" s="42"/>
      <c r="L283" s="46"/>
      <c r="M283" s="232"/>
      <c r="N283" s="23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236</v>
      </c>
      <c r="AU283" s="19" t="s">
        <v>248</v>
      </c>
    </row>
    <row r="284" spans="1:51" s="13" customFormat="1" ht="12">
      <c r="A284" s="13"/>
      <c r="B284" s="234"/>
      <c r="C284" s="235"/>
      <c r="D284" s="236" t="s">
        <v>238</v>
      </c>
      <c r="E284" s="237" t="s">
        <v>19</v>
      </c>
      <c r="F284" s="238" t="s">
        <v>1563</v>
      </c>
      <c r="G284" s="235"/>
      <c r="H284" s="237" t="s">
        <v>19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238</v>
      </c>
      <c r="AU284" s="244" t="s">
        <v>248</v>
      </c>
      <c r="AV284" s="13" t="s">
        <v>84</v>
      </c>
      <c r="AW284" s="13" t="s">
        <v>37</v>
      </c>
      <c r="AX284" s="13" t="s">
        <v>77</v>
      </c>
      <c r="AY284" s="244" t="s">
        <v>229</v>
      </c>
    </row>
    <row r="285" spans="1:51" s="14" customFormat="1" ht="12">
      <c r="A285" s="14"/>
      <c r="B285" s="245"/>
      <c r="C285" s="246"/>
      <c r="D285" s="236" t="s">
        <v>238</v>
      </c>
      <c r="E285" s="247" t="s">
        <v>1564</v>
      </c>
      <c r="F285" s="248" t="s">
        <v>1565</v>
      </c>
      <c r="G285" s="246"/>
      <c r="H285" s="249">
        <v>3.58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238</v>
      </c>
      <c r="AU285" s="255" t="s">
        <v>248</v>
      </c>
      <c r="AV285" s="14" t="s">
        <v>87</v>
      </c>
      <c r="AW285" s="14" t="s">
        <v>37</v>
      </c>
      <c r="AX285" s="14" t="s">
        <v>77</v>
      </c>
      <c r="AY285" s="255" t="s">
        <v>229</v>
      </c>
    </row>
    <row r="286" spans="1:51" s="15" customFormat="1" ht="12">
      <c r="A286" s="15"/>
      <c r="B286" s="256"/>
      <c r="C286" s="257"/>
      <c r="D286" s="236" t="s">
        <v>238</v>
      </c>
      <c r="E286" s="258" t="s">
        <v>19</v>
      </c>
      <c r="F286" s="259" t="s">
        <v>240</v>
      </c>
      <c r="G286" s="257"/>
      <c r="H286" s="260">
        <v>3.58</v>
      </c>
      <c r="I286" s="261"/>
      <c r="J286" s="257"/>
      <c r="K286" s="257"/>
      <c r="L286" s="262"/>
      <c r="M286" s="263"/>
      <c r="N286" s="264"/>
      <c r="O286" s="264"/>
      <c r="P286" s="264"/>
      <c r="Q286" s="264"/>
      <c r="R286" s="264"/>
      <c r="S286" s="264"/>
      <c r="T286" s="26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6" t="s">
        <v>238</v>
      </c>
      <c r="AU286" s="266" t="s">
        <v>248</v>
      </c>
      <c r="AV286" s="15" t="s">
        <v>141</v>
      </c>
      <c r="AW286" s="15" t="s">
        <v>37</v>
      </c>
      <c r="AX286" s="15" t="s">
        <v>84</v>
      </c>
      <c r="AY286" s="266" t="s">
        <v>229</v>
      </c>
    </row>
    <row r="287" spans="1:65" s="2" customFormat="1" ht="24.15" customHeight="1">
      <c r="A287" s="40"/>
      <c r="B287" s="41"/>
      <c r="C287" s="279" t="s">
        <v>416</v>
      </c>
      <c r="D287" s="279" t="s">
        <v>320</v>
      </c>
      <c r="E287" s="280" t="s">
        <v>1566</v>
      </c>
      <c r="F287" s="281" t="s">
        <v>1567</v>
      </c>
      <c r="G287" s="282" t="s">
        <v>1441</v>
      </c>
      <c r="H287" s="283">
        <v>2</v>
      </c>
      <c r="I287" s="284"/>
      <c r="J287" s="285">
        <f>ROUND(I287*H287,2)</f>
        <v>0</v>
      </c>
      <c r="K287" s="281" t="s">
        <v>19</v>
      </c>
      <c r="L287" s="286"/>
      <c r="M287" s="287" t="s">
        <v>19</v>
      </c>
      <c r="N287" s="288" t="s">
        <v>48</v>
      </c>
      <c r="O287" s="86"/>
      <c r="P287" s="225">
        <f>O287*H287</f>
        <v>0</v>
      </c>
      <c r="Q287" s="225">
        <v>0</v>
      </c>
      <c r="R287" s="225">
        <f>Q287*H287</f>
        <v>0</v>
      </c>
      <c r="S287" s="225">
        <v>0</v>
      </c>
      <c r="T287" s="22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7" t="s">
        <v>758</v>
      </c>
      <c r="AT287" s="227" t="s">
        <v>320</v>
      </c>
      <c r="AU287" s="227" t="s">
        <v>248</v>
      </c>
      <c r="AY287" s="19" t="s">
        <v>229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9" t="s">
        <v>84</v>
      </c>
      <c r="BK287" s="228">
        <f>ROUND(I287*H287,2)</f>
        <v>0</v>
      </c>
      <c r="BL287" s="19" t="s">
        <v>465</v>
      </c>
      <c r="BM287" s="227" t="s">
        <v>1568</v>
      </c>
    </row>
    <row r="288" spans="1:51" s="13" customFormat="1" ht="12">
      <c r="A288" s="13"/>
      <c r="B288" s="234"/>
      <c r="C288" s="235"/>
      <c r="D288" s="236" t="s">
        <v>238</v>
      </c>
      <c r="E288" s="237" t="s">
        <v>19</v>
      </c>
      <c r="F288" s="238" t="s">
        <v>1402</v>
      </c>
      <c r="G288" s="235"/>
      <c r="H288" s="237" t="s">
        <v>19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238</v>
      </c>
      <c r="AU288" s="244" t="s">
        <v>248</v>
      </c>
      <c r="AV288" s="13" t="s">
        <v>84</v>
      </c>
      <c r="AW288" s="13" t="s">
        <v>37</v>
      </c>
      <c r="AX288" s="13" t="s">
        <v>77</v>
      </c>
      <c r="AY288" s="244" t="s">
        <v>229</v>
      </c>
    </row>
    <row r="289" spans="1:51" s="14" customFormat="1" ht="12">
      <c r="A289" s="14"/>
      <c r="B289" s="245"/>
      <c r="C289" s="246"/>
      <c r="D289" s="236" t="s">
        <v>238</v>
      </c>
      <c r="E289" s="247" t="s">
        <v>19</v>
      </c>
      <c r="F289" s="248" t="s">
        <v>87</v>
      </c>
      <c r="G289" s="246"/>
      <c r="H289" s="249">
        <v>2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238</v>
      </c>
      <c r="AU289" s="255" t="s">
        <v>248</v>
      </c>
      <c r="AV289" s="14" t="s">
        <v>87</v>
      </c>
      <c r="AW289" s="14" t="s">
        <v>37</v>
      </c>
      <c r="AX289" s="14" t="s">
        <v>77</v>
      </c>
      <c r="AY289" s="255" t="s">
        <v>229</v>
      </c>
    </row>
    <row r="290" spans="1:51" s="15" customFormat="1" ht="12">
      <c r="A290" s="15"/>
      <c r="B290" s="256"/>
      <c r="C290" s="257"/>
      <c r="D290" s="236" t="s">
        <v>238</v>
      </c>
      <c r="E290" s="258" t="s">
        <v>19</v>
      </c>
      <c r="F290" s="259" t="s">
        <v>240</v>
      </c>
      <c r="G290" s="257"/>
      <c r="H290" s="260">
        <v>2</v>
      </c>
      <c r="I290" s="261"/>
      <c r="J290" s="257"/>
      <c r="K290" s="257"/>
      <c r="L290" s="262"/>
      <c r="M290" s="263"/>
      <c r="N290" s="264"/>
      <c r="O290" s="264"/>
      <c r="P290" s="264"/>
      <c r="Q290" s="264"/>
      <c r="R290" s="264"/>
      <c r="S290" s="264"/>
      <c r="T290" s="26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6" t="s">
        <v>238</v>
      </c>
      <c r="AU290" s="266" t="s">
        <v>248</v>
      </c>
      <c r="AV290" s="15" t="s">
        <v>141</v>
      </c>
      <c r="AW290" s="15" t="s">
        <v>37</v>
      </c>
      <c r="AX290" s="15" t="s">
        <v>84</v>
      </c>
      <c r="AY290" s="266" t="s">
        <v>229</v>
      </c>
    </row>
    <row r="291" spans="1:65" s="2" customFormat="1" ht="24.15" customHeight="1">
      <c r="A291" s="40"/>
      <c r="B291" s="41"/>
      <c r="C291" s="279" t="s">
        <v>422</v>
      </c>
      <c r="D291" s="279" t="s">
        <v>320</v>
      </c>
      <c r="E291" s="280" t="s">
        <v>1569</v>
      </c>
      <c r="F291" s="281" t="s">
        <v>1570</v>
      </c>
      <c r="G291" s="282" t="s">
        <v>1441</v>
      </c>
      <c r="H291" s="283">
        <v>4</v>
      </c>
      <c r="I291" s="284"/>
      <c r="J291" s="285">
        <f>ROUND(I291*H291,2)</f>
        <v>0</v>
      </c>
      <c r="K291" s="281" t="s">
        <v>19</v>
      </c>
      <c r="L291" s="286"/>
      <c r="M291" s="287" t="s">
        <v>19</v>
      </c>
      <c r="N291" s="288" t="s">
        <v>48</v>
      </c>
      <c r="O291" s="86"/>
      <c r="P291" s="225">
        <f>O291*H291</f>
        <v>0</v>
      </c>
      <c r="Q291" s="225">
        <v>0</v>
      </c>
      <c r="R291" s="225">
        <f>Q291*H291</f>
        <v>0</v>
      </c>
      <c r="S291" s="225">
        <v>0</v>
      </c>
      <c r="T291" s="22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7" t="s">
        <v>758</v>
      </c>
      <c r="AT291" s="227" t="s">
        <v>320</v>
      </c>
      <c r="AU291" s="227" t="s">
        <v>248</v>
      </c>
      <c r="AY291" s="19" t="s">
        <v>229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9" t="s">
        <v>84</v>
      </c>
      <c r="BK291" s="228">
        <f>ROUND(I291*H291,2)</f>
        <v>0</v>
      </c>
      <c r="BL291" s="19" t="s">
        <v>465</v>
      </c>
      <c r="BM291" s="227" t="s">
        <v>1571</v>
      </c>
    </row>
    <row r="292" spans="1:51" s="13" customFormat="1" ht="12">
      <c r="A292" s="13"/>
      <c r="B292" s="234"/>
      <c r="C292" s="235"/>
      <c r="D292" s="236" t="s">
        <v>238</v>
      </c>
      <c r="E292" s="237" t="s">
        <v>19</v>
      </c>
      <c r="F292" s="238" t="s">
        <v>1402</v>
      </c>
      <c r="G292" s="235"/>
      <c r="H292" s="237" t="s">
        <v>19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238</v>
      </c>
      <c r="AU292" s="244" t="s">
        <v>248</v>
      </c>
      <c r="AV292" s="13" t="s">
        <v>84</v>
      </c>
      <c r="AW292" s="13" t="s">
        <v>37</v>
      </c>
      <c r="AX292" s="13" t="s">
        <v>77</v>
      </c>
      <c r="AY292" s="244" t="s">
        <v>229</v>
      </c>
    </row>
    <row r="293" spans="1:51" s="14" customFormat="1" ht="12">
      <c r="A293" s="14"/>
      <c r="B293" s="245"/>
      <c r="C293" s="246"/>
      <c r="D293" s="236" t="s">
        <v>238</v>
      </c>
      <c r="E293" s="247" t="s">
        <v>19</v>
      </c>
      <c r="F293" s="248" t="s">
        <v>141</v>
      </c>
      <c r="G293" s="246"/>
      <c r="H293" s="249">
        <v>4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238</v>
      </c>
      <c r="AU293" s="255" t="s">
        <v>248</v>
      </c>
      <c r="AV293" s="14" t="s">
        <v>87</v>
      </c>
      <c r="AW293" s="14" t="s">
        <v>37</v>
      </c>
      <c r="AX293" s="14" t="s">
        <v>77</v>
      </c>
      <c r="AY293" s="255" t="s">
        <v>229</v>
      </c>
    </row>
    <row r="294" spans="1:51" s="15" customFormat="1" ht="12">
      <c r="A294" s="15"/>
      <c r="B294" s="256"/>
      <c r="C294" s="257"/>
      <c r="D294" s="236" t="s">
        <v>238</v>
      </c>
      <c r="E294" s="258" t="s">
        <v>19</v>
      </c>
      <c r="F294" s="259" t="s">
        <v>240</v>
      </c>
      <c r="G294" s="257"/>
      <c r="H294" s="260">
        <v>4</v>
      </c>
      <c r="I294" s="261"/>
      <c r="J294" s="257"/>
      <c r="K294" s="257"/>
      <c r="L294" s="262"/>
      <c r="M294" s="263"/>
      <c r="N294" s="264"/>
      <c r="O294" s="264"/>
      <c r="P294" s="264"/>
      <c r="Q294" s="264"/>
      <c r="R294" s="264"/>
      <c r="S294" s="264"/>
      <c r="T294" s="26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6" t="s">
        <v>238</v>
      </c>
      <c r="AU294" s="266" t="s">
        <v>248</v>
      </c>
      <c r="AV294" s="15" t="s">
        <v>141</v>
      </c>
      <c r="AW294" s="15" t="s">
        <v>37</v>
      </c>
      <c r="AX294" s="15" t="s">
        <v>84</v>
      </c>
      <c r="AY294" s="266" t="s">
        <v>229</v>
      </c>
    </row>
    <row r="295" spans="1:65" s="2" customFormat="1" ht="16.5" customHeight="1">
      <c r="A295" s="40"/>
      <c r="B295" s="41"/>
      <c r="C295" s="216" t="s">
        <v>427</v>
      </c>
      <c r="D295" s="216" t="s">
        <v>231</v>
      </c>
      <c r="E295" s="217" t="s">
        <v>1572</v>
      </c>
      <c r="F295" s="218" t="s">
        <v>1573</v>
      </c>
      <c r="G295" s="219" t="s">
        <v>127</v>
      </c>
      <c r="H295" s="220">
        <v>196</v>
      </c>
      <c r="I295" s="221"/>
      <c r="J295" s="222">
        <f>ROUND(I295*H295,2)</f>
        <v>0</v>
      </c>
      <c r="K295" s="218" t="s">
        <v>19</v>
      </c>
      <c r="L295" s="46"/>
      <c r="M295" s="223" t="s">
        <v>19</v>
      </c>
      <c r="N295" s="224" t="s">
        <v>48</v>
      </c>
      <c r="O295" s="86"/>
      <c r="P295" s="225">
        <f>O295*H295</f>
        <v>0</v>
      </c>
      <c r="Q295" s="225">
        <v>0</v>
      </c>
      <c r="R295" s="225">
        <f>Q295*H295</f>
        <v>0</v>
      </c>
      <c r="S295" s="225">
        <v>0</v>
      </c>
      <c r="T295" s="22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7" t="s">
        <v>465</v>
      </c>
      <c r="AT295" s="227" t="s">
        <v>231</v>
      </c>
      <c r="AU295" s="227" t="s">
        <v>248</v>
      </c>
      <c r="AY295" s="19" t="s">
        <v>229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9" t="s">
        <v>84</v>
      </c>
      <c r="BK295" s="228">
        <f>ROUND(I295*H295,2)</f>
        <v>0</v>
      </c>
      <c r="BL295" s="19" t="s">
        <v>465</v>
      </c>
      <c r="BM295" s="227" t="s">
        <v>1574</v>
      </c>
    </row>
    <row r="296" spans="1:51" s="13" customFormat="1" ht="12">
      <c r="A296" s="13"/>
      <c r="B296" s="234"/>
      <c r="C296" s="235"/>
      <c r="D296" s="236" t="s">
        <v>238</v>
      </c>
      <c r="E296" s="237" t="s">
        <v>19</v>
      </c>
      <c r="F296" s="238" t="s">
        <v>1412</v>
      </c>
      <c r="G296" s="235"/>
      <c r="H296" s="237" t="s">
        <v>19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238</v>
      </c>
      <c r="AU296" s="244" t="s">
        <v>248</v>
      </c>
      <c r="AV296" s="13" t="s">
        <v>84</v>
      </c>
      <c r="AW296" s="13" t="s">
        <v>37</v>
      </c>
      <c r="AX296" s="13" t="s">
        <v>77</v>
      </c>
      <c r="AY296" s="244" t="s">
        <v>229</v>
      </c>
    </row>
    <row r="297" spans="1:51" s="14" customFormat="1" ht="12">
      <c r="A297" s="14"/>
      <c r="B297" s="245"/>
      <c r="C297" s="246"/>
      <c r="D297" s="236" t="s">
        <v>238</v>
      </c>
      <c r="E297" s="247" t="s">
        <v>19</v>
      </c>
      <c r="F297" s="248" t="s">
        <v>1575</v>
      </c>
      <c r="G297" s="246"/>
      <c r="H297" s="249">
        <v>196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238</v>
      </c>
      <c r="AU297" s="255" t="s">
        <v>248</v>
      </c>
      <c r="AV297" s="14" t="s">
        <v>87</v>
      </c>
      <c r="AW297" s="14" t="s">
        <v>37</v>
      </c>
      <c r="AX297" s="14" t="s">
        <v>77</v>
      </c>
      <c r="AY297" s="255" t="s">
        <v>229</v>
      </c>
    </row>
    <row r="298" spans="1:51" s="15" customFormat="1" ht="12">
      <c r="A298" s="15"/>
      <c r="B298" s="256"/>
      <c r="C298" s="257"/>
      <c r="D298" s="236" t="s">
        <v>238</v>
      </c>
      <c r="E298" s="258" t="s">
        <v>19</v>
      </c>
      <c r="F298" s="259" t="s">
        <v>240</v>
      </c>
      <c r="G298" s="257"/>
      <c r="H298" s="260">
        <v>196</v>
      </c>
      <c r="I298" s="261"/>
      <c r="J298" s="257"/>
      <c r="K298" s="257"/>
      <c r="L298" s="262"/>
      <c r="M298" s="263"/>
      <c r="N298" s="264"/>
      <c r="O298" s="264"/>
      <c r="P298" s="264"/>
      <c r="Q298" s="264"/>
      <c r="R298" s="264"/>
      <c r="S298" s="264"/>
      <c r="T298" s="26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6" t="s">
        <v>238</v>
      </c>
      <c r="AU298" s="266" t="s">
        <v>248</v>
      </c>
      <c r="AV298" s="15" t="s">
        <v>141</v>
      </c>
      <c r="AW298" s="15" t="s">
        <v>37</v>
      </c>
      <c r="AX298" s="15" t="s">
        <v>84</v>
      </c>
      <c r="AY298" s="266" t="s">
        <v>229</v>
      </c>
    </row>
    <row r="299" spans="1:65" s="2" customFormat="1" ht="66.75" customHeight="1">
      <c r="A299" s="40"/>
      <c r="B299" s="41"/>
      <c r="C299" s="216" t="s">
        <v>998</v>
      </c>
      <c r="D299" s="216" t="s">
        <v>231</v>
      </c>
      <c r="E299" s="217" t="s">
        <v>1576</v>
      </c>
      <c r="F299" s="218" t="s">
        <v>1577</v>
      </c>
      <c r="G299" s="219" t="s">
        <v>127</v>
      </c>
      <c r="H299" s="220">
        <v>30</v>
      </c>
      <c r="I299" s="221"/>
      <c r="J299" s="222">
        <f>ROUND(I299*H299,2)</f>
        <v>0</v>
      </c>
      <c r="K299" s="218" t="s">
        <v>234</v>
      </c>
      <c r="L299" s="46"/>
      <c r="M299" s="223" t="s">
        <v>19</v>
      </c>
      <c r="N299" s="224" t="s">
        <v>48</v>
      </c>
      <c r="O299" s="86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7" t="s">
        <v>465</v>
      </c>
      <c r="AT299" s="227" t="s">
        <v>231</v>
      </c>
      <c r="AU299" s="227" t="s">
        <v>248</v>
      </c>
      <c r="AY299" s="19" t="s">
        <v>229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9" t="s">
        <v>84</v>
      </c>
      <c r="BK299" s="228">
        <f>ROUND(I299*H299,2)</f>
        <v>0</v>
      </c>
      <c r="BL299" s="19" t="s">
        <v>465</v>
      </c>
      <c r="BM299" s="227" t="s">
        <v>1578</v>
      </c>
    </row>
    <row r="300" spans="1:47" s="2" customFormat="1" ht="12">
      <c r="A300" s="40"/>
      <c r="B300" s="41"/>
      <c r="C300" s="42"/>
      <c r="D300" s="229" t="s">
        <v>236</v>
      </c>
      <c r="E300" s="42"/>
      <c r="F300" s="230" t="s">
        <v>1579</v>
      </c>
      <c r="G300" s="42"/>
      <c r="H300" s="42"/>
      <c r="I300" s="231"/>
      <c r="J300" s="42"/>
      <c r="K300" s="42"/>
      <c r="L300" s="46"/>
      <c r="M300" s="232"/>
      <c r="N300" s="23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236</v>
      </c>
      <c r="AU300" s="19" t="s">
        <v>248</v>
      </c>
    </row>
    <row r="301" spans="1:51" s="13" customFormat="1" ht="12">
      <c r="A301" s="13"/>
      <c r="B301" s="234"/>
      <c r="C301" s="235"/>
      <c r="D301" s="236" t="s">
        <v>238</v>
      </c>
      <c r="E301" s="237" t="s">
        <v>19</v>
      </c>
      <c r="F301" s="238" t="s">
        <v>1580</v>
      </c>
      <c r="G301" s="235"/>
      <c r="H301" s="237" t="s">
        <v>19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238</v>
      </c>
      <c r="AU301" s="244" t="s">
        <v>248</v>
      </c>
      <c r="AV301" s="13" t="s">
        <v>84</v>
      </c>
      <c r="AW301" s="13" t="s">
        <v>37</v>
      </c>
      <c r="AX301" s="13" t="s">
        <v>77</v>
      </c>
      <c r="AY301" s="244" t="s">
        <v>229</v>
      </c>
    </row>
    <row r="302" spans="1:51" s="14" customFormat="1" ht="12">
      <c r="A302" s="14"/>
      <c r="B302" s="245"/>
      <c r="C302" s="246"/>
      <c r="D302" s="236" t="s">
        <v>238</v>
      </c>
      <c r="E302" s="247" t="s">
        <v>1385</v>
      </c>
      <c r="F302" s="248" t="s">
        <v>371</v>
      </c>
      <c r="G302" s="246"/>
      <c r="H302" s="249">
        <v>30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238</v>
      </c>
      <c r="AU302" s="255" t="s">
        <v>248</v>
      </c>
      <c r="AV302" s="14" t="s">
        <v>87</v>
      </c>
      <c r="AW302" s="14" t="s">
        <v>37</v>
      </c>
      <c r="AX302" s="14" t="s">
        <v>77</v>
      </c>
      <c r="AY302" s="255" t="s">
        <v>229</v>
      </c>
    </row>
    <row r="303" spans="1:51" s="15" customFormat="1" ht="12">
      <c r="A303" s="15"/>
      <c r="B303" s="256"/>
      <c r="C303" s="257"/>
      <c r="D303" s="236" t="s">
        <v>238</v>
      </c>
      <c r="E303" s="258" t="s">
        <v>19</v>
      </c>
      <c r="F303" s="259" t="s">
        <v>240</v>
      </c>
      <c r="G303" s="257"/>
      <c r="H303" s="260">
        <v>30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6" t="s">
        <v>238</v>
      </c>
      <c r="AU303" s="266" t="s">
        <v>248</v>
      </c>
      <c r="AV303" s="15" t="s">
        <v>141</v>
      </c>
      <c r="AW303" s="15" t="s">
        <v>37</v>
      </c>
      <c r="AX303" s="15" t="s">
        <v>84</v>
      </c>
      <c r="AY303" s="266" t="s">
        <v>229</v>
      </c>
    </row>
    <row r="304" spans="1:65" s="2" customFormat="1" ht="66.75" customHeight="1">
      <c r="A304" s="40"/>
      <c r="B304" s="41"/>
      <c r="C304" s="216" t="s">
        <v>1005</v>
      </c>
      <c r="D304" s="216" t="s">
        <v>231</v>
      </c>
      <c r="E304" s="217" t="s">
        <v>1581</v>
      </c>
      <c r="F304" s="218" t="s">
        <v>1582</v>
      </c>
      <c r="G304" s="219" t="s">
        <v>127</v>
      </c>
      <c r="H304" s="220">
        <v>39</v>
      </c>
      <c r="I304" s="221"/>
      <c r="J304" s="222">
        <f>ROUND(I304*H304,2)</f>
        <v>0</v>
      </c>
      <c r="K304" s="218" t="s">
        <v>234</v>
      </c>
      <c r="L304" s="46"/>
      <c r="M304" s="223" t="s">
        <v>19</v>
      </c>
      <c r="N304" s="224" t="s">
        <v>48</v>
      </c>
      <c r="O304" s="86"/>
      <c r="P304" s="225">
        <f>O304*H304</f>
        <v>0</v>
      </c>
      <c r="Q304" s="225">
        <v>0</v>
      </c>
      <c r="R304" s="225">
        <f>Q304*H304</f>
        <v>0</v>
      </c>
      <c r="S304" s="225">
        <v>0</v>
      </c>
      <c r="T304" s="22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7" t="s">
        <v>465</v>
      </c>
      <c r="AT304" s="227" t="s">
        <v>231</v>
      </c>
      <c r="AU304" s="227" t="s">
        <v>248</v>
      </c>
      <c r="AY304" s="19" t="s">
        <v>229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9" t="s">
        <v>84</v>
      </c>
      <c r="BK304" s="228">
        <f>ROUND(I304*H304,2)</f>
        <v>0</v>
      </c>
      <c r="BL304" s="19" t="s">
        <v>465</v>
      </c>
      <c r="BM304" s="227" t="s">
        <v>1583</v>
      </c>
    </row>
    <row r="305" spans="1:47" s="2" customFormat="1" ht="12">
      <c r="A305" s="40"/>
      <c r="B305" s="41"/>
      <c r="C305" s="42"/>
      <c r="D305" s="229" t="s">
        <v>236</v>
      </c>
      <c r="E305" s="42"/>
      <c r="F305" s="230" t="s">
        <v>1584</v>
      </c>
      <c r="G305" s="42"/>
      <c r="H305" s="42"/>
      <c r="I305" s="231"/>
      <c r="J305" s="42"/>
      <c r="K305" s="42"/>
      <c r="L305" s="46"/>
      <c r="M305" s="232"/>
      <c r="N305" s="23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236</v>
      </c>
      <c r="AU305" s="19" t="s">
        <v>248</v>
      </c>
    </row>
    <row r="306" spans="1:51" s="13" customFormat="1" ht="12">
      <c r="A306" s="13"/>
      <c r="B306" s="234"/>
      <c r="C306" s="235"/>
      <c r="D306" s="236" t="s">
        <v>238</v>
      </c>
      <c r="E306" s="237" t="s">
        <v>19</v>
      </c>
      <c r="F306" s="238" t="s">
        <v>1585</v>
      </c>
      <c r="G306" s="235"/>
      <c r="H306" s="237" t="s">
        <v>19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238</v>
      </c>
      <c r="AU306" s="244" t="s">
        <v>248</v>
      </c>
      <c r="AV306" s="13" t="s">
        <v>84</v>
      </c>
      <c r="AW306" s="13" t="s">
        <v>37</v>
      </c>
      <c r="AX306" s="13" t="s">
        <v>77</v>
      </c>
      <c r="AY306" s="244" t="s">
        <v>229</v>
      </c>
    </row>
    <row r="307" spans="1:51" s="14" customFormat="1" ht="12">
      <c r="A307" s="14"/>
      <c r="B307" s="245"/>
      <c r="C307" s="246"/>
      <c r="D307" s="236" t="s">
        <v>238</v>
      </c>
      <c r="E307" s="247" t="s">
        <v>19</v>
      </c>
      <c r="F307" s="248" t="s">
        <v>400</v>
      </c>
      <c r="G307" s="246"/>
      <c r="H307" s="249">
        <v>39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238</v>
      </c>
      <c r="AU307" s="255" t="s">
        <v>248</v>
      </c>
      <c r="AV307" s="14" t="s">
        <v>87</v>
      </c>
      <c r="AW307" s="14" t="s">
        <v>37</v>
      </c>
      <c r="AX307" s="14" t="s">
        <v>77</v>
      </c>
      <c r="AY307" s="255" t="s">
        <v>229</v>
      </c>
    </row>
    <row r="308" spans="1:51" s="15" customFormat="1" ht="12">
      <c r="A308" s="15"/>
      <c r="B308" s="256"/>
      <c r="C308" s="257"/>
      <c r="D308" s="236" t="s">
        <v>238</v>
      </c>
      <c r="E308" s="258" t="s">
        <v>19</v>
      </c>
      <c r="F308" s="259" t="s">
        <v>240</v>
      </c>
      <c r="G308" s="257"/>
      <c r="H308" s="260">
        <v>39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6" t="s">
        <v>238</v>
      </c>
      <c r="AU308" s="266" t="s">
        <v>248</v>
      </c>
      <c r="AV308" s="15" t="s">
        <v>141</v>
      </c>
      <c r="AW308" s="15" t="s">
        <v>37</v>
      </c>
      <c r="AX308" s="15" t="s">
        <v>84</v>
      </c>
      <c r="AY308" s="266" t="s">
        <v>229</v>
      </c>
    </row>
    <row r="309" spans="1:65" s="2" customFormat="1" ht="66.75" customHeight="1">
      <c r="A309" s="40"/>
      <c r="B309" s="41"/>
      <c r="C309" s="216" t="s">
        <v>1010</v>
      </c>
      <c r="D309" s="216" t="s">
        <v>231</v>
      </c>
      <c r="E309" s="217" t="s">
        <v>1586</v>
      </c>
      <c r="F309" s="218" t="s">
        <v>1587</v>
      </c>
      <c r="G309" s="219" t="s">
        <v>127</v>
      </c>
      <c r="H309" s="220">
        <v>127</v>
      </c>
      <c r="I309" s="221"/>
      <c r="J309" s="222">
        <f>ROUND(I309*H309,2)</f>
        <v>0</v>
      </c>
      <c r="K309" s="218" t="s">
        <v>234</v>
      </c>
      <c r="L309" s="46"/>
      <c r="M309" s="223" t="s">
        <v>19</v>
      </c>
      <c r="N309" s="224" t="s">
        <v>48</v>
      </c>
      <c r="O309" s="86"/>
      <c r="P309" s="225">
        <f>O309*H309</f>
        <v>0</v>
      </c>
      <c r="Q309" s="225">
        <v>0</v>
      </c>
      <c r="R309" s="225">
        <f>Q309*H309</f>
        <v>0</v>
      </c>
      <c r="S309" s="225">
        <v>0</v>
      </c>
      <c r="T309" s="22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7" t="s">
        <v>465</v>
      </c>
      <c r="AT309" s="227" t="s">
        <v>231</v>
      </c>
      <c r="AU309" s="227" t="s">
        <v>248</v>
      </c>
      <c r="AY309" s="19" t="s">
        <v>229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9" t="s">
        <v>84</v>
      </c>
      <c r="BK309" s="228">
        <f>ROUND(I309*H309,2)</f>
        <v>0</v>
      </c>
      <c r="BL309" s="19" t="s">
        <v>465</v>
      </c>
      <c r="BM309" s="227" t="s">
        <v>1588</v>
      </c>
    </row>
    <row r="310" spans="1:47" s="2" customFormat="1" ht="12">
      <c r="A310" s="40"/>
      <c r="B310" s="41"/>
      <c r="C310" s="42"/>
      <c r="D310" s="229" t="s">
        <v>236</v>
      </c>
      <c r="E310" s="42"/>
      <c r="F310" s="230" t="s">
        <v>1589</v>
      </c>
      <c r="G310" s="42"/>
      <c r="H310" s="42"/>
      <c r="I310" s="231"/>
      <c r="J310" s="42"/>
      <c r="K310" s="42"/>
      <c r="L310" s="46"/>
      <c r="M310" s="232"/>
      <c r="N310" s="23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236</v>
      </c>
      <c r="AU310" s="19" t="s">
        <v>248</v>
      </c>
    </row>
    <row r="311" spans="1:51" s="13" customFormat="1" ht="12">
      <c r="A311" s="13"/>
      <c r="B311" s="234"/>
      <c r="C311" s="235"/>
      <c r="D311" s="236" t="s">
        <v>238</v>
      </c>
      <c r="E311" s="237" t="s">
        <v>19</v>
      </c>
      <c r="F311" s="238" t="s">
        <v>1590</v>
      </c>
      <c r="G311" s="235"/>
      <c r="H311" s="237" t="s">
        <v>19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238</v>
      </c>
      <c r="AU311" s="244" t="s">
        <v>248</v>
      </c>
      <c r="AV311" s="13" t="s">
        <v>84</v>
      </c>
      <c r="AW311" s="13" t="s">
        <v>37</v>
      </c>
      <c r="AX311" s="13" t="s">
        <v>77</v>
      </c>
      <c r="AY311" s="244" t="s">
        <v>229</v>
      </c>
    </row>
    <row r="312" spans="1:51" s="14" customFormat="1" ht="12">
      <c r="A312" s="14"/>
      <c r="B312" s="245"/>
      <c r="C312" s="246"/>
      <c r="D312" s="236" t="s">
        <v>238</v>
      </c>
      <c r="E312" s="247" t="s">
        <v>19</v>
      </c>
      <c r="F312" s="248" t="s">
        <v>1250</v>
      </c>
      <c r="G312" s="246"/>
      <c r="H312" s="249">
        <v>127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238</v>
      </c>
      <c r="AU312" s="255" t="s">
        <v>248</v>
      </c>
      <c r="AV312" s="14" t="s">
        <v>87</v>
      </c>
      <c r="AW312" s="14" t="s">
        <v>37</v>
      </c>
      <c r="AX312" s="14" t="s">
        <v>77</v>
      </c>
      <c r="AY312" s="255" t="s">
        <v>229</v>
      </c>
    </row>
    <row r="313" spans="1:51" s="15" customFormat="1" ht="12">
      <c r="A313" s="15"/>
      <c r="B313" s="256"/>
      <c r="C313" s="257"/>
      <c r="D313" s="236" t="s">
        <v>238</v>
      </c>
      <c r="E313" s="258" t="s">
        <v>19</v>
      </c>
      <c r="F313" s="259" t="s">
        <v>240</v>
      </c>
      <c r="G313" s="257"/>
      <c r="H313" s="260">
        <v>127</v>
      </c>
      <c r="I313" s="261"/>
      <c r="J313" s="257"/>
      <c r="K313" s="257"/>
      <c r="L313" s="262"/>
      <c r="M313" s="263"/>
      <c r="N313" s="264"/>
      <c r="O313" s="264"/>
      <c r="P313" s="264"/>
      <c r="Q313" s="264"/>
      <c r="R313" s="264"/>
      <c r="S313" s="264"/>
      <c r="T313" s="26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6" t="s">
        <v>238</v>
      </c>
      <c r="AU313" s="266" t="s">
        <v>248</v>
      </c>
      <c r="AV313" s="15" t="s">
        <v>141</v>
      </c>
      <c r="AW313" s="15" t="s">
        <v>37</v>
      </c>
      <c r="AX313" s="15" t="s">
        <v>84</v>
      </c>
      <c r="AY313" s="266" t="s">
        <v>229</v>
      </c>
    </row>
    <row r="314" spans="1:65" s="2" customFormat="1" ht="24.15" customHeight="1">
      <c r="A314" s="40"/>
      <c r="B314" s="41"/>
      <c r="C314" s="216" t="s">
        <v>1014</v>
      </c>
      <c r="D314" s="216" t="s">
        <v>231</v>
      </c>
      <c r="E314" s="217" t="s">
        <v>1591</v>
      </c>
      <c r="F314" s="218" t="s">
        <v>1592</v>
      </c>
      <c r="G314" s="219" t="s">
        <v>144</v>
      </c>
      <c r="H314" s="220">
        <v>1.8</v>
      </c>
      <c r="I314" s="221"/>
      <c r="J314" s="222">
        <f>ROUND(I314*H314,2)</f>
        <v>0</v>
      </c>
      <c r="K314" s="218" t="s">
        <v>234</v>
      </c>
      <c r="L314" s="46"/>
      <c r="M314" s="223" t="s">
        <v>19</v>
      </c>
      <c r="N314" s="224" t="s">
        <v>48</v>
      </c>
      <c r="O314" s="86"/>
      <c r="P314" s="225">
        <f>O314*H314</f>
        <v>0</v>
      </c>
      <c r="Q314" s="225">
        <v>2.30102</v>
      </c>
      <c r="R314" s="225">
        <f>Q314*H314</f>
        <v>4.141836</v>
      </c>
      <c r="S314" s="225">
        <v>0</v>
      </c>
      <c r="T314" s="22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7" t="s">
        <v>465</v>
      </c>
      <c r="AT314" s="227" t="s">
        <v>231</v>
      </c>
      <c r="AU314" s="227" t="s">
        <v>248</v>
      </c>
      <c r="AY314" s="19" t="s">
        <v>229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9" t="s">
        <v>84</v>
      </c>
      <c r="BK314" s="228">
        <f>ROUND(I314*H314,2)</f>
        <v>0</v>
      </c>
      <c r="BL314" s="19" t="s">
        <v>465</v>
      </c>
      <c r="BM314" s="227" t="s">
        <v>1593</v>
      </c>
    </row>
    <row r="315" spans="1:47" s="2" customFormat="1" ht="12">
      <c r="A315" s="40"/>
      <c r="B315" s="41"/>
      <c r="C315" s="42"/>
      <c r="D315" s="229" t="s">
        <v>236</v>
      </c>
      <c r="E315" s="42"/>
      <c r="F315" s="230" t="s">
        <v>1594</v>
      </c>
      <c r="G315" s="42"/>
      <c r="H315" s="42"/>
      <c r="I315" s="231"/>
      <c r="J315" s="42"/>
      <c r="K315" s="42"/>
      <c r="L315" s="46"/>
      <c r="M315" s="232"/>
      <c r="N315" s="23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236</v>
      </c>
      <c r="AU315" s="19" t="s">
        <v>248</v>
      </c>
    </row>
    <row r="316" spans="1:51" s="13" customFormat="1" ht="12">
      <c r="A316" s="13"/>
      <c r="B316" s="234"/>
      <c r="C316" s="235"/>
      <c r="D316" s="236" t="s">
        <v>238</v>
      </c>
      <c r="E316" s="237" t="s">
        <v>19</v>
      </c>
      <c r="F316" s="238" t="s">
        <v>1595</v>
      </c>
      <c r="G316" s="235"/>
      <c r="H316" s="237" t="s">
        <v>19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238</v>
      </c>
      <c r="AU316" s="244" t="s">
        <v>248</v>
      </c>
      <c r="AV316" s="13" t="s">
        <v>84</v>
      </c>
      <c r="AW316" s="13" t="s">
        <v>37</v>
      </c>
      <c r="AX316" s="13" t="s">
        <v>77</v>
      </c>
      <c r="AY316" s="244" t="s">
        <v>229</v>
      </c>
    </row>
    <row r="317" spans="1:51" s="14" customFormat="1" ht="12">
      <c r="A317" s="14"/>
      <c r="B317" s="245"/>
      <c r="C317" s="246"/>
      <c r="D317" s="236" t="s">
        <v>238</v>
      </c>
      <c r="E317" s="247" t="s">
        <v>19</v>
      </c>
      <c r="F317" s="248" t="s">
        <v>1596</v>
      </c>
      <c r="G317" s="246"/>
      <c r="H317" s="249">
        <v>1.8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238</v>
      </c>
      <c r="AU317" s="255" t="s">
        <v>248</v>
      </c>
      <c r="AV317" s="14" t="s">
        <v>87</v>
      </c>
      <c r="AW317" s="14" t="s">
        <v>37</v>
      </c>
      <c r="AX317" s="14" t="s">
        <v>77</v>
      </c>
      <c r="AY317" s="255" t="s">
        <v>229</v>
      </c>
    </row>
    <row r="318" spans="1:51" s="15" customFormat="1" ht="12">
      <c r="A318" s="15"/>
      <c r="B318" s="256"/>
      <c r="C318" s="257"/>
      <c r="D318" s="236" t="s">
        <v>238</v>
      </c>
      <c r="E318" s="258" t="s">
        <v>19</v>
      </c>
      <c r="F318" s="259" t="s">
        <v>240</v>
      </c>
      <c r="G318" s="257"/>
      <c r="H318" s="260">
        <v>1.8</v>
      </c>
      <c r="I318" s="261"/>
      <c r="J318" s="257"/>
      <c r="K318" s="257"/>
      <c r="L318" s="262"/>
      <c r="M318" s="263"/>
      <c r="N318" s="264"/>
      <c r="O318" s="264"/>
      <c r="P318" s="264"/>
      <c r="Q318" s="264"/>
      <c r="R318" s="264"/>
      <c r="S318" s="264"/>
      <c r="T318" s="26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6" t="s">
        <v>238</v>
      </c>
      <c r="AU318" s="266" t="s">
        <v>248</v>
      </c>
      <c r="AV318" s="15" t="s">
        <v>141</v>
      </c>
      <c r="AW318" s="15" t="s">
        <v>37</v>
      </c>
      <c r="AX318" s="15" t="s">
        <v>84</v>
      </c>
      <c r="AY318" s="266" t="s">
        <v>229</v>
      </c>
    </row>
    <row r="319" spans="1:65" s="2" customFormat="1" ht="16.5" customHeight="1">
      <c r="A319" s="40"/>
      <c r="B319" s="41"/>
      <c r="C319" s="279" t="s">
        <v>1020</v>
      </c>
      <c r="D319" s="279" t="s">
        <v>320</v>
      </c>
      <c r="E319" s="280" t="s">
        <v>1597</v>
      </c>
      <c r="F319" s="281" t="s">
        <v>1598</v>
      </c>
      <c r="G319" s="282" t="s">
        <v>127</v>
      </c>
      <c r="H319" s="283">
        <v>72</v>
      </c>
      <c r="I319" s="284"/>
      <c r="J319" s="285">
        <f>ROUND(I319*H319,2)</f>
        <v>0</v>
      </c>
      <c r="K319" s="281" t="s">
        <v>19</v>
      </c>
      <c r="L319" s="286"/>
      <c r="M319" s="287" t="s">
        <v>19</v>
      </c>
      <c r="N319" s="288" t="s">
        <v>48</v>
      </c>
      <c r="O319" s="86"/>
      <c r="P319" s="225">
        <f>O319*H319</f>
        <v>0</v>
      </c>
      <c r="Q319" s="225">
        <v>0</v>
      </c>
      <c r="R319" s="225">
        <f>Q319*H319</f>
        <v>0</v>
      </c>
      <c r="S319" s="225">
        <v>0</v>
      </c>
      <c r="T319" s="22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7" t="s">
        <v>430</v>
      </c>
      <c r="AT319" s="227" t="s">
        <v>320</v>
      </c>
      <c r="AU319" s="227" t="s">
        <v>248</v>
      </c>
      <c r="AY319" s="19" t="s">
        <v>229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9" t="s">
        <v>84</v>
      </c>
      <c r="BK319" s="228">
        <f>ROUND(I319*H319,2)</f>
        <v>0</v>
      </c>
      <c r="BL319" s="19" t="s">
        <v>430</v>
      </c>
      <c r="BM319" s="227" t="s">
        <v>1599</v>
      </c>
    </row>
    <row r="320" spans="1:51" s="13" customFormat="1" ht="12">
      <c r="A320" s="13"/>
      <c r="B320" s="234"/>
      <c r="C320" s="235"/>
      <c r="D320" s="236" t="s">
        <v>238</v>
      </c>
      <c r="E320" s="237" t="s">
        <v>19</v>
      </c>
      <c r="F320" s="238" t="s">
        <v>1600</v>
      </c>
      <c r="G320" s="235"/>
      <c r="H320" s="237" t="s">
        <v>19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238</v>
      </c>
      <c r="AU320" s="244" t="s">
        <v>248</v>
      </c>
      <c r="AV320" s="13" t="s">
        <v>84</v>
      </c>
      <c r="AW320" s="13" t="s">
        <v>37</v>
      </c>
      <c r="AX320" s="13" t="s">
        <v>77</v>
      </c>
      <c r="AY320" s="244" t="s">
        <v>229</v>
      </c>
    </row>
    <row r="321" spans="1:51" s="14" customFormat="1" ht="12">
      <c r="A321" s="14"/>
      <c r="B321" s="245"/>
      <c r="C321" s="246"/>
      <c r="D321" s="236" t="s">
        <v>238</v>
      </c>
      <c r="E321" s="247" t="s">
        <v>19</v>
      </c>
      <c r="F321" s="248" t="s">
        <v>1095</v>
      </c>
      <c r="G321" s="246"/>
      <c r="H321" s="249">
        <v>72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238</v>
      </c>
      <c r="AU321" s="255" t="s">
        <v>248</v>
      </c>
      <c r="AV321" s="14" t="s">
        <v>87</v>
      </c>
      <c r="AW321" s="14" t="s">
        <v>37</v>
      </c>
      <c r="AX321" s="14" t="s">
        <v>77</v>
      </c>
      <c r="AY321" s="255" t="s">
        <v>229</v>
      </c>
    </row>
    <row r="322" spans="1:51" s="14" customFormat="1" ht="12">
      <c r="A322" s="14"/>
      <c r="B322" s="245"/>
      <c r="C322" s="246"/>
      <c r="D322" s="236" t="s">
        <v>238</v>
      </c>
      <c r="E322" s="247" t="s">
        <v>19</v>
      </c>
      <c r="F322" s="248" t="s">
        <v>77</v>
      </c>
      <c r="G322" s="246"/>
      <c r="H322" s="249">
        <v>0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238</v>
      </c>
      <c r="AU322" s="255" t="s">
        <v>248</v>
      </c>
      <c r="AV322" s="14" t="s">
        <v>87</v>
      </c>
      <c r="AW322" s="14" t="s">
        <v>37</v>
      </c>
      <c r="AX322" s="14" t="s">
        <v>77</v>
      </c>
      <c r="AY322" s="255" t="s">
        <v>229</v>
      </c>
    </row>
    <row r="323" spans="1:51" s="15" customFormat="1" ht="12">
      <c r="A323" s="15"/>
      <c r="B323" s="256"/>
      <c r="C323" s="257"/>
      <c r="D323" s="236" t="s">
        <v>238</v>
      </c>
      <c r="E323" s="258" t="s">
        <v>19</v>
      </c>
      <c r="F323" s="259" t="s">
        <v>240</v>
      </c>
      <c r="G323" s="257"/>
      <c r="H323" s="260">
        <v>72</v>
      </c>
      <c r="I323" s="261"/>
      <c r="J323" s="257"/>
      <c r="K323" s="257"/>
      <c r="L323" s="262"/>
      <c r="M323" s="263"/>
      <c r="N323" s="264"/>
      <c r="O323" s="264"/>
      <c r="P323" s="264"/>
      <c r="Q323" s="264"/>
      <c r="R323" s="264"/>
      <c r="S323" s="264"/>
      <c r="T323" s="26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6" t="s">
        <v>238</v>
      </c>
      <c r="AU323" s="266" t="s">
        <v>248</v>
      </c>
      <c r="AV323" s="15" t="s">
        <v>141</v>
      </c>
      <c r="AW323" s="15" t="s">
        <v>37</v>
      </c>
      <c r="AX323" s="15" t="s">
        <v>84</v>
      </c>
      <c r="AY323" s="266" t="s">
        <v>229</v>
      </c>
    </row>
    <row r="324" spans="1:65" s="2" customFormat="1" ht="44.25" customHeight="1">
      <c r="A324" s="40"/>
      <c r="B324" s="41"/>
      <c r="C324" s="216" t="s">
        <v>434</v>
      </c>
      <c r="D324" s="216" t="s">
        <v>231</v>
      </c>
      <c r="E324" s="217" t="s">
        <v>1601</v>
      </c>
      <c r="F324" s="218" t="s">
        <v>1602</v>
      </c>
      <c r="G324" s="219" t="s">
        <v>127</v>
      </c>
      <c r="H324" s="220">
        <v>166</v>
      </c>
      <c r="I324" s="221"/>
      <c r="J324" s="222">
        <f>ROUND(I324*H324,2)</f>
        <v>0</v>
      </c>
      <c r="K324" s="218" t="s">
        <v>234</v>
      </c>
      <c r="L324" s="46"/>
      <c r="M324" s="223" t="s">
        <v>19</v>
      </c>
      <c r="N324" s="224" t="s">
        <v>48</v>
      </c>
      <c r="O324" s="86"/>
      <c r="P324" s="225">
        <f>O324*H324</f>
        <v>0</v>
      </c>
      <c r="Q324" s="225">
        <v>0.135</v>
      </c>
      <c r="R324" s="225">
        <f>Q324*H324</f>
        <v>22.41</v>
      </c>
      <c r="S324" s="225">
        <v>0</v>
      </c>
      <c r="T324" s="22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7" t="s">
        <v>465</v>
      </c>
      <c r="AT324" s="227" t="s">
        <v>231</v>
      </c>
      <c r="AU324" s="227" t="s">
        <v>248</v>
      </c>
      <c r="AY324" s="19" t="s">
        <v>229</v>
      </c>
      <c r="BE324" s="228">
        <f>IF(N324="základní",J324,0)</f>
        <v>0</v>
      </c>
      <c r="BF324" s="228">
        <f>IF(N324="snížená",J324,0)</f>
        <v>0</v>
      </c>
      <c r="BG324" s="228">
        <f>IF(N324="zákl. přenesená",J324,0)</f>
        <v>0</v>
      </c>
      <c r="BH324" s="228">
        <f>IF(N324="sníž. přenesená",J324,0)</f>
        <v>0</v>
      </c>
      <c r="BI324" s="228">
        <f>IF(N324="nulová",J324,0)</f>
        <v>0</v>
      </c>
      <c r="BJ324" s="19" t="s">
        <v>84</v>
      </c>
      <c r="BK324" s="228">
        <f>ROUND(I324*H324,2)</f>
        <v>0</v>
      </c>
      <c r="BL324" s="19" t="s">
        <v>465</v>
      </c>
      <c r="BM324" s="227" t="s">
        <v>1603</v>
      </c>
    </row>
    <row r="325" spans="1:47" s="2" customFormat="1" ht="12">
      <c r="A325" s="40"/>
      <c r="B325" s="41"/>
      <c r="C325" s="42"/>
      <c r="D325" s="229" t="s">
        <v>236</v>
      </c>
      <c r="E325" s="42"/>
      <c r="F325" s="230" t="s">
        <v>1604</v>
      </c>
      <c r="G325" s="42"/>
      <c r="H325" s="42"/>
      <c r="I325" s="231"/>
      <c r="J325" s="42"/>
      <c r="K325" s="42"/>
      <c r="L325" s="46"/>
      <c r="M325" s="232"/>
      <c r="N325" s="23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236</v>
      </c>
      <c r="AU325" s="19" t="s">
        <v>248</v>
      </c>
    </row>
    <row r="326" spans="1:51" s="13" customFormat="1" ht="12">
      <c r="A326" s="13"/>
      <c r="B326" s="234"/>
      <c r="C326" s="235"/>
      <c r="D326" s="236" t="s">
        <v>238</v>
      </c>
      <c r="E326" s="237" t="s">
        <v>19</v>
      </c>
      <c r="F326" s="238" t="s">
        <v>1605</v>
      </c>
      <c r="G326" s="235"/>
      <c r="H326" s="237" t="s">
        <v>19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238</v>
      </c>
      <c r="AU326" s="244" t="s">
        <v>248</v>
      </c>
      <c r="AV326" s="13" t="s">
        <v>84</v>
      </c>
      <c r="AW326" s="13" t="s">
        <v>37</v>
      </c>
      <c r="AX326" s="13" t="s">
        <v>77</v>
      </c>
      <c r="AY326" s="244" t="s">
        <v>229</v>
      </c>
    </row>
    <row r="327" spans="1:51" s="14" customFormat="1" ht="12">
      <c r="A327" s="14"/>
      <c r="B327" s="245"/>
      <c r="C327" s="246"/>
      <c r="D327" s="236" t="s">
        <v>238</v>
      </c>
      <c r="E327" s="247" t="s">
        <v>19</v>
      </c>
      <c r="F327" s="248" t="s">
        <v>1354</v>
      </c>
      <c r="G327" s="246"/>
      <c r="H327" s="249">
        <v>166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238</v>
      </c>
      <c r="AU327" s="255" t="s">
        <v>248</v>
      </c>
      <c r="AV327" s="14" t="s">
        <v>87</v>
      </c>
      <c r="AW327" s="14" t="s">
        <v>37</v>
      </c>
      <c r="AX327" s="14" t="s">
        <v>77</v>
      </c>
      <c r="AY327" s="255" t="s">
        <v>229</v>
      </c>
    </row>
    <row r="328" spans="1:51" s="15" customFormat="1" ht="12">
      <c r="A328" s="15"/>
      <c r="B328" s="256"/>
      <c r="C328" s="257"/>
      <c r="D328" s="236" t="s">
        <v>238</v>
      </c>
      <c r="E328" s="258" t="s">
        <v>19</v>
      </c>
      <c r="F328" s="259" t="s">
        <v>240</v>
      </c>
      <c r="G328" s="257"/>
      <c r="H328" s="260">
        <v>166</v>
      </c>
      <c r="I328" s="261"/>
      <c r="J328" s="257"/>
      <c r="K328" s="257"/>
      <c r="L328" s="262"/>
      <c r="M328" s="263"/>
      <c r="N328" s="264"/>
      <c r="O328" s="264"/>
      <c r="P328" s="264"/>
      <c r="Q328" s="264"/>
      <c r="R328" s="264"/>
      <c r="S328" s="264"/>
      <c r="T328" s="26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6" t="s">
        <v>238</v>
      </c>
      <c r="AU328" s="266" t="s">
        <v>248</v>
      </c>
      <c r="AV328" s="15" t="s">
        <v>141</v>
      </c>
      <c r="AW328" s="15" t="s">
        <v>37</v>
      </c>
      <c r="AX328" s="15" t="s">
        <v>84</v>
      </c>
      <c r="AY328" s="266" t="s">
        <v>229</v>
      </c>
    </row>
    <row r="329" spans="1:65" s="2" customFormat="1" ht="16.5" customHeight="1">
      <c r="A329" s="40"/>
      <c r="B329" s="41"/>
      <c r="C329" s="279" t="s">
        <v>1027</v>
      </c>
      <c r="D329" s="279" t="s">
        <v>320</v>
      </c>
      <c r="E329" s="280" t="s">
        <v>1606</v>
      </c>
      <c r="F329" s="281" t="s">
        <v>1607</v>
      </c>
      <c r="G329" s="282" t="s">
        <v>127</v>
      </c>
      <c r="H329" s="283">
        <v>129</v>
      </c>
      <c r="I329" s="284"/>
      <c r="J329" s="285">
        <f>ROUND(I329*H329,2)</f>
        <v>0</v>
      </c>
      <c r="K329" s="281" t="s">
        <v>234</v>
      </c>
      <c r="L329" s="286"/>
      <c r="M329" s="287" t="s">
        <v>19</v>
      </c>
      <c r="N329" s="288" t="s">
        <v>48</v>
      </c>
      <c r="O329" s="86"/>
      <c r="P329" s="225">
        <f>O329*H329</f>
        <v>0</v>
      </c>
      <c r="Q329" s="225">
        <v>0.00052</v>
      </c>
      <c r="R329" s="225">
        <f>Q329*H329</f>
        <v>0.06708</v>
      </c>
      <c r="S329" s="225">
        <v>0</v>
      </c>
      <c r="T329" s="22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7" t="s">
        <v>430</v>
      </c>
      <c r="AT329" s="227" t="s">
        <v>320</v>
      </c>
      <c r="AU329" s="227" t="s">
        <v>248</v>
      </c>
      <c r="AY329" s="19" t="s">
        <v>229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9" t="s">
        <v>84</v>
      </c>
      <c r="BK329" s="228">
        <f>ROUND(I329*H329,2)</f>
        <v>0</v>
      </c>
      <c r="BL329" s="19" t="s">
        <v>430</v>
      </c>
      <c r="BM329" s="227" t="s">
        <v>1608</v>
      </c>
    </row>
    <row r="330" spans="1:51" s="13" customFormat="1" ht="12">
      <c r="A330" s="13"/>
      <c r="B330" s="234"/>
      <c r="C330" s="235"/>
      <c r="D330" s="236" t="s">
        <v>238</v>
      </c>
      <c r="E330" s="237" t="s">
        <v>19</v>
      </c>
      <c r="F330" s="238" t="s">
        <v>1412</v>
      </c>
      <c r="G330" s="235"/>
      <c r="H330" s="237" t="s">
        <v>19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238</v>
      </c>
      <c r="AU330" s="244" t="s">
        <v>248</v>
      </c>
      <c r="AV330" s="13" t="s">
        <v>84</v>
      </c>
      <c r="AW330" s="13" t="s">
        <v>37</v>
      </c>
      <c r="AX330" s="13" t="s">
        <v>77</v>
      </c>
      <c r="AY330" s="244" t="s">
        <v>229</v>
      </c>
    </row>
    <row r="331" spans="1:51" s="14" customFormat="1" ht="12">
      <c r="A331" s="14"/>
      <c r="B331" s="245"/>
      <c r="C331" s="246"/>
      <c r="D331" s="236" t="s">
        <v>238</v>
      </c>
      <c r="E331" s="247" t="s">
        <v>19</v>
      </c>
      <c r="F331" s="248" t="s">
        <v>1255</v>
      </c>
      <c r="G331" s="246"/>
      <c r="H331" s="249">
        <v>129</v>
      </c>
      <c r="I331" s="250"/>
      <c r="J331" s="246"/>
      <c r="K331" s="246"/>
      <c r="L331" s="251"/>
      <c r="M331" s="252"/>
      <c r="N331" s="253"/>
      <c r="O331" s="253"/>
      <c r="P331" s="253"/>
      <c r="Q331" s="253"/>
      <c r="R331" s="253"/>
      <c r="S331" s="253"/>
      <c r="T331" s="25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5" t="s">
        <v>238</v>
      </c>
      <c r="AU331" s="255" t="s">
        <v>248</v>
      </c>
      <c r="AV331" s="14" t="s">
        <v>87</v>
      </c>
      <c r="AW331" s="14" t="s">
        <v>37</v>
      </c>
      <c r="AX331" s="14" t="s">
        <v>77</v>
      </c>
      <c r="AY331" s="255" t="s">
        <v>229</v>
      </c>
    </row>
    <row r="332" spans="1:51" s="15" customFormat="1" ht="12">
      <c r="A332" s="15"/>
      <c r="B332" s="256"/>
      <c r="C332" s="257"/>
      <c r="D332" s="236" t="s">
        <v>238</v>
      </c>
      <c r="E332" s="258" t="s">
        <v>19</v>
      </c>
      <c r="F332" s="259" t="s">
        <v>240</v>
      </c>
      <c r="G332" s="257"/>
      <c r="H332" s="260">
        <v>129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6" t="s">
        <v>238</v>
      </c>
      <c r="AU332" s="266" t="s">
        <v>248</v>
      </c>
      <c r="AV332" s="15" t="s">
        <v>141</v>
      </c>
      <c r="AW332" s="15" t="s">
        <v>37</v>
      </c>
      <c r="AX332" s="15" t="s">
        <v>84</v>
      </c>
      <c r="AY332" s="266" t="s">
        <v>229</v>
      </c>
    </row>
    <row r="333" spans="1:65" s="2" customFormat="1" ht="55.5" customHeight="1">
      <c r="A333" s="40"/>
      <c r="B333" s="41"/>
      <c r="C333" s="216" t="s">
        <v>440</v>
      </c>
      <c r="D333" s="216" t="s">
        <v>231</v>
      </c>
      <c r="E333" s="217" t="s">
        <v>1609</v>
      </c>
      <c r="F333" s="218" t="s">
        <v>1610</v>
      </c>
      <c r="G333" s="219" t="s">
        <v>127</v>
      </c>
      <c r="H333" s="220">
        <v>30</v>
      </c>
      <c r="I333" s="221"/>
      <c r="J333" s="222">
        <f>ROUND(I333*H333,2)</f>
        <v>0</v>
      </c>
      <c r="K333" s="218" t="s">
        <v>234</v>
      </c>
      <c r="L333" s="46"/>
      <c r="M333" s="223" t="s">
        <v>19</v>
      </c>
      <c r="N333" s="224" t="s">
        <v>48</v>
      </c>
      <c r="O333" s="86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7" t="s">
        <v>465</v>
      </c>
      <c r="AT333" s="227" t="s">
        <v>231</v>
      </c>
      <c r="AU333" s="227" t="s">
        <v>248</v>
      </c>
      <c r="AY333" s="19" t="s">
        <v>229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9" t="s">
        <v>84</v>
      </c>
      <c r="BK333" s="228">
        <f>ROUND(I333*H333,2)</f>
        <v>0</v>
      </c>
      <c r="BL333" s="19" t="s">
        <v>465</v>
      </c>
      <c r="BM333" s="227" t="s">
        <v>1611</v>
      </c>
    </row>
    <row r="334" spans="1:47" s="2" customFormat="1" ht="12">
      <c r="A334" s="40"/>
      <c r="B334" s="41"/>
      <c r="C334" s="42"/>
      <c r="D334" s="229" t="s">
        <v>236</v>
      </c>
      <c r="E334" s="42"/>
      <c r="F334" s="230" t="s">
        <v>1612</v>
      </c>
      <c r="G334" s="42"/>
      <c r="H334" s="42"/>
      <c r="I334" s="231"/>
      <c r="J334" s="42"/>
      <c r="K334" s="42"/>
      <c r="L334" s="46"/>
      <c r="M334" s="232"/>
      <c r="N334" s="23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236</v>
      </c>
      <c r="AU334" s="19" t="s">
        <v>248</v>
      </c>
    </row>
    <row r="335" spans="1:51" s="13" customFormat="1" ht="12">
      <c r="A335" s="13"/>
      <c r="B335" s="234"/>
      <c r="C335" s="235"/>
      <c r="D335" s="236" t="s">
        <v>238</v>
      </c>
      <c r="E335" s="237" t="s">
        <v>19</v>
      </c>
      <c r="F335" s="238" t="s">
        <v>1613</v>
      </c>
      <c r="G335" s="235"/>
      <c r="H335" s="237" t="s">
        <v>19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238</v>
      </c>
      <c r="AU335" s="244" t="s">
        <v>248</v>
      </c>
      <c r="AV335" s="13" t="s">
        <v>84</v>
      </c>
      <c r="AW335" s="13" t="s">
        <v>37</v>
      </c>
      <c r="AX335" s="13" t="s">
        <v>77</v>
      </c>
      <c r="AY335" s="244" t="s">
        <v>229</v>
      </c>
    </row>
    <row r="336" spans="1:51" s="14" customFormat="1" ht="12">
      <c r="A336" s="14"/>
      <c r="B336" s="245"/>
      <c r="C336" s="246"/>
      <c r="D336" s="236" t="s">
        <v>238</v>
      </c>
      <c r="E336" s="247" t="s">
        <v>19</v>
      </c>
      <c r="F336" s="248" t="s">
        <v>1385</v>
      </c>
      <c r="G336" s="246"/>
      <c r="H336" s="249">
        <v>30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238</v>
      </c>
      <c r="AU336" s="255" t="s">
        <v>248</v>
      </c>
      <c r="AV336" s="14" t="s">
        <v>87</v>
      </c>
      <c r="AW336" s="14" t="s">
        <v>37</v>
      </c>
      <c r="AX336" s="14" t="s">
        <v>77</v>
      </c>
      <c r="AY336" s="255" t="s">
        <v>229</v>
      </c>
    </row>
    <row r="337" spans="1:51" s="15" customFormat="1" ht="12">
      <c r="A337" s="15"/>
      <c r="B337" s="256"/>
      <c r="C337" s="257"/>
      <c r="D337" s="236" t="s">
        <v>238</v>
      </c>
      <c r="E337" s="258" t="s">
        <v>19</v>
      </c>
      <c r="F337" s="259" t="s">
        <v>240</v>
      </c>
      <c r="G337" s="257"/>
      <c r="H337" s="260">
        <v>30</v>
      </c>
      <c r="I337" s="261"/>
      <c r="J337" s="257"/>
      <c r="K337" s="257"/>
      <c r="L337" s="262"/>
      <c r="M337" s="263"/>
      <c r="N337" s="264"/>
      <c r="O337" s="264"/>
      <c r="P337" s="264"/>
      <c r="Q337" s="264"/>
      <c r="R337" s="264"/>
      <c r="S337" s="264"/>
      <c r="T337" s="26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6" t="s">
        <v>238</v>
      </c>
      <c r="AU337" s="266" t="s">
        <v>248</v>
      </c>
      <c r="AV337" s="15" t="s">
        <v>141</v>
      </c>
      <c r="AW337" s="15" t="s">
        <v>37</v>
      </c>
      <c r="AX337" s="15" t="s">
        <v>84</v>
      </c>
      <c r="AY337" s="266" t="s">
        <v>229</v>
      </c>
    </row>
    <row r="338" spans="1:65" s="2" customFormat="1" ht="55.5" customHeight="1">
      <c r="A338" s="40"/>
      <c r="B338" s="41"/>
      <c r="C338" s="216" t="s">
        <v>1032</v>
      </c>
      <c r="D338" s="216" t="s">
        <v>231</v>
      </c>
      <c r="E338" s="217" t="s">
        <v>1614</v>
      </c>
      <c r="F338" s="218" t="s">
        <v>1615</v>
      </c>
      <c r="G338" s="219" t="s">
        <v>127</v>
      </c>
      <c r="H338" s="220">
        <v>39</v>
      </c>
      <c r="I338" s="221"/>
      <c r="J338" s="222">
        <f>ROUND(I338*H338,2)</f>
        <v>0</v>
      </c>
      <c r="K338" s="218" t="s">
        <v>234</v>
      </c>
      <c r="L338" s="46"/>
      <c r="M338" s="223" t="s">
        <v>19</v>
      </c>
      <c r="N338" s="224" t="s">
        <v>48</v>
      </c>
      <c r="O338" s="86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7" t="s">
        <v>465</v>
      </c>
      <c r="AT338" s="227" t="s">
        <v>231</v>
      </c>
      <c r="AU338" s="227" t="s">
        <v>248</v>
      </c>
      <c r="AY338" s="19" t="s">
        <v>229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9" t="s">
        <v>84</v>
      </c>
      <c r="BK338" s="228">
        <f>ROUND(I338*H338,2)</f>
        <v>0</v>
      </c>
      <c r="BL338" s="19" t="s">
        <v>465</v>
      </c>
      <c r="BM338" s="227" t="s">
        <v>1616</v>
      </c>
    </row>
    <row r="339" spans="1:47" s="2" customFormat="1" ht="12">
      <c r="A339" s="40"/>
      <c r="B339" s="41"/>
      <c r="C339" s="42"/>
      <c r="D339" s="229" t="s">
        <v>236</v>
      </c>
      <c r="E339" s="42"/>
      <c r="F339" s="230" t="s">
        <v>1617</v>
      </c>
      <c r="G339" s="42"/>
      <c r="H339" s="42"/>
      <c r="I339" s="231"/>
      <c r="J339" s="42"/>
      <c r="K339" s="42"/>
      <c r="L339" s="46"/>
      <c r="M339" s="232"/>
      <c r="N339" s="23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236</v>
      </c>
      <c r="AU339" s="19" t="s">
        <v>248</v>
      </c>
    </row>
    <row r="340" spans="1:51" s="13" customFormat="1" ht="12">
      <c r="A340" s="13"/>
      <c r="B340" s="234"/>
      <c r="C340" s="235"/>
      <c r="D340" s="236" t="s">
        <v>238</v>
      </c>
      <c r="E340" s="237" t="s">
        <v>19</v>
      </c>
      <c r="F340" s="238" t="s">
        <v>1618</v>
      </c>
      <c r="G340" s="235"/>
      <c r="H340" s="237" t="s">
        <v>19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238</v>
      </c>
      <c r="AU340" s="244" t="s">
        <v>248</v>
      </c>
      <c r="AV340" s="13" t="s">
        <v>84</v>
      </c>
      <c r="AW340" s="13" t="s">
        <v>37</v>
      </c>
      <c r="AX340" s="13" t="s">
        <v>77</v>
      </c>
      <c r="AY340" s="244" t="s">
        <v>229</v>
      </c>
    </row>
    <row r="341" spans="1:51" s="14" customFormat="1" ht="12">
      <c r="A341" s="14"/>
      <c r="B341" s="245"/>
      <c r="C341" s="246"/>
      <c r="D341" s="236" t="s">
        <v>238</v>
      </c>
      <c r="E341" s="247" t="s">
        <v>19</v>
      </c>
      <c r="F341" s="248" t="s">
        <v>400</v>
      </c>
      <c r="G341" s="246"/>
      <c r="H341" s="249">
        <v>39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5" t="s">
        <v>238</v>
      </c>
      <c r="AU341" s="255" t="s">
        <v>248</v>
      </c>
      <c r="AV341" s="14" t="s">
        <v>87</v>
      </c>
      <c r="AW341" s="14" t="s">
        <v>37</v>
      </c>
      <c r="AX341" s="14" t="s">
        <v>77</v>
      </c>
      <c r="AY341" s="255" t="s">
        <v>229</v>
      </c>
    </row>
    <row r="342" spans="1:51" s="15" customFormat="1" ht="12">
      <c r="A342" s="15"/>
      <c r="B342" s="256"/>
      <c r="C342" s="257"/>
      <c r="D342" s="236" t="s">
        <v>238</v>
      </c>
      <c r="E342" s="258" t="s">
        <v>19</v>
      </c>
      <c r="F342" s="259" t="s">
        <v>240</v>
      </c>
      <c r="G342" s="257"/>
      <c r="H342" s="260">
        <v>39</v>
      </c>
      <c r="I342" s="261"/>
      <c r="J342" s="257"/>
      <c r="K342" s="257"/>
      <c r="L342" s="262"/>
      <c r="M342" s="263"/>
      <c r="N342" s="264"/>
      <c r="O342" s="264"/>
      <c r="P342" s="264"/>
      <c r="Q342" s="264"/>
      <c r="R342" s="264"/>
      <c r="S342" s="264"/>
      <c r="T342" s="26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6" t="s">
        <v>238</v>
      </c>
      <c r="AU342" s="266" t="s">
        <v>248</v>
      </c>
      <c r="AV342" s="15" t="s">
        <v>141</v>
      </c>
      <c r="AW342" s="15" t="s">
        <v>37</v>
      </c>
      <c r="AX342" s="15" t="s">
        <v>84</v>
      </c>
      <c r="AY342" s="266" t="s">
        <v>229</v>
      </c>
    </row>
    <row r="343" spans="1:65" s="2" customFormat="1" ht="55.5" customHeight="1">
      <c r="A343" s="40"/>
      <c r="B343" s="41"/>
      <c r="C343" s="216" t="s">
        <v>1038</v>
      </c>
      <c r="D343" s="216" t="s">
        <v>231</v>
      </c>
      <c r="E343" s="217" t="s">
        <v>1619</v>
      </c>
      <c r="F343" s="218" t="s">
        <v>1620</v>
      </c>
      <c r="G343" s="219" t="s">
        <v>127</v>
      </c>
      <c r="H343" s="220">
        <v>127</v>
      </c>
      <c r="I343" s="221"/>
      <c r="J343" s="222">
        <f>ROUND(I343*H343,2)</f>
        <v>0</v>
      </c>
      <c r="K343" s="218" t="s">
        <v>234</v>
      </c>
      <c r="L343" s="46"/>
      <c r="M343" s="223" t="s">
        <v>19</v>
      </c>
      <c r="N343" s="224" t="s">
        <v>48</v>
      </c>
      <c r="O343" s="86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7" t="s">
        <v>465</v>
      </c>
      <c r="AT343" s="227" t="s">
        <v>231</v>
      </c>
      <c r="AU343" s="227" t="s">
        <v>248</v>
      </c>
      <c r="AY343" s="19" t="s">
        <v>229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9" t="s">
        <v>84</v>
      </c>
      <c r="BK343" s="228">
        <f>ROUND(I343*H343,2)</f>
        <v>0</v>
      </c>
      <c r="BL343" s="19" t="s">
        <v>465</v>
      </c>
      <c r="BM343" s="227" t="s">
        <v>1621</v>
      </c>
    </row>
    <row r="344" spans="1:47" s="2" customFormat="1" ht="12">
      <c r="A344" s="40"/>
      <c r="B344" s="41"/>
      <c r="C344" s="42"/>
      <c r="D344" s="229" t="s">
        <v>236</v>
      </c>
      <c r="E344" s="42"/>
      <c r="F344" s="230" t="s">
        <v>1622</v>
      </c>
      <c r="G344" s="42"/>
      <c r="H344" s="42"/>
      <c r="I344" s="231"/>
      <c r="J344" s="42"/>
      <c r="K344" s="42"/>
      <c r="L344" s="46"/>
      <c r="M344" s="232"/>
      <c r="N344" s="23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236</v>
      </c>
      <c r="AU344" s="19" t="s">
        <v>248</v>
      </c>
    </row>
    <row r="345" spans="1:51" s="13" customFormat="1" ht="12">
      <c r="A345" s="13"/>
      <c r="B345" s="234"/>
      <c r="C345" s="235"/>
      <c r="D345" s="236" t="s">
        <v>238</v>
      </c>
      <c r="E345" s="237" t="s">
        <v>19</v>
      </c>
      <c r="F345" s="238" t="s">
        <v>1605</v>
      </c>
      <c r="G345" s="235"/>
      <c r="H345" s="237" t="s">
        <v>19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238</v>
      </c>
      <c r="AU345" s="244" t="s">
        <v>248</v>
      </c>
      <c r="AV345" s="13" t="s">
        <v>84</v>
      </c>
      <c r="AW345" s="13" t="s">
        <v>37</v>
      </c>
      <c r="AX345" s="13" t="s">
        <v>77</v>
      </c>
      <c r="AY345" s="244" t="s">
        <v>229</v>
      </c>
    </row>
    <row r="346" spans="1:51" s="14" customFormat="1" ht="12">
      <c r="A346" s="14"/>
      <c r="B346" s="245"/>
      <c r="C346" s="246"/>
      <c r="D346" s="236" t="s">
        <v>238</v>
      </c>
      <c r="E346" s="247" t="s">
        <v>19</v>
      </c>
      <c r="F346" s="248" t="s">
        <v>1250</v>
      </c>
      <c r="G346" s="246"/>
      <c r="H346" s="249">
        <v>127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238</v>
      </c>
      <c r="AU346" s="255" t="s">
        <v>248</v>
      </c>
      <c r="AV346" s="14" t="s">
        <v>87</v>
      </c>
      <c r="AW346" s="14" t="s">
        <v>37</v>
      </c>
      <c r="AX346" s="14" t="s">
        <v>77</v>
      </c>
      <c r="AY346" s="255" t="s">
        <v>229</v>
      </c>
    </row>
    <row r="347" spans="1:51" s="15" customFormat="1" ht="12">
      <c r="A347" s="15"/>
      <c r="B347" s="256"/>
      <c r="C347" s="257"/>
      <c r="D347" s="236" t="s">
        <v>238</v>
      </c>
      <c r="E347" s="258" t="s">
        <v>19</v>
      </c>
      <c r="F347" s="259" t="s">
        <v>240</v>
      </c>
      <c r="G347" s="257"/>
      <c r="H347" s="260">
        <v>127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6" t="s">
        <v>238</v>
      </c>
      <c r="AU347" s="266" t="s">
        <v>248</v>
      </c>
      <c r="AV347" s="15" t="s">
        <v>141</v>
      </c>
      <c r="AW347" s="15" t="s">
        <v>37</v>
      </c>
      <c r="AX347" s="15" t="s">
        <v>84</v>
      </c>
      <c r="AY347" s="266" t="s">
        <v>229</v>
      </c>
    </row>
    <row r="348" spans="1:65" s="2" customFormat="1" ht="24.15" customHeight="1">
      <c r="A348" s="40"/>
      <c r="B348" s="41"/>
      <c r="C348" s="216" t="s">
        <v>1043</v>
      </c>
      <c r="D348" s="216" t="s">
        <v>231</v>
      </c>
      <c r="E348" s="217" t="s">
        <v>1623</v>
      </c>
      <c r="F348" s="218" t="s">
        <v>1624</v>
      </c>
      <c r="G348" s="219" t="s">
        <v>292</v>
      </c>
      <c r="H348" s="220">
        <v>25.2</v>
      </c>
      <c r="I348" s="221"/>
      <c r="J348" s="222">
        <f>ROUND(I348*H348,2)</f>
        <v>0</v>
      </c>
      <c r="K348" s="218" t="s">
        <v>234</v>
      </c>
      <c r="L348" s="46"/>
      <c r="M348" s="223" t="s">
        <v>19</v>
      </c>
      <c r="N348" s="224" t="s">
        <v>48</v>
      </c>
      <c r="O348" s="86"/>
      <c r="P348" s="225">
        <f>O348*H348</f>
        <v>0</v>
      </c>
      <c r="Q348" s="225">
        <v>0</v>
      </c>
      <c r="R348" s="225">
        <f>Q348*H348</f>
        <v>0</v>
      </c>
      <c r="S348" s="225">
        <v>0</v>
      </c>
      <c r="T348" s="22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7" t="s">
        <v>465</v>
      </c>
      <c r="AT348" s="227" t="s">
        <v>231</v>
      </c>
      <c r="AU348" s="227" t="s">
        <v>248</v>
      </c>
      <c r="AY348" s="19" t="s">
        <v>229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9" t="s">
        <v>84</v>
      </c>
      <c r="BK348" s="228">
        <f>ROUND(I348*H348,2)</f>
        <v>0</v>
      </c>
      <c r="BL348" s="19" t="s">
        <v>465</v>
      </c>
      <c r="BM348" s="227" t="s">
        <v>1625</v>
      </c>
    </row>
    <row r="349" spans="1:47" s="2" customFormat="1" ht="12">
      <c r="A349" s="40"/>
      <c r="B349" s="41"/>
      <c r="C349" s="42"/>
      <c r="D349" s="229" t="s">
        <v>236</v>
      </c>
      <c r="E349" s="42"/>
      <c r="F349" s="230" t="s">
        <v>1626</v>
      </c>
      <c r="G349" s="42"/>
      <c r="H349" s="42"/>
      <c r="I349" s="231"/>
      <c r="J349" s="42"/>
      <c r="K349" s="42"/>
      <c r="L349" s="46"/>
      <c r="M349" s="232"/>
      <c r="N349" s="23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236</v>
      </c>
      <c r="AU349" s="19" t="s">
        <v>248</v>
      </c>
    </row>
    <row r="350" spans="1:51" s="13" customFormat="1" ht="12">
      <c r="A350" s="13"/>
      <c r="B350" s="234"/>
      <c r="C350" s="235"/>
      <c r="D350" s="236" t="s">
        <v>238</v>
      </c>
      <c r="E350" s="237" t="s">
        <v>19</v>
      </c>
      <c r="F350" s="238" t="s">
        <v>1627</v>
      </c>
      <c r="G350" s="235"/>
      <c r="H350" s="237" t="s">
        <v>19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238</v>
      </c>
      <c r="AU350" s="244" t="s">
        <v>248</v>
      </c>
      <c r="AV350" s="13" t="s">
        <v>84</v>
      </c>
      <c r="AW350" s="13" t="s">
        <v>37</v>
      </c>
      <c r="AX350" s="13" t="s">
        <v>77</v>
      </c>
      <c r="AY350" s="244" t="s">
        <v>229</v>
      </c>
    </row>
    <row r="351" spans="1:51" s="14" customFormat="1" ht="12">
      <c r="A351" s="14"/>
      <c r="B351" s="245"/>
      <c r="C351" s="246"/>
      <c r="D351" s="236" t="s">
        <v>238</v>
      </c>
      <c r="E351" s="247" t="s">
        <v>19</v>
      </c>
      <c r="F351" s="248" t="s">
        <v>1388</v>
      </c>
      <c r="G351" s="246"/>
      <c r="H351" s="249">
        <v>25.2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238</v>
      </c>
      <c r="AU351" s="255" t="s">
        <v>248</v>
      </c>
      <c r="AV351" s="14" t="s">
        <v>87</v>
      </c>
      <c r="AW351" s="14" t="s">
        <v>37</v>
      </c>
      <c r="AX351" s="14" t="s">
        <v>77</v>
      </c>
      <c r="AY351" s="255" t="s">
        <v>229</v>
      </c>
    </row>
    <row r="352" spans="1:51" s="15" customFormat="1" ht="12">
      <c r="A352" s="15"/>
      <c r="B352" s="256"/>
      <c r="C352" s="257"/>
      <c r="D352" s="236" t="s">
        <v>238</v>
      </c>
      <c r="E352" s="258" t="s">
        <v>1387</v>
      </c>
      <c r="F352" s="259" t="s">
        <v>240</v>
      </c>
      <c r="G352" s="257"/>
      <c r="H352" s="260">
        <v>25.2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6" t="s">
        <v>238</v>
      </c>
      <c r="AU352" s="266" t="s">
        <v>248</v>
      </c>
      <c r="AV352" s="15" t="s">
        <v>141</v>
      </c>
      <c r="AW352" s="15" t="s">
        <v>37</v>
      </c>
      <c r="AX352" s="15" t="s">
        <v>84</v>
      </c>
      <c r="AY352" s="266" t="s">
        <v>229</v>
      </c>
    </row>
    <row r="353" spans="1:65" s="2" customFormat="1" ht="37.8" customHeight="1">
      <c r="A353" s="40"/>
      <c r="B353" s="41"/>
      <c r="C353" s="216" t="s">
        <v>1048</v>
      </c>
      <c r="D353" s="216" t="s">
        <v>231</v>
      </c>
      <c r="E353" s="217" t="s">
        <v>1628</v>
      </c>
      <c r="F353" s="218" t="s">
        <v>1629</v>
      </c>
      <c r="G353" s="219" t="s">
        <v>292</v>
      </c>
      <c r="H353" s="220">
        <v>126</v>
      </c>
      <c r="I353" s="221"/>
      <c r="J353" s="222">
        <f>ROUND(I353*H353,2)</f>
        <v>0</v>
      </c>
      <c r="K353" s="218" t="s">
        <v>234</v>
      </c>
      <c r="L353" s="46"/>
      <c r="M353" s="223" t="s">
        <v>19</v>
      </c>
      <c r="N353" s="224" t="s">
        <v>48</v>
      </c>
      <c r="O353" s="86"/>
      <c r="P353" s="225">
        <f>O353*H353</f>
        <v>0</v>
      </c>
      <c r="Q353" s="225">
        <v>0</v>
      </c>
      <c r="R353" s="225">
        <f>Q353*H353</f>
        <v>0</v>
      </c>
      <c r="S353" s="225">
        <v>0</v>
      </c>
      <c r="T353" s="22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7" t="s">
        <v>465</v>
      </c>
      <c r="AT353" s="227" t="s">
        <v>231</v>
      </c>
      <c r="AU353" s="227" t="s">
        <v>248</v>
      </c>
      <c r="AY353" s="19" t="s">
        <v>229</v>
      </c>
      <c r="BE353" s="228">
        <f>IF(N353="základní",J353,0)</f>
        <v>0</v>
      </c>
      <c r="BF353" s="228">
        <f>IF(N353="snížená",J353,0)</f>
        <v>0</v>
      </c>
      <c r="BG353" s="228">
        <f>IF(N353="zákl. přenesená",J353,0)</f>
        <v>0</v>
      </c>
      <c r="BH353" s="228">
        <f>IF(N353="sníž. přenesená",J353,0)</f>
        <v>0</v>
      </c>
      <c r="BI353" s="228">
        <f>IF(N353="nulová",J353,0)</f>
        <v>0</v>
      </c>
      <c r="BJ353" s="19" t="s">
        <v>84</v>
      </c>
      <c r="BK353" s="228">
        <f>ROUND(I353*H353,2)</f>
        <v>0</v>
      </c>
      <c r="BL353" s="19" t="s">
        <v>465</v>
      </c>
      <c r="BM353" s="227" t="s">
        <v>1630</v>
      </c>
    </row>
    <row r="354" spans="1:47" s="2" customFormat="1" ht="12">
      <c r="A354" s="40"/>
      <c r="B354" s="41"/>
      <c r="C354" s="42"/>
      <c r="D354" s="229" t="s">
        <v>236</v>
      </c>
      <c r="E354" s="42"/>
      <c r="F354" s="230" t="s">
        <v>1631</v>
      </c>
      <c r="G354" s="42"/>
      <c r="H354" s="42"/>
      <c r="I354" s="231"/>
      <c r="J354" s="42"/>
      <c r="K354" s="42"/>
      <c r="L354" s="46"/>
      <c r="M354" s="232"/>
      <c r="N354" s="23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236</v>
      </c>
      <c r="AU354" s="19" t="s">
        <v>248</v>
      </c>
    </row>
    <row r="355" spans="1:51" s="13" customFormat="1" ht="12">
      <c r="A355" s="13"/>
      <c r="B355" s="234"/>
      <c r="C355" s="235"/>
      <c r="D355" s="236" t="s">
        <v>238</v>
      </c>
      <c r="E355" s="237" t="s">
        <v>19</v>
      </c>
      <c r="F355" s="238" t="s">
        <v>1632</v>
      </c>
      <c r="G355" s="235"/>
      <c r="H355" s="237" t="s">
        <v>19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238</v>
      </c>
      <c r="AU355" s="244" t="s">
        <v>248</v>
      </c>
      <c r="AV355" s="13" t="s">
        <v>84</v>
      </c>
      <c r="AW355" s="13" t="s">
        <v>37</v>
      </c>
      <c r="AX355" s="13" t="s">
        <v>77</v>
      </c>
      <c r="AY355" s="244" t="s">
        <v>229</v>
      </c>
    </row>
    <row r="356" spans="1:51" s="14" customFormat="1" ht="12">
      <c r="A356" s="14"/>
      <c r="B356" s="245"/>
      <c r="C356" s="246"/>
      <c r="D356" s="236" t="s">
        <v>238</v>
      </c>
      <c r="E356" s="247" t="s">
        <v>19</v>
      </c>
      <c r="F356" s="248" t="s">
        <v>1633</v>
      </c>
      <c r="G356" s="246"/>
      <c r="H356" s="249">
        <v>126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238</v>
      </c>
      <c r="AU356" s="255" t="s">
        <v>248</v>
      </c>
      <c r="AV356" s="14" t="s">
        <v>87</v>
      </c>
      <c r="AW356" s="14" t="s">
        <v>37</v>
      </c>
      <c r="AX356" s="14" t="s">
        <v>77</v>
      </c>
      <c r="AY356" s="255" t="s">
        <v>229</v>
      </c>
    </row>
    <row r="357" spans="1:51" s="15" customFormat="1" ht="12">
      <c r="A357" s="15"/>
      <c r="B357" s="256"/>
      <c r="C357" s="257"/>
      <c r="D357" s="236" t="s">
        <v>238</v>
      </c>
      <c r="E357" s="258" t="s">
        <v>19</v>
      </c>
      <c r="F357" s="259" t="s">
        <v>240</v>
      </c>
      <c r="G357" s="257"/>
      <c r="H357" s="260">
        <v>126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6" t="s">
        <v>238</v>
      </c>
      <c r="AU357" s="266" t="s">
        <v>248</v>
      </c>
      <c r="AV357" s="15" t="s">
        <v>141</v>
      </c>
      <c r="AW357" s="15" t="s">
        <v>37</v>
      </c>
      <c r="AX357" s="15" t="s">
        <v>84</v>
      </c>
      <c r="AY357" s="266" t="s">
        <v>229</v>
      </c>
    </row>
    <row r="358" spans="1:65" s="2" customFormat="1" ht="24.15" customHeight="1">
      <c r="A358" s="40"/>
      <c r="B358" s="41"/>
      <c r="C358" s="279" t="s">
        <v>1053</v>
      </c>
      <c r="D358" s="279" t="s">
        <v>320</v>
      </c>
      <c r="E358" s="280" t="s">
        <v>1634</v>
      </c>
      <c r="F358" s="281" t="s">
        <v>1635</v>
      </c>
      <c r="G358" s="282" t="s">
        <v>292</v>
      </c>
      <c r="H358" s="283">
        <v>25.2</v>
      </c>
      <c r="I358" s="284"/>
      <c r="J358" s="285">
        <f>ROUND(I358*H358,2)</f>
        <v>0</v>
      </c>
      <c r="K358" s="281" t="s">
        <v>19</v>
      </c>
      <c r="L358" s="286"/>
      <c r="M358" s="287" t="s">
        <v>19</v>
      </c>
      <c r="N358" s="288" t="s">
        <v>48</v>
      </c>
      <c r="O358" s="86"/>
      <c r="P358" s="225">
        <f>O358*H358</f>
        <v>0</v>
      </c>
      <c r="Q358" s="225">
        <v>0</v>
      </c>
      <c r="R358" s="225">
        <f>Q358*H358</f>
        <v>0</v>
      </c>
      <c r="S358" s="225">
        <v>0</v>
      </c>
      <c r="T358" s="22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7" t="s">
        <v>758</v>
      </c>
      <c r="AT358" s="227" t="s">
        <v>320</v>
      </c>
      <c r="AU358" s="227" t="s">
        <v>248</v>
      </c>
      <c r="AY358" s="19" t="s">
        <v>229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9" t="s">
        <v>84</v>
      </c>
      <c r="BK358" s="228">
        <f>ROUND(I358*H358,2)</f>
        <v>0</v>
      </c>
      <c r="BL358" s="19" t="s">
        <v>465</v>
      </c>
      <c r="BM358" s="227" t="s">
        <v>1636</v>
      </c>
    </row>
    <row r="359" spans="1:51" s="13" customFormat="1" ht="12">
      <c r="A359" s="13"/>
      <c r="B359" s="234"/>
      <c r="C359" s="235"/>
      <c r="D359" s="236" t="s">
        <v>238</v>
      </c>
      <c r="E359" s="237" t="s">
        <v>19</v>
      </c>
      <c r="F359" s="238" t="s">
        <v>1627</v>
      </c>
      <c r="G359" s="235"/>
      <c r="H359" s="237" t="s">
        <v>19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238</v>
      </c>
      <c r="AU359" s="244" t="s">
        <v>248</v>
      </c>
      <c r="AV359" s="13" t="s">
        <v>84</v>
      </c>
      <c r="AW359" s="13" t="s">
        <v>37</v>
      </c>
      <c r="AX359" s="13" t="s">
        <v>77</v>
      </c>
      <c r="AY359" s="244" t="s">
        <v>229</v>
      </c>
    </row>
    <row r="360" spans="1:51" s="14" customFormat="1" ht="12">
      <c r="A360" s="14"/>
      <c r="B360" s="245"/>
      <c r="C360" s="246"/>
      <c r="D360" s="236" t="s">
        <v>238</v>
      </c>
      <c r="E360" s="247" t="s">
        <v>19</v>
      </c>
      <c r="F360" s="248" t="s">
        <v>1387</v>
      </c>
      <c r="G360" s="246"/>
      <c r="H360" s="249">
        <v>25.2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5" t="s">
        <v>238</v>
      </c>
      <c r="AU360" s="255" t="s">
        <v>248</v>
      </c>
      <c r="AV360" s="14" t="s">
        <v>87</v>
      </c>
      <c r="AW360" s="14" t="s">
        <v>37</v>
      </c>
      <c r="AX360" s="14" t="s">
        <v>77</v>
      </c>
      <c r="AY360" s="255" t="s">
        <v>229</v>
      </c>
    </row>
    <row r="361" spans="1:51" s="15" customFormat="1" ht="12">
      <c r="A361" s="15"/>
      <c r="B361" s="256"/>
      <c r="C361" s="257"/>
      <c r="D361" s="236" t="s">
        <v>238</v>
      </c>
      <c r="E361" s="258" t="s">
        <v>19</v>
      </c>
      <c r="F361" s="259" t="s">
        <v>240</v>
      </c>
      <c r="G361" s="257"/>
      <c r="H361" s="260">
        <v>25.2</v>
      </c>
      <c r="I361" s="261"/>
      <c r="J361" s="257"/>
      <c r="K361" s="257"/>
      <c r="L361" s="262"/>
      <c r="M361" s="263"/>
      <c r="N361" s="264"/>
      <c r="O361" s="264"/>
      <c r="P361" s="264"/>
      <c r="Q361" s="264"/>
      <c r="R361" s="264"/>
      <c r="S361" s="264"/>
      <c r="T361" s="26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6" t="s">
        <v>238</v>
      </c>
      <c r="AU361" s="266" t="s">
        <v>248</v>
      </c>
      <c r="AV361" s="15" t="s">
        <v>141</v>
      </c>
      <c r="AW361" s="15" t="s">
        <v>37</v>
      </c>
      <c r="AX361" s="15" t="s">
        <v>84</v>
      </c>
      <c r="AY361" s="266" t="s">
        <v>229</v>
      </c>
    </row>
    <row r="362" spans="1:63" s="12" customFormat="1" ht="20.85" customHeight="1">
      <c r="A362" s="12"/>
      <c r="B362" s="200"/>
      <c r="C362" s="201"/>
      <c r="D362" s="202" t="s">
        <v>76</v>
      </c>
      <c r="E362" s="214" t="s">
        <v>1637</v>
      </c>
      <c r="F362" s="214" t="s">
        <v>1638</v>
      </c>
      <c r="G362" s="201"/>
      <c r="H362" s="201"/>
      <c r="I362" s="204"/>
      <c r="J362" s="215">
        <f>BK362</f>
        <v>0</v>
      </c>
      <c r="K362" s="201"/>
      <c r="L362" s="206"/>
      <c r="M362" s="207"/>
      <c r="N362" s="208"/>
      <c r="O362" s="208"/>
      <c r="P362" s="209">
        <f>SUM(P363:P383)</f>
        <v>0</v>
      </c>
      <c r="Q362" s="208"/>
      <c r="R362" s="209">
        <f>SUM(R363:R383)</f>
        <v>0</v>
      </c>
      <c r="S362" s="208"/>
      <c r="T362" s="210">
        <f>SUM(T363:T383)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1" t="s">
        <v>141</v>
      </c>
      <c r="AT362" s="212" t="s">
        <v>76</v>
      </c>
      <c r="AU362" s="212" t="s">
        <v>87</v>
      </c>
      <c r="AY362" s="211" t="s">
        <v>229</v>
      </c>
      <c r="BK362" s="213">
        <f>SUM(BK363:BK383)</f>
        <v>0</v>
      </c>
    </row>
    <row r="363" spans="1:65" s="2" customFormat="1" ht="16.5" customHeight="1">
      <c r="A363" s="40"/>
      <c r="B363" s="41"/>
      <c r="C363" s="216" t="s">
        <v>1058</v>
      </c>
      <c r="D363" s="216" t="s">
        <v>231</v>
      </c>
      <c r="E363" s="217" t="s">
        <v>1639</v>
      </c>
      <c r="F363" s="218" t="s">
        <v>1640</v>
      </c>
      <c r="G363" s="219" t="s">
        <v>1641</v>
      </c>
      <c r="H363" s="220">
        <v>1</v>
      </c>
      <c r="I363" s="221"/>
      <c r="J363" s="222">
        <f>ROUND(I363*H363,2)</f>
        <v>0</v>
      </c>
      <c r="K363" s="218" t="s">
        <v>234</v>
      </c>
      <c r="L363" s="46"/>
      <c r="M363" s="223" t="s">
        <v>19</v>
      </c>
      <c r="N363" s="224" t="s">
        <v>48</v>
      </c>
      <c r="O363" s="86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7" t="s">
        <v>1642</v>
      </c>
      <c r="AT363" s="227" t="s">
        <v>231</v>
      </c>
      <c r="AU363" s="227" t="s">
        <v>248</v>
      </c>
      <c r="AY363" s="19" t="s">
        <v>229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9" t="s">
        <v>84</v>
      </c>
      <c r="BK363" s="228">
        <f>ROUND(I363*H363,2)</f>
        <v>0</v>
      </c>
      <c r="BL363" s="19" t="s">
        <v>1642</v>
      </c>
      <c r="BM363" s="227" t="s">
        <v>1643</v>
      </c>
    </row>
    <row r="364" spans="1:47" s="2" customFormat="1" ht="12">
      <c r="A364" s="40"/>
      <c r="B364" s="41"/>
      <c r="C364" s="42"/>
      <c r="D364" s="229" t="s">
        <v>236</v>
      </c>
      <c r="E364" s="42"/>
      <c r="F364" s="230" t="s">
        <v>1644</v>
      </c>
      <c r="G364" s="42"/>
      <c r="H364" s="42"/>
      <c r="I364" s="231"/>
      <c r="J364" s="42"/>
      <c r="K364" s="42"/>
      <c r="L364" s="46"/>
      <c r="M364" s="232"/>
      <c r="N364" s="23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236</v>
      </c>
      <c r="AU364" s="19" t="s">
        <v>248</v>
      </c>
    </row>
    <row r="365" spans="1:51" s="13" customFormat="1" ht="12">
      <c r="A365" s="13"/>
      <c r="B365" s="234"/>
      <c r="C365" s="235"/>
      <c r="D365" s="236" t="s">
        <v>238</v>
      </c>
      <c r="E365" s="237" t="s">
        <v>19</v>
      </c>
      <c r="F365" s="238" t="s">
        <v>1645</v>
      </c>
      <c r="G365" s="235"/>
      <c r="H365" s="237" t="s">
        <v>19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238</v>
      </c>
      <c r="AU365" s="244" t="s">
        <v>248</v>
      </c>
      <c r="AV365" s="13" t="s">
        <v>84</v>
      </c>
      <c r="AW365" s="13" t="s">
        <v>37</v>
      </c>
      <c r="AX365" s="13" t="s">
        <v>77</v>
      </c>
      <c r="AY365" s="244" t="s">
        <v>229</v>
      </c>
    </row>
    <row r="366" spans="1:51" s="14" customFormat="1" ht="12">
      <c r="A366" s="14"/>
      <c r="B366" s="245"/>
      <c r="C366" s="246"/>
      <c r="D366" s="236" t="s">
        <v>238</v>
      </c>
      <c r="E366" s="247" t="s">
        <v>19</v>
      </c>
      <c r="F366" s="248" t="s">
        <v>84</v>
      </c>
      <c r="G366" s="246"/>
      <c r="H366" s="249">
        <v>1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238</v>
      </c>
      <c r="AU366" s="255" t="s">
        <v>248</v>
      </c>
      <c r="AV366" s="14" t="s">
        <v>87</v>
      </c>
      <c r="AW366" s="14" t="s">
        <v>37</v>
      </c>
      <c r="AX366" s="14" t="s">
        <v>77</v>
      </c>
      <c r="AY366" s="255" t="s">
        <v>229</v>
      </c>
    </row>
    <row r="367" spans="1:51" s="15" customFormat="1" ht="12">
      <c r="A367" s="15"/>
      <c r="B367" s="256"/>
      <c r="C367" s="257"/>
      <c r="D367" s="236" t="s">
        <v>238</v>
      </c>
      <c r="E367" s="258" t="s">
        <v>19</v>
      </c>
      <c r="F367" s="259" t="s">
        <v>240</v>
      </c>
      <c r="G367" s="257"/>
      <c r="H367" s="260">
        <v>1</v>
      </c>
      <c r="I367" s="261"/>
      <c r="J367" s="257"/>
      <c r="K367" s="257"/>
      <c r="L367" s="262"/>
      <c r="M367" s="263"/>
      <c r="N367" s="264"/>
      <c r="O367" s="264"/>
      <c r="P367" s="264"/>
      <c r="Q367" s="264"/>
      <c r="R367" s="264"/>
      <c r="S367" s="264"/>
      <c r="T367" s="26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6" t="s">
        <v>238</v>
      </c>
      <c r="AU367" s="266" t="s">
        <v>248</v>
      </c>
      <c r="AV367" s="15" t="s">
        <v>141</v>
      </c>
      <c r="AW367" s="15" t="s">
        <v>37</v>
      </c>
      <c r="AX367" s="15" t="s">
        <v>84</v>
      </c>
      <c r="AY367" s="266" t="s">
        <v>229</v>
      </c>
    </row>
    <row r="368" spans="1:65" s="2" customFormat="1" ht="16.5" customHeight="1">
      <c r="A368" s="40"/>
      <c r="B368" s="41"/>
      <c r="C368" s="216" t="s">
        <v>1064</v>
      </c>
      <c r="D368" s="216" t="s">
        <v>231</v>
      </c>
      <c r="E368" s="217" t="s">
        <v>1646</v>
      </c>
      <c r="F368" s="218" t="s">
        <v>1647</v>
      </c>
      <c r="G368" s="219" t="s">
        <v>1641</v>
      </c>
      <c r="H368" s="220">
        <v>1</v>
      </c>
      <c r="I368" s="221"/>
      <c r="J368" s="222">
        <f>ROUND(I368*H368,2)</f>
        <v>0</v>
      </c>
      <c r="K368" s="218" t="s">
        <v>234</v>
      </c>
      <c r="L368" s="46"/>
      <c r="M368" s="223" t="s">
        <v>19</v>
      </c>
      <c r="N368" s="224" t="s">
        <v>48</v>
      </c>
      <c r="O368" s="86"/>
      <c r="P368" s="225">
        <f>O368*H368</f>
        <v>0</v>
      </c>
      <c r="Q368" s="225">
        <v>0</v>
      </c>
      <c r="R368" s="225">
        <f>Q368*H368</f>
        <v>0</v>
      </c>
      <c r="S368" s="225">
        <v>0</v>
      </c>
      <c r="T368" s="22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7" t="s">
        <v>1642</v>
      </c>
      <c r="AT368" s="227" t="s">
        <v>231</v>
      </c>
      <c r="AU368" s="227" t="s">
        <v>248</v>
      </c>
      <c r="AY368" s="19" t="s">
        <v>229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9" t="s">
        <v>84</v>
      </c>
      <c r="BK368" s="228">
        <f>ROUND(I368*H368,2)</f>
        <v>0</v>
      </c>
      <c r="BL368" s="19" t="s">
        <v>1642</v>
      </c>
      <c r="BM368" s="227" t="s">
        <v>1648</v>
      </c>
    </row>
    <row r="369" spans="1:47" s="2" customFormat="1" ht="12">
      <c r="A369" s="40"/>
      <c r="B369" s="41"/>
      <c r="C369" s="42"/>
      <c r="D369" s="229" t="s">
        <v>236</v>
      </c>
      <c r="E369" s="42"/>
      <c r="F369" s="230" t="s">
        <v>1649</v>
      </c>
      <c r="G369" s="42"/>
      <c r="H369" s="42"/>
      <c r="I369" s="231"/>
      <c r="J369" s="42"/>
      <c r="K369" s="42"/>
      <c r="L369" s="46"/>
      <c r="M369" s="232"/>
      <c r="N369" s="23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236</v>
      </c>
      <c r="AU369" s="19" t="s">
        <v>248</v>
      </c>
    </row>
    <row r="370" spans="1:51" s="13" customFormat="1" ht="12">
      <c r="A370" s="13"/>
      <c r="B370" s="234"/>
      <c r="C370" s="235"/>
      <c r="D370" s="236" t="s">
        <v>238</v>
      </c>
      <c r="E370" s="237" t="s">
        <v>19</v>
      </c>
      <c r="F370" s="238" t="s">
        <v>1650</v>
      </c>
      <c r="G370" s="235"/>
      <c r="H370" s="237" t="s">
        <v>19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238</v>
      </c>
      <c r="AU370" s="244" t="s">
        <v>248</v>
      </c>
      <c r="AV370" s="13" t="s">
        <v>84</v>
      </c>
      <c r="AW370" s="13" t="s">
        <v>37</v>
      </c>
      <c r="AX370" s="13" t="s">
        <v>77</v>
      </c>
      <c r="AY370" s="244" t="s">
        <v>229</v>
      </c>
    </row>
    <row r="371" spans="1:51" s="14" customFormat="1" ht="12">
      <c r="A371" s="14"/>
      <c r="B371" s="245"/>
      <c r="C371" s="246"/>
      <c r="D371" s="236" t="s">
        <v>238</v>
      </c>
      <c r="E371" s="247" t="s">
        <v>19</v>
      </c>
      <c r="F371" s="248" t="s">
        <v>84</v>
      </c>
      <c r="G371" s="246"/>
      <c r="H371" s="249">
        <v>1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238</v>
      </c>
      <c r="AU371" s="255" t="s">
        <v>248</v>
      </c>
      <c r="AV371" s="14" t="s">
        <v>87</v>
      </c>
      <c r="AW371" s="14" t="s">
        <v>37</v>
      </c>
      <c r="AX371" s="14" t="s">
        <v>77</v>
      </c>
      <c r="AY371" s="255" t="s">
        <v>229</v>
      </c>
    </row>
    <row r="372" spans="1:51" s="15" customFormat="1" ht="12">
      <c r="A372" s="15"/>
      <c r="B372" s="256"/>
      <c r="C372" s="257"/>
      <c r="D372" s="236" t="s">
        <v>238</v>
      </c>
      <c r="E372" s="258" t="s">
        <v>19</v>
      </c>
      <c r="F372" s="259" t="s">
        <v>240</v>
      </c>
      <c r="G372" s="257"/>
      <c r="H372" s="260">
        <v>1</v>
      </c>
      <c r="I372" s="261"/>
      <c r="J372" s="257"/>
      <c r="K372" s="257"/>
      <c r="L372" s="262"/>
      <c r="M372" s="263"/>
      <c r="N372" s="264"/>
      <c r="O372" s="264"/>
      <c r="P372" s="264"/>
      <c r="Q372" s="264"/>
      <c r="R372" s="264"/>
      <c r="S372" s="264"/>
      <c r="T372" s="26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6" t="s">
        <v>238</v>
      </c>
      <c r="AU372" s="266" t="s">
        <v>248</v>
      </c>
      <c r="AV372" s="15" t="s">
        <v>141</v>
      </c>
      <c r="AW372" s="15" t="s">
        <v>37</v>
      </c>
      <c r="AX372" s="15" t="s">
        <v>84</v>
      </c>
      <c r="AY372" s="266" t="s">
        <v>229</v>
      </c>
    </row>
    <row r="373" spans="1:65" s="2" customFormat="1" ht="16.5" customHeight="1">
      <c r="A373" s="40"/>
      <c r="B373" s="41"/>
      <c r="C373" s="279" t="s">
        <v>1070</v>
      </c>
      <c r="D373" s="279" t="s">
        <v>320</v>
      </c>
      <c r="E373" s="280" t="s">
        <v>1651</v>
      </c>
      <c r="F373" s="281" t="s">
        <v>1652</v>
      </c>
      <c r="G373" s="282" t="s">
        <v>1441</v>
      </c>
      <c r="H373" s="283">
        <v>1</v>
      </c>
      <c r="I373" s="284"/>
      <c r="J373" s="285">
        <f>ROUND(I373*H373,2)</f>
        <v>0</v>
      </c>
      <c r="K373" s="281" t="s">
        <v>19</v>
      </c>
      <c r="L373" s="286"/>
      <c r="M373" s="287" t="s">
        <v>19</v>
      </c>
      <c r="N373" s="288" t="s">
        <v>48</v>
      </c>
      <c r="O373" s="86"/>
      <c r="P373" s="225">
        <f>O373*H373</f>
        <v>0</v>
      </c>
      <c r="Q373" s="225">
        <v>0</v>
      </c>
      <c r="R373" s="225">
        <f>Q373*H373</f>
        <v>0</v>
      </c>
      <c r="S373" s="225">
        <v>0</v>
      </c>
      <c r="T373" s="22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7" t="s">
        <v>1642</v>
      </c>
      <c r="AT373" s="227" t="s">
        <v>320</v>
      </c>
      <c r="AU373" s="227" t="s">
        <v>248</v>
      </c>
      <c r="AY373" s="19" t="s">
        <v>229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9" t="s">
        <v>84</v>
      </c>
      <c r="BK373" s="228">
        <f>ROUND(I373*H373,2)</f>
        <v>0</v>
      </c>
      <c r="BL373" s="19" t="s">
        <v>1642</v>
      </c>
      <c r="BM373" s="227" t="s">
        <v>1653</v>
      </c>
    </row>
    <row r="374" spans="1:51" s="13" customFormat="1" ht="12">
      <c r="A374" s="13"/>
      <c r="B374" s="234"/>
      <c r="C374" s="235"/>
      <c r="D374" s="236" t="s">
        <v>238</v>
      </c>
      <c r="E374" s="237" t="s">
        <v>19</v>
      </c>
      <c r="F374" s="238" t="s">
        <v>1654</v>
      </c>
      <c r="G374" s="235"/>
      <c r="H374" s="237" t="s">
        <v>19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238</v>
      </c>
      <c r="AU374" s="244" t="s">
        <v>248</v>
      </c>
      <c r="AV374" s="13" t="s">
        <v>84</v>
      </c>
      <c r="AW374" s="13" t="s">
        <v>37</v>
      </c>
      <c r="AX374" s="13" t="s">
        <v>77</v>
      </c>
      <c r="AY374" s="244" t="s">
        <v>229</v>
      </c>
    </row>
    <row r="375" spans="1:51" s="14" customFormat="1" ht="12">
      <c r="A375" s="14"/>
      <c r="B375" s="245"/>
      <c r="C375" s="246"/>
      <c r="D375" s="236" t="s">
        <v>238</v>
      </c>
      <c r="E375" s="247" t="s">
        <v>19</v>
      </c>
      <c r="F375" s="248" t="s">
        <v>84</v>
      </c>
      <c r="G375" s="246"/>
      <c r="H375" s="249">
        <v>1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238</v>
      </c>
      <c r="AU375" s="255" t="s">
        <v>248</v>
      </c>
      <c r="AV375" s="14" t="s">
        <v>87</v>
      </c>
      <c r="AW375" s="14" t="s">
        <v>37</v>
      </c>
      <c r="AX375" s="14" t="s">
        <v>77</v>
      </c>
      <c r="AY375" s="255" t="s">
        <v>229</v>
      </c>
    </row>
    <row r="376" spans="1:51" s="15" customFormat="1" ht="12">
      <c r="A376" s="15"/>
      <c r="B376" s="256"/>
      <c r="C376" s="257"/>
      <c r="D376" s="236" t="s">
        <v>238</v>
      </c>
      <c r="E376" s="258" t="s">
        <v>19</v>
      </c>
      <c r="F376" s="259" t="s">
        <v>240</v>
      </c>
      <c r="G376" s="257"/>
      <c r="H376" s="260">
        <v>1</v>
      </c>
      <c r="I376" s="261"/>
      <c r="J376" s="257"/>
      <c r="K376" s="257"/>
      <c r="L376" s="262"/>
      <c r="M376" s="263"/>
      <c r="N376" s="264"/>
      <c r="O376" s="264"/>
      <c r="P376" s="264"/>
      <c r="Q376" s="264"/>
      <c r="R376" s="264"/>
      <c r="S376" s="264"/>
      <c r="T376" s="26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6" t="s">
        <v>238</v>
      </c>
      <c r="AU376" s="266" t="s">
        <v>248</v>
      </c>
      <c r="AV376" s="15" t="s">
        <v>141</v>
      </c>
      <c r="AW376" s="15" t="s">
        <v>37</v>
      </c>
      <c r="AX376" s="15" t="s">
        <v>84</v>
      </c>
      <c r="AY376" s="266" t="s">
        <v>229</v>
      </c>
    </row>
    <row r="377" spans="1:65" s="2" customFormat="1" ht="49.05" customHeight="1">
      <c r="A377" s="40"/>
      <c r="B377" s="41"/>
      <c r="C377" s="216" t="s">
        <v>446</v>
      </c>
      <c r="D377" s="216" t="s">
        <v>231</v>
      </c>
      <c r="E377" s="217" t="s">
        <v>1655</v>
      </c>
      <c r="F377" s="218" t="s">
        <v>1656</v>
      </c>
      <c r="G377" s="219" t="s">
        <v>132</v>
      </c>
      <c r="H377" s="220">
        <v>1</v>
      </c>
      <c r="I377" s="221"/>
      <c r="J377" s="222">
        <f>ROUND(I377*H377,2)</f>
        <v>0</v>
      </c>
      <c r="K377" s="218" t="s">
        <v>234</v>
      </c>
      <c r="L377" s="46"/>
      <c r="M377" s="223" t="s">
        <v>19</v>
      </c>
      <c r="N377" s="224" t="s">
        <v>48</v>
      </c>
      <c r="O377" s="86"/>
      <c r="P377" s="225">
        <f>O377*H377</f>
        <v>0</v>
      </c>
      <c r="Q377" s="225">
        <v>0</v>
      </c>
      <c r="R377" s="225">
        <f>Q377*H377</f>
        <v>0</v>
      </c>
      <c r="S377" s="225">
        <v>0</v>
      </c>
      <c r="T377" s="22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7" t="s">
        <v>306</v>
      </c>
      <c r="AT377" s="227" t="s">
        <v>231</v>
      </c>
      <c r="AU377" s="227" t="s">
        <v>248</v>
      </c>
      <c r="AY377" s="19" t="s">
        <v>229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9" t="s">
        <v>84</v>
      </c>
      <c r="BK377" s="228">
        <f>ROUND(I377*H377,2)</f>
        <v>0</v>
      </c>
      <c r="BL377" s="19" t="s">
        <v>306</v>
      </c>
      <c r="BM377" s="227" t="s">
        <v>1657</v>
      </c>
    </row>
    <row r="378" spans="1:47" s="2" customFormat="1" ht="12">
      <c r="A378" s="40"/>
      <c r="B378" s="41"/>
      <c r="C378" s="42"/>
      <c r="D378" s="229" t="s">
        <v>236</v>
      </c>
      <c r="E378" s="42"/>
      <c r="F378" s="230" t="s">
        <v>1658</v>
      </c>
      <c r="G378" s="42"/>
      <c r="H378" s="42"/>
      <c r="I378" s="231"/>
      <c r="J378" s="42"/>
      <c r="K378" s="42"/>
      <c r="L378" s="46"/>
      <c r="M378" s="232"/>
      <c r="N378" s="23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236</v>
      </c>
      <c r="AU378" s="19" t="s">
        <v>248</v>
      </c>
    </row>
    <row r="379" spans="1:65" s="2" customFormat="1" ht="24.15" customHeight="1">
      <c r="A379" s="40"/>
      <c r="B379" s="41"/>
      <c r="C379" s="216" t="s">
        <v>454</v>
      </c>
      <c r="D379" s="216" t="s">
        <v>231</v>
      </c>
      <c r="E379" s="217" t="s">
        <v>1659</v>
      </c>
      <c r="F379" s="218" t="s">
        <v>1660</v>
      </c>
      <c r="G379" s="219" t="s">
        <v>1661</v>
      </c>
      <c r="H379" s="220">
        <v>6</v>
      </c>
      <c r="I379" s="221"/>
      <c r="J379" s="222">
        <f>ROUND(I379*H379,2)</f>
        <v>0</v>
      </c>
      <c r="K379" s="218" t="s">
        <v>234</v>
      </c>
      <c r="L379" s="46"/>
      <c r="M379" s="223" t="s">
        <v>19</v>
      </c>
      <c r="N379" s="224" t="s">
        <v>48</v>
      </c>
      <c r="O379" s="86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7" t="s">
        <v>1642</v>
      </c>
      <c r="AT379" s="227" t="s">
        <v>231</v>
      </c>
      <c r="AU379" s="227" t="s">
        <v>248</v>
      </c>
      <c r="AY379" s="19" t="s">
        <v>229</v>
      </c>
      <c r="BE379" s="228">
        <f>IF(N379="základní",J379,0)</f>
        <v>0</v>
      </c>
      <c r="BF379" s="228">
        <f>IF(N379="snížená",J379,0)</f>
        <v>0</v>
      </c>
      <c r="BG379" s="228">
        <f>IF(N379="zákl. přenesená",J379,0)</f>
        <v>0</v>
      </c>
      <c r="BH379" s="228">
        <f>IF(N379="sníž. přenesená",J379,0)</f>
        <v>0</v>
      </c>
      <c r="BI379" s="228">
        <f>IF(N379="nulová",J379,0)</f>
        <v>0</v>
      </c>
      <c r="BJ379" s="19" t="s">
        <v>84</v>
      </c>
      <c r="BK379" s="228">
        <f>ROUND(I379*H379,2)</f>
        <v>0</v>
      </c>
      <c r="BL379" s="19" t="s">
        <v>1642</v>
      </c>
      <c r="BM379" s="227" t="s">
        <v>1662</v>
      </c>
    </row>
    <row r="380" spans="1:47" s="2" customFormat="1" ht="12">
      <c r="A380" s="40"/>
      <c r="B380" s="41"/>
      <c r="C380" s="42"/>
      <c r="D380" s="229" t="s">
        <v>236</v>
      </c>
      <c r="E380" s="42"/>
      <c r="F380" s="230" t="s">
        <v>1663</v>
      </c>
      <c r="G380" s="42"/>
      <c r="H380" s="42"/>
      <c r="I380" s="231"/>
      <c r="J380" s="42"/>
      <c r="K380" s="42"/>
      <c r="L380" s="46"/>
      <c r="M380" s="232"/>
      <c r="N380" s="23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236</v>
      </c>
      <c r="AU380" s="19" t="s">
        <v>248</v>
      </c>
    </row>
    <row r="381" spans="1:51" s="13" customFormat="1" ht="12">
      <c r="A381" s="13"/>
      <c r="B381" s="234"/>
      <c r="C381" s="235"/>
      <c r="D381" s="236" t="s">
        <v>238</v>
      </c>
      <c r="E381" s="237" t="s">
        <v>19</v>
      </c>
      <c r="F381" s="238" t="s">
        <v>1664</v>
      </c>
      <c r="G381" s="235"/>
      <c r="H381" s="237" t="s">
        <v>19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238</v>
      </c>
      <c r="AU381" s="244" t="s">
        <v>248</v>
      </c>
      <c r="AV381" s="13" t="s">
        <v>84</v>
      </c>
      <c r="AW381" s="13" t="s">
        <v>37</v>
      </c>
      <c r="AX381" s="13" t="s">
        <v>77</v>
      </c>
      <c r="AY381" s="244" t="s">
        <v>229</v>
      </c>
    </row>
    <row r="382" spans="1:51" s="14" customFormat="1" ht="12">
      <c r="A382" s="14"/>
      <c r="B382" s="245"/>
      <c r="C382" s="246"/>
      <c r="D382" s="236" t="s">
        <v>238</v>
      </c>
      <c r="E382" s="247" t="s">
        <v>19</v>
      </c>
      <c r="F382" s="248" t="s">
        <v>907</v>
      </c>
      <c r="G382" s="246"/>
      <c r="H382" s="249">
        <v>6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238</v>
      </c>
      <c r="AU382" s="255" t="s">
        <v>248</v>
      </c>
      <c r="AV382" s="14" t="s">
        <v>87</v>
      </c>
      <c r="AW382" s="14" t="s">
        <v>37</v>
      </c>
      <c r="AX382" s="14" t="s">
        <v>77</v>
      </c>
      <c r="AY382" s="255" t="s">
        <v>229</v>
      </c>
    </row>
    <row r="383" spans="1:51" s="15" customFormat="1" ht="12">
      <c r="A383" s="15"/>
      <c r="B383" s="256"/>
      <c r="C383" s="257"/>
      <c r="D383" s="236" t="s">
        <v>238</v>
      </c>
      <c r="E383" s="258" t="s">
        <v>19</v>
      </c>
      <c r="F383" s="259" t="s">
        <v>240</v>
      </c>
      <c r="G383" s="257"/>
      <c r="H383" s="260">
        <v>6</v>
      </c>
      <c r="I383" s="261"/>
      <c r="J383" s="257"/>
      <c r="K383" s="257"/>
      <c r="L383" s="262"/>
      <c r="M383" s="289"/>
      <c r="N383" s="290"/>
      <c r="O383" s="290"/>
      <c r="P383" s="290"/>
      <c r="Q383" s="290"/>
      <c r="R383" s="290"/>
      <c r="S383" s="290"/>
      <c r="T383" s="291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6" t="s">
        <v>238</v>
      </c>
      <c r="AU383" s="266" t="s">
        <v>248</v>
      </c>
      <c r="AV383" s="15" t="s">
        <v>141</v>
      </c>
      <c r="AW383" s="15" t="s">
        <v>37</v>
      </c>
      <c r="AX383" s="15" t="s">
        <v>84</v>
      </c>
      <c r="AY383" s="266" t="s">
        <v>229</v>
      </c>
    </row>
    <row r="384" spans="1:31" s="2" customFormat="1" ht="6.95" customHeight="1">
      <c r="A384" s="40"/>
      <c r="B384" s="61"/>
      <c r="C384" s="62"/>
      <c r="D384" s="62"/>
      <c r="E384" s="62"/>
      <c r="F384" s="62"/>
      <c r="G384" s="62"/>
      <c r="H384" s="62"/>
      <c r="I384" s="62"/>
      <c r="J384" s="62"/>
      <c r="K384" s="62"/>
      <c r="L384" s="46"/>
      <c r="M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</row>
  </sheetData>
  <sheetProtection password="CC35" sheet="1" objects="1" scenarios="1" formatColumns="0" formatRows="0" autoFilter="0"/>
  <autoFilter ref="C89:K38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119" r:id="rId1" display="https://podminky.urs.cz/item/CS_URS_2022_02/IP-99.4"/>
    <hyperlink ref="F124" r:id="rId2" display="https://podminky.urs.cz/item/CS_URS_2022_02/IP-99.5"/>
    <hyperlink ref="F129" r:id="rId3" display="https://podminky.urs.cz/item/CS_URS_2022_02/741320101"/>
    <hyperlink ref="F138" r:id="rId4" display="https://podminky.urs.cz/item/CS_URS_2022_02/210204011"/>
    <hyperlink ref="F152" r:id="rId5" display="https://podminky.urs.cz/item/CS_URS_2022_02/210204103"/>
    <hyperlink ref="F162" r:id="rId6" display="https://podminky.urs.cz/item/CS_URS_2022_02/210204201"/>
    <hyperlink ref="F172" r:id="rId7" display="https://podminky.urs.cz/item/CS_URS_2022_02/210202013"/>
    <hyperlink ref="F182" r:id="rId8" display="https://podminky.urs.cz/item/CS_URS_2022_02/741122211"/>
    <hyperlink ref="F191" r:id="rId9" display="https://podminky.urs.cz/item/CS_URS_2022_02/210812035"/>
    <hyperlink ref="F196" r:id="rId10" display="https://podminky.urs.cz/item/CS_URS_2022_02/210813035"/>
    <hyperlink ref="F205" r:id="rId11" display="https://podminky.urs.cz/item/CS_URS_2022_02/460520173"/>
    <hyperlink ref="F215" r:id="rId12" display="https://podminky.urs.cz/item/CS_URS_2022_02/460520172"/>
    <hyperlink ref="F225" r:id="rId13" display="https://podminky.urs.cz/item/CS_URS_2022_02/741128022"/>
    <hyperlink ref="F230" r:id="rId14" display="https://podminky.urs.cz/item/CS_URS_2022_02/741130021"/>
    <hyperlink ref="F235" r:id="rId15" display="https://podminky.urs.cz/item/CS_URS_2022_02/741130025"/>
    <hyperlink ref="F240" r:id="rId16" display="https://podminky.urs.cz/item/CS_URS_2022_02/210220002"/>
    <hyperlink ref="F254" r:id="rId17" display="https://podminky.urs.cz/item/CS_URS_2022_02/460080112"/>
    <hyperlink ref="F259" r:id="rId18" display="https://podminky.urs.cz/item/CS_URS_2022_02/460391123"/>
    <hyperlink ref="F264" r:id="rId19" display="https://podminky.urs.cz/item/CS_URS_2022_02/460201603"/>
    <hyperlink ref="F269" r:id="rId20" display="https://podminky.urs.cz/item/CS_URS_2022_02/460461152"/>
    <hyperlink ref="F278" r:id="rId21" display="https://podminky.urs.cz/item/CS_URS_2022_02/460131113"/>
    <hyperlink ref="F283" r:id="rId22" display="https://podminky.urs.cz/item/CS_URS_2022_02/460080013"/>
    <hyperlink ref="F300" r:id="rId23" display="https://podminky.urs.cz/item/CS_URS_2022_02/460150263"/>
    <hyperlink ref="F305" r:id="rId24" display="https://podminky.urs.cz/item/CS_URS_2022_02/460150153"/>
    <hyperlink ref="F310" r:id="rId25" display="https://podminky.urs.cz/item/CS_URS_2022_02/460150123"/>
    <hyperlink ref="F315" r:id="rId26" display="https://podminky.urs.cz/item/CS_URS_2022_02/460080012"/>
    <hyperlink ref="F325" r:id="rId27" display="https://podminky.urs.cz/item/CS_URS_2022_02/460421171"/>
    <hyperlink ref="F334" r:id="rId28" display="https://podminky.urs.cz/item/CS_URS_2022_02/460560253"/>
    <hyperlink ref="F339" r:id="rId29" display="https://podminky.urs.cz/item/CS_URS_2022_02/460560133"/>
    <hyperlink ref="F344" r:id="rId30" display="https://podminky.urs.cz/item/CS_URS_2022_02/460560103"/>
    <hyperlink ref="F349" r:id="rId31" display="https://podminky.urs.cz/item/CS_URS_2022_02/460600061"/>
    <hyperlink ref="F354" r:id="rId32" display="https://podminky.urs.cz/item/CS_URS_2022_02/460600071"/>
    <hyperlink ref="F364" r:id="rId33" display="https://podminky.urs.cz/item/CS_URS_2022_02/013254000"/>
    <hyperlink ref="F369" r:id="rId34" display="https://podminky.urs.cz/item/CS_URS_2022_02/065002000"/>
    <hyperlink ref="F378" r:id="rId35" display="https://podminky.urs.cz/item/CS_URS_2022_02/210280002"/>
    <hyperlink ref="F380" r:id="rId36" display="https://podminky.urs.cz/item/CS_URS_2022_02/HZS22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87</v>
      </c>
    </row>
    <row r="4" spans="2:46" s="1" customFormat="1" ht="24.95" customHeight="1">
      <c r="B4" s="22"/>
      <c r="D4" s="143" t="s">
        <v>115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Rekonstrukce ul. Karla Čapka, Habartov</v>
      </c>
      <c r="F7" s="145"/>
      <c r="G7" s="145"/>
      <c r="H7" s="145"/>
      <c r="L7" s="22"/>
    </row>
    <row r="8" spans="2:12" s="1" customFormat="1" ht="12" customHeight="1">
      <c r="B8" s="22"/>
      <c r="D8" s="145" t="s">
        <v>124</v>
      </c>
      <c r="L8" s="22"/>
    </row>
    <row r="9" spans="1:31" s="2" customFormat="1" ht="16.5" customHeight="1">
      <c r="A9" s="40"/>
      <c r="B9" s="46"/>
      <c r="C9" s="40"/>
      <c r="D9" s="40"/>
      <c r="E9" s="146" t="s">
        <v>1665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134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30" customHeight="1">
      <c r="A11" s="40"/>
      <c r="B11" s="46"/>
      <c r="C11" s="40"/>
      <c r="D11" s="40"/>
      <c r="E11" s="148" t="s">
        <v>1666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4. 6. 2022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27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30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31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26</v>
      </c>
      <c r="J22" s="135" t="s">
        <v>34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35</v>
      </c>
      <c r="F23" s="40"/>
      <c r="G23" s="40"/>
      <c r="H23" s="40"/>
      <c r="I23" s="145" t="s">
        <v>29</v>
      </c>
      <c r="J23" s="135" t="s">
        <v>36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38</v>
      </c>
      <c r="E25" s="40"/>
      <c r="F25" s="40"/>
      <c r="G25" s="40"/>
      <c r="H25" s="40"/>
      <c r="I25" s="145" t="s">
        <v>26</v>
      </c>
      <c r="J25" s="135" t="s">
        <v>39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40</v>
      </c>
      <c r="F26" s="40"/>
      <c r="G26" s="40"/>
      <c r="H26" s="40"/>
      <c r="I26" s="145" t="s">
        <v>29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41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393.75" customHeight="1">
      <c r="A29" s="150"/>
      <c r="B29" s="151"/>
      <c r="C29" s="150"/>
      <c r="D29" s="150"/>
      <c r="E29" s="152" t="s">
        <v>1667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5"/>
      <c r="E31" s="155"/>
      <c r="F31" s="155"/>
      <c r="G31" s="155"/>
      <c r="H31" s="155"/>
      <c r="I31" s="155"/>
      <c r="J31" s="155"/>
      <c r="K31" s="155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6" t="s">
        <v>43</v>
      </c>
      <c r="E32" s="40"/>
      <c r="F32" s="40"/>
      <c r="G32" s="40"/>
      <c r="H32" s="40"/>
      <c r="I32" s="40"/>
      <c r="J32" s="157">
        <f>ROUND(J88,2)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5"/>
      <c r="E33" s="155"/>
      <c r="F33" s="155"/>
      <c r="G33" s="155"/>
      <c r="H33" s="155"/>
      <c r="I33" s="155"/>
      <c r="J33" s="155"/>
      <c r="K33" s="155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8" t="s">
        <v>45</v>
      </c>
      <c r="G34" s="40"/>
      <c r="H34" s="40"/>
      <c r="I34" s="158" t="s">
        <v>44</v>
      </c>
      <c r="J34" s="158" t="s">
        <v>46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9" t="s">
        <v>47</v>
      </c>
      <c r="E35" s="145" t="s">
        <v>48</v>
      </c>
      <c r="F35" s="160">
        <f>ROUND((SUM(BE88:BE117)),2)</f>
        <v>0</v>
      </c>
      <c r="G35" s="40"/>
      <c r="H35" s="40"/>
      <c r="I35" s="161">
        <v>0.21</v>
      </c>
      <c r="J35" s="160">
        <f>ROUND(((SUM(BE88:BE117))*I35),2)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49</v>
      </c>
      <c r="F36" s="160">
        <f>ROUND((SUM(BF88:BF117)),2)</f>
        <v>0</v>
      </c>
      <c r="G36" s="40"/>
      <c r="H36" s="40"/>
      <c r="I36" s="161">
        <v>0.15</v>
      </c>
      <c r="J36" s="160">
        <f>ROUND(((SUM(BF88:BF117))*I36),2)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50</v>
      </c>
      <c r="F37" s="160">
        <f>ROUND((SUM(BG88:BG117)),2)</f>
        <v>0</v>
      </c>
      <c r="G37" s="40"/>
      <c r="H37" s="40"/>
      <c r="I37" s="161">
        <v>0.21</v>
      </c>
      <c r="J37" s="160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51</v>
      </c>
      <c r="F38" s="160">
        <f>ROUND((SUM(BH88:BH117)),2)</f>
        <v>0</v>
      </c>
      <c r="G38" s="40"/>
      <c r="H38" s="40"/>
      <c r="I38" s="161">
        <v>0.15</v>
      </c>
      <c r="J38" s="160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52</v>
      </c>
      <c r="F39" s="160">
        <f>ROUND((SUM(BI88:BI117)),2)</f>
        <v>0</v>
      </c>
      <c r="G39" s="40"/>
      <c r="H39" s="40"/>
      <c r="I39" s="161">
        <v>0</v>
      </c>
      <c r="J39" s="160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2"/>
      <c r="D41" s="163" t="s">
        <v>53</v>
      </c>
      <c r="E41" s="164"/>
      <c r="F41" s="164"/>
      <c r="G41" s="165" t="s">
        <v>54</v>
      </c>
      <c r="H41" s="166" t="s">
        <v>55</v>
      </c>
      <c r="I41" s="164"/>
      <c r="J41" s="167">
        <f>SUM(J32:J39)</f>
        <v>0</v>
      </c>
      <c r="K41" s="168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193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3" t="str">
        <f>E7</f>
        <v>Rekonstrukce ul. Karla Čapka, Habartov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124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3" t="s">
        <v>1665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134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30" customHeight="1">
      <c r="A54" s="40"/>
      <c r="B54" s="41"/>
      <c r="C54" s="42"/>
      <c r="D54" s="42"/>
      <c r="E54" s="71" t="str">
        <f>E11</f>
        <v>2021-23-VON-SP-N - VON - Soupis prací - Vedlejší a ostatní náklady - neuznatelné náklady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ul. Karla Čapka, Habartov, Karlovarský kraj</v>
      </c>
      <c r="G56" s="42"/>
      <c r="H56" s="42"/>
      <c r="I56" s="34" t="s">
        <v>23</v>
      </c>
      <c r="J56" s="74" t="str">
        <f>IF(J14="","",J14)</f>
        <v>4. 6. 2022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Město Habartov</v>
      </c>
      <c r="G58" s="42"/>
      <c r="H58" s="42"/>
      <c r="I58" s="34" t="s">
        <v>33</v>
      </c>
      <c r="J58" s="38" t="str">
        <f>E23</f>
        <v>MH Projekt spol. s r.o.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31</v>
      </c>
      <c r="D59" s="42"/>
      <c r="E59" s="42"/>
      <c r="F59" s="29" t="str">
        <f>IF(E20="","",E20)</f>
        <v>Vyplň údaj</v>
      </c>
      <c r="G59" s="42"/>
      <c r="H59" s="42"/>
      <c r="I59" s="34" t="s">
        <v>38</v>
      </c>
      <c r="J59" s="38" t="str">
        <f>E26</f>
        <v>Ing. Martin Haueisen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4" t="s">
        <v>194</v>
      </c>
      <c r="D61" s="175"/>
      <c r="E61" s="175"/>
      <c r="F61" s="175"/>
      <c r="G61" s="175"/>
      <c r="H61" s="175"/>
      <c r="I61" s="175"/>
      <c r="J61" s="176" t="s">
        <v>195</v>
      </c>
      <c r="K61" s="175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7" t="s">
        <v>75</v>
      </c>
      <c r="D63" s="42"/>
      <c r="E63" s="42"/>
      <c r="F63" s="42"/>
      <c r="G63" s="42"/>
      <c r="H63" s="42"/>
      <c r="I63" s="42"/>
      <c r="J63" s="104">
        <f>J88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196</v>
      </c>
    </row>
    <row r="64" spans="1:31" s="9" customFormat="1" ht="24.95" customHeight="1">
      <c r="A64" s="9"/>
      <c r="B64" s="178"/>
      <c r="C64" s="179"/>
      <c r="D64" s="180" t="s">
        <v>1668</v>
      </c>
      <c r="E64" s="181"/>
      <c r="F64" s="181"/>
      <c r="G64" s="181"/>
      <c r="H64" s="181"/>
      <c r="I64" s="181"/>
      <c r="J64" s="182">
        <f>J89</f>
        <v>0</v>
      </c>
      <c r="K64" s="179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27"/>
      <c r="D65" s="185" t="s">
        <v>1669</v>
      </c>
      <c r="E65" s="186"/>
      <c r="F65" s="186"/>
      <c r="G65" s="186"/>
      <c r="H65" s="186"/>
      <c r="I65" s="186"/>
      <c r="J65" s="187">
        <f>J90</f>
        <v>0</v>
      </c>
      <c r="K65" s="127"/>
      <c r="L65" s="18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27"/>
      <c r="D66" s="185" t="s">
        <v>1670</v>
      </c>
      <c r="E66" s="186"/>
      <c r="F66" s="186"/>
      <c r="G66" s="186"/>
      <c r="H66" s="186"/>
      <c r="I66" s="186"/>
      <c r="J66" s="187">
        <f>J109</f>
        <v>0</v>
      </c>
      <c r="K66" s="127"/>
      <c r="L66" s="18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214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3" t="str">
        <f>E7</f>
        <v>Rekonstrukce ul. Karla Čapka, Habartov</v>
      </c>
      <c r="F76" s="34"/>
      <c r="G76" s="34"/>
      <c r="H76" s="34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2:12" s="1" customFormat="1" ht="12" customHeight="1">
      <c r="B77" s="23"/>
      <c r="C77" s="34" t="s">
        <v>124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40"/>
      <c r="B78" s="41"/>
      <c r="C78" s="42"/>
      <c r="D78" s="42"/>
      <c r="E78" s="173" t="s">
        <v>1665</v>
      </c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134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30" customHeight="1">
      <c r="A80" s="40"/>
      <c r="B80" s="41"/>
      <c r="C80" s="42"/>
      <c r="D80" s="42"/>
      <c r="E80" s="71" t="str">
        <f>E11</f>
        <v>2021-23-VON-SP-N - VON - Soupis prací - Vedlejší a ostatní náklady - neuznatelné náklady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F14</f>
        <v>ul. Karla Čapka, Habartov, Karlovarský kraj</v>
      </c>
      <c r="G82" s="42"/>
      <c r="H82" s="42"/>
      <c r="I82" s="34" t="s">
        <v>23</v>
      </c>
      <c r="J82" s="74" t="str">
        <f>IF(J14="","",J14)</f>
        <v>4. 6. 2022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E17</f>
        <v>Město Habartov</v>
      </c>
      <c r="G84" s="42"/>
      <c r="H84" s="42"/>
      <c r="I84" s="34" t="s">
        <v>33</v>
      </c>
      <c r="J84" s="38" t="str">
        <f>E23</f>
        <v>MH Projekt spol. s r.o.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31</v>
      </c>
      <c r="D85" s="42"/>
      <c r="E85" s="42"/>
      <c r="F85" s="29" t="str">
        <f>IF(E20="","",E20)</f>
        <v>Vyplň údaj</v>
      </c>
      <c r="G85" s="42"/>
      <c r="H85" s="42"/>
      <c r="I85" s="34" t="s">
        <v>38</v>
      </c>
      <c r="J85" s="38" t="str">
        <f>E26</f>
        <v>Ing. Martin Haueisen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9"/>
      <c r="B87" s="190"/>
      <c r="C87" s="191" t="s">
        <v>215</v>
      </c>
      <c r="D87" s="192" t="s">
        <v>62</v>
      </c>
      <c r="E87" s="192" t="s">
        <v>58</v>
      </c>
      <c r="F87" s="192" t="s">
        <v>59</v>
      </c>
      <c r="G87" s="192" t="s">
        <v>216</v>
      </c>
      <c r="H87" s="192" t="s">
        <v>217</v>
      </c>
      <c r="I87" s="192" t="s">
        <v>218</v>
      </c>
      <c r="J87" s="192" t="s">
        <v>195</v>
      </c>
      <c r="K87" s="193" t="s">
        <v>219</v>
      </c>
      <c r="L87" s="194"/>
      <c r="M87" s="94" t="s">
        <v>19</v>
      </c>
      <c r="N87" s="95" t="s">
        <v>47</v>
      </c>
      <c r="O87" s="95" t="s">
        <v>220</v>
      </c>
      <c r="P87" s="95" t="s">
        <v>221</v>
      </c>
      <c r="Q87" s="95" t="s">
        <v>222</v>
      </c>
      <c r="R87" s="95" t="s">
        <v>223</v>
      </c>
      <c r="S87" s="95" t="s">
        <v>224</v>
      </c>
      <c r="T87" s="96" t="s">
        <v>225</v>
      </c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</row>
    <row r="88" spans="1:63" s="2" customFormat="1" ht="22.8" customHeight="1">
      <c r="A88" s="40"/>
      <c r="B88" s="41"/>
      <c r="C88" s="101" t="s">
        <v>226</v>
      </c>
      <c r="D88" s="42"/>
      <c r="E88" s="42"/>
      <c r="F88" s="42"/>
      <c r="G88" s="42"/>
      <c r="H88" s="42"/>
      <c r="I88" s="42"/>
      <c r="J88" s="195">
        <f>BK88</f>
        <v>0</v>
      </c>
      <c r="K88" s="42"/>
      <c r="L88" s="46"/>
      <c r="M88" s="97"/>
      <c r="N88" s="196"/>
      <c r="O88" s="98"/>
      <c r="P88" s="197">
        <f>P89</f>
        <v>0</v>
      </c>
      <c r="Q88" s="98"/>
      <c r="R88" s="197">
        <f>R89</f>
        <v>0</v>
      </c>
      <c r="S88" s="98"/>
      <c r="T88" s="198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76</v>
      </c>
      <c r="AU88" s="19" t="s">
        <v>196</v>
      </c>
      <c r="BK88" s="199">
        <f>BK89</f>
        <v>0</v>
      </c>
    </row>
    <row r="89" spans="1:63" s="12" customFormat="1" ht="25.9" customHeight="1">
      <c r="A89" s="12"/>
      <c r="B89" s="200"/>
      <c r="C89" s="201"/>
      <c r="D89" s="202" t="s">
        <v>76</v>
      </c>
      <c r="E89" s="203" t="s">
        <v>1671</v>
      </c>
      <c r="F89" s="203" t="s">
        <v>1672</v>
      </c>
      <c r="G89" s="201"/>
      <c r="H89" s="201"/>
      <c r="I89" s="204"/>
      <c r="J89" s="205">
        <f>BK89</f>
        <v>0</v>
      </c>
      <c r="K89" s="201"/>
      <c r="L89" s="206"/>
      <c r="M89" s="207"/>
      <c r="N89" s="208"/>
      <c r="O89" s="208"/>
      <c r="P89" s="209">
        <f>P90+P109</f>
        <v>0</v>
      </c>
      <c r="Q89" s="208"/>
      <c r="R89" s="209">
        <f>R90+R109</f>
        <v>0</v>
      </c>
      <c r="S89" s="208"/>
      <c r="T89" s="210">
        <f>T90+T109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1" t="s">
        <v>259</v>
      </c>
      <c r="AT89" s="212" t="s">
        <v>76</v>
      </c>
      <c r="AU89" s="212" t="s">
        <v>77</v>
      </c>
      <c r="AY89" s="211" t="s">
        <v>229</v>
      </c>
      <c r="BK89" s="213">
        <f>BK90+BK109</f>
        <v>0</v>
      </c>
    </row>
    <row r="90" spans="1:63" s="12" customFormat="1" ht="22.8" customHeight="1">
      <c r="A90" s="12"/>
      <c r="B90" s="200"/>
      <c r="C90" s="201"/>
      <c r="D90" s="202" t="s">
        <v>76</v>
      </c>
      <c r="E90" s="214" t="s">
        <v>1673</v>
      </c>
      <c r="F90" s="214" t="s">
        <v>1674</v>
      </c>
      <c r="G90" s="201"/>
      <c r="H90" s="201"/>
      <c r="I90" s="204"/>
      <c r="J90" s="215">
        <f>BK90</f>
        <v>0</v>
      </c>
      <c r="K90" s="201"/>
      <c r="L90" s="206"/>
      <c r="M90" s="207"/>
      <c r="N90" s="208"/>
      <c r="O90" s="208"/>
      <c r="P90" s="209">
        <f>SUM(P91:P108)</f>
        <v>0</v>
      </c>
      <c r="Q90" s="208"/>
      <c r="R90" s="209">
        <f>SUM(R91:R108)</f>
        <v>0</v>
      </c>
      <c r="S90" s="208"/>
      <c r="T90" s="210">
        <f>SUM(T91:T108)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1" t="s">
        <v>259</v>
      </c>
      <c r="AT90" s="212" t="s">
        <v>76</v>
      </c>
      <c r="AU90" s="212" t="s">
        <v>84</v>
      </c>
      <c r="AY90" s="211" t="s">
        <v>229</v>
      </c>
      <c r="BK90" s="213">
        <f>SUM(BK91:BK108)</f>
        <v>0</v>
      </c>
    </row>
    <row r="91" spans="1:65" s="2" customFormat="1" ht="16.5" customHeight="1">
      <c r="A91" s="40"/>
      <c r="B91" s="41"/>
      <c r="C91" s="216" t="s">
        <v>84</v>
      </c>
      <c r="D91" s="216" t="s">
        <v>231</v>
      </c>
      <c r="E91" s="217" t="s">
        <v>1675</v>
      </c>
      <c r="F91" s="218" t="s">
        <v>1676</v>
      </c>
      <c r="G91" s="219" t="s">
        <v>1641</v>
      </c>
      <c r="H91" s="220">
        <v>1</v>
      </c>
      <c r="I91" s="221"/>
      <c r="J91" s="222">
        <f>ROUND(I91*H91,2)</f>
        <v>0</v>
      </c>
      <c r="K91" s="218" t="s">
        <v>234</v>
      </c>
      <c r="L91" s="46"/>
      <c r="M91" s="223" t="s">
        <v>19</v>
      </c>
      <c r="N91" s="224" t="s">
        <v>48</v>
      </c>
      <c r="O91" s="8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7" t="s">
        <v>1642</v>
      </c>
      <c r="AT91" s="227" t="s">
        <v>231</v>
      </c>
      <c r="AU91" s="227" t="s">
        <v>87</v>
      </c>
      <c r="AY91" s="19" t="s">
        <v>229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9" t="s">
        <v>84</v>
      </c>
      <c r="BK91" s="228">
        <f>ROUND(I91*H91,2)</f>
        <v>0</v>
      </c>
      <c r="BL91" s="19" t="s">
        <v>1642</v>
      </c>
      <c r="BM91" s="227" t="s">
        <v>1677</v>
      </c>
    </row>
    <row r="92" spans="1:47" s="2" customFormat="1" ht="12">
      <c r="A92" s="40"/>
      <c r="B92" s="41"/>
      <c r="C92" s="42"/>
      <c r="D92" s="229" t="s">
        <v>236</v>
      </c>
      <c r="E92" s="42"/>
      <c r="F92" s="230" t="s">
        <v>1678</v>
      </c>
      <c r="G92" s="42"/>
      <c r="H92" s="42"/>
      <c r="I92" s="231"/>
      <c r="J92" s="42"/>
      <c r="K92" s="42"/>
      <c r="L92" s="46"/>
      <c r="M92" s="232"/>
      <c r="N92" s="23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236</v>
      </c>
      <c r="AU92" s="19" t="s">
        <v>87</v>
      </c>
    </row>
    <row r="93" spans="1:47" s="2" customFormat="1" ht="12">
      <c r="A93" s="40"/>
      <c r="B93" s="41"/>
      <c r="C93" s="42"/>
      <c r="D93" s="236" t="s">
        <v>245</v>
      </c>
      <c r="E93" s="42"/>
      <c r="F93" s="267" t="s">
        <v>1679</v>
      </c>
      <c r="G93" s="42"/>
      <c r="H93" s="42"/>
      <c r="I93" s="231"/>
      <c r="J93" s="42"/>
      <c r="K93" s="42"/>
      <c r="L93" s="46"/>
      <c r="M93" s="232"/>
      <c r="N93" s="23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245</v>
      </c>
      <c r="AU93" s="19" t="s">
        <v>87</v>
      </c>
    </row>
    <row r="94" spans="1:65" s="2" customFormat="1" ht="16.5" customHeight="1">
      <c r="A94" s="40"/>
      <c r="B94" s="41"/>
      <c r="C94" s="216" t="s">
        <v>87</v>
      </c>
      <c r="D94" s="216" t="s">
        <v>231</v>
      </c>
      <c r="E94" s="217" t="s">
        <v>1680</v>
      </c>
      <c r="F94" s="218" t="s">
        <v>1681</v>
      </c>
      <c r="G94" s="219" t="s">
        <v>1641</v>
      </c>
      <c r="H94" s="220">
        <v>1</v>
      </c>
      <c r="I94" s="221"/>
      <c r="J94" s="222">
        <f>ROUND(I94*H94,2)</f>
        <v>0</v>
      </c>
      <c r="K94" s="218" t="s">
        <v>234</v>
      </c>
      <c r="L94" s="46"/>
      <c r="M94" s="223" t="s">
        <v>19</v>
      </c>
      <c r="N94" s="224" t="s">
        <v>48</v>
      </c>
      <c r="O94" s="86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7" t="s">
        <v>1642</v>
      </c>
      <c r="AT94" s="227" t="s">
        <v>231</v>
      </c>
      <c r="AU94" s="227" t="s">
        <v>87</v>
      </c>
      <c r="AY94" s="19" t="s">
        <v>229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9" t="s">
        <v>84</v>
      </c>
      <c r="BK94" s="228">
        <f>ROUND(I94*H94,2)</f>
        <v>0</v>
      </c>
      <c r="BL94" s="19" t="s">
        <v>1642</v>
      </c>
      <c r="BM94" s="227" t="s">
        <v>1682</v>
      </c>
    </row>
    <row r="95" spans="1:47" s="2" customFormat="1" ht="12">
      <c r="A95" s="40"/>
      <c r="B95" s="41"/>
      <c r="C95" s="42"/>
      <c r="D95" s="229" t="s">
        <v>236</v>
      </c>
      <c r="E95" s="42"/>
      <c r="F95" s="230" t="s">
        <v>1683</v>
      </c>
      <c r="G95" s="42"/>
      <c r="H95" s="42"/>
      <c r="I95" s="231"/>
      <c r="J95" s="42"/>
      <c r="K95" s="42"/>
      <c r="L95" s="46"/>
      <c r="M95" s="232"/>
      <c r="N95" s="23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236</v>
      </c>
      <c r="AU95" s="19" t="s">
        <v>87</v>
      </c>
    </row>
    <row r="96" spans="1:47" s="2" customFormat="1" ht="12">
      <c r="A96" s="40"/>
      <c r="B96" s="41"/>
      <c r="C96" s="42"/>
      <c r="D96" s="236" t="s">
        <v>245</v>
      </c>
      <c r="E96" s="42"/>
      <c r="F96" s="267" t="s">
        <v>1684</v>
      </c>
      <c r="G96" s="42"/>
      <c r="H96" s="42"/>
      <c r="I96" s="231"/>
      <c r="J96" s="42"/>
      <c r="K96" s="42"/>
      <c r="L96" s="46"/>
      <c r="M96" s="232"/>
      <c r="N96" s="23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245</v>
      </c>
      <c r="AU96" s="19" t="s">
        <v>87</v>
      </c>
    </row>
    <row r="97" spans="1:65" s="2" customFormat="1" ht="16.5" customHeight="1">
      <c r="A97" s="40"/>
      <c r="B97" s="41"/>
      <c r="C97" s="216" t="s">
        <v>248</v>
      </c>
      <c r="D97" s="216" t="s">
        <v>231</v>
      </c>
      <c r="E97" s="217" t="s">
        <v>1685</v>
      </c>
      <c r="F97" s="218" t="s">
        <v>1686</v>
      </c>
      <c r="G97" s="219" t="s">
        <v>1641</v>
      </c>
      <c r="H97" s="220">
        <v>1</v>
      </c>
      <c r="I97" s="221"/>
      <c r="J97" s="222">
        <f>ROUND(I97*H97,2)</f>
        <v>0</v>
      </c>
      <c r="K97" s="218" t="s">
        <v>234</v>
      </c>
      <c r="L97" s="46"/>
      <c r="M97" s="223" t="s">
        <v>19</v>
      </c>
      <c r="N97" s="224" t="s">
        <v>48</v>
      </c>
      <c r="O97" s="86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7" t="s">
        <v>1642</v>
      </c>
      <c r="AT97" s="227" t="s">
        <v>231</v>
      </c>
      <c r="AU97" s="227" t="s">
        <v>87</v>
      </c>
      <c r="AY97" s="19" t="s">
        <v>229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9" t="s">
        <v>84</v>
      </c>
      <c r="BK97" s="228">
        <f>ROUND(I97*H97,2)</f>
        <v>0</v>
      </c>
      <c r="BL97" s="19" t="s">
        <v>1642</v>
      </c>
      <c r="BM97" s="227" t="s">
        <v>1687</v>
      </c>
    </row>
    <row r="98" spans="1:47" s="2" customFormat="1" ht="12">
      <c r="A98" s="40"/>
      <c r="B98" s="41"/>
      <c r="C98" s="42"/>
      <c r="D98" s="229" t="s">
        <v>236</v>
      </c>
      <c r="E98" s="42"/>
      <c r="F98" s="230" t="s">
        <v>1688</v>
      </c>
      <c r="G98" s="42"/>
      <c r="H98" s="42"/>
      <c r="I98" s="231"/>
      <c r="J98" s="42"/>
      <c r="K98" s="42"/>
      <c r="L98" s="46"/>
      <c r="M98" s="232"/>
      <c r="N98" s="23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236</v>
      </c>
      <c r="AU98" s="19" t="s">
        <v>87</v>
      </c>
    </row>
    <row r="99" spans="1:47" s="2" customFormat="1" ht="12">
      <c r="A99" s="40"/>
      <c r="B99" s="41"/>
      <c r="C99" s="42"/>
      <c r="D99" s="236" t="s">
        <v>245</v>
      </c>
      <c r="E99" s="42"/>
      <c r="F99" s="267" t="s">
        <v>1689</v>
      </c>
      <c r="G99" s="42"/>
      <c r="H99" s="42"/>
      <c r="I99" s="231"/>
      <c r="J99" s="42"/>
      <c r="K99" s="42"/>
      <c r="L99" s="46"/>
      <c r="M99" s="232"/>
      <c r="N99" s="23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245</v>
      </c>
      <c r="AU99" s="19" t="s">
        <v>87</v>
      </c>
    </row>
    <row r="100" spans="1:65" s="2" customFormat="1" ht="16.5" customHeight="1">
      <c r="A100" s="40"/>
      <c r="B100" s="41"/>
      <c r="C100" s="216" t="s">
        <v>141</v>
      </c>
      <c r="D100" s="216" t="s">
        <v>231</v>
      </c>
      <c r="E100" s="217" t="s">
        <v>1639</v>
      </c>
      <c r="F100" s="218" t="s">
        <v>1640</v>
      </c>
      <c r="G100" s="219" t="s">
        <v>1641</v>
      </c>
      <c r="H100" s="220">
        <v>1</v>
      </c>
      <c r="I100" s="221"/>
      <c r="J100" s="222">
        <f>ROUND(I100*H100,2)</f>
        <v>0</v>
      </c>
      <c r="K100" s="218" t="s">
        <v>234</v>
      </c>
      <c r="L100" s="46"/>
      <c r="M100" s="223" t="s">
        <v>19</v>
      </c>
      <c r="N100" s="224" t="s">
        <v>48</v>
      </c>
      <c r="O100" s="8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7" t="s">
        <v>1642</v>
      </c>
      <c r="AT100" s="227" t="s">
        <v>231</v>
      </c>
      <c r="AU100" s="227" t="s">
        <v>87</v>
      </c>
      <c r="AY100" s="19" t="s">
        <v>229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9" t="s">
        <v>84</v>
      </c>
      <c r="BK100" s="228">
        <f>ROUND(I100*H100,2)</f>
        <v>0</v>
      </c>
      <c r="BL100" s="19" t="s">
        <v>1642</v>
      </c>
      <c r="BM100" s="227" t="s">
        <v>1690</v>
      </c>
    </row>
    <row r="101" spans="1:47" s="2" customFormat="1" ht="12">
      <c r="A101" s="40"/>
      <c r="B101" s="41"/>
      <c r="C101" s="42"/>
      <c r="D101" s="229" t="s">
        <v>236</v>
      </c>
      <c r="E101" s="42"/>
      <c r="F101" s="230" t="s">
        <v>1644</v>
      </c>
      <c r="G101" s="42"/>
      <c r="H101" s="42"/>
      <c r="I101" s="231"/>
      <c r="J101" s="42"/>
      <c r="K101" s="42"/>
      <c r="L101" s="46"/>
      <c r="M101" s="232"/>
      <c r="N101" s="23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236</v>
      </c>
      <c r="AU101" s="19" t="s">
        <v>87</v>
      </c>
    </row>
    <row r="102" spans="1:47" s="2" customFormat="1" ht="12">
      <c r="A102" s="40"/>
      <c r="B102" s="41"/>
      <c r="C102" s="42"/>
      <c r="D102" s="236" t="s">
        <v>245</v>
      </c>
      <c r="E102" s="42"/>
      <c r="F102" s="267" t="s">
        <v>1691</v>
      </c>
      <c r="G102" s="42"/>
      <c r="H102" s="42"/>
      <c r="I102" s="231"/>
      <c r="J102" s="42"/>
      <c r="K102" s="42"/>
      <c r="L102" s="46"/>
      <c r="M102" s="232"/>
      <c r="N102" s="23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245</v>
      </c>
      <c r="AU102" s="19" t="s">
        <v>87</v>
      </c>
    </row>
    <row r="103" spans="1:65" s="2" customFormat="1" ht="16.5" customHeight="1">
      <c r="A103" s="40"/>
      <c r="B103" s="41"/>
      <c r="C103" s="216" t="s">
        <v>259</v>
      </c>
      <c r="D103" s="216" t="s">
        <v>231</v>
      </c>
      <c r="E103" s="217" t="s">
        <v>1692</v>
      </c>
      <c r="F103" s="218" t="s">
        <v>1693</v>
      </c>
      <c r="G103" s="219" t="s">
        <v>1641</v>
      </c>
      <c r="H103" s="220">
        <v>1</v>
      </c>
      <c r="I103" s="221"/>
      <c r="J103" s="222">
        <f>ROUND(I103*H103,2)</f>
        <v>0</v>
      </c>
      <c r="K103" s="218" t="s">
        <v>234</v>
      </c>
      <c r="L103" s="46"/>
      <c r="M103" s="223" t="s">
        <v>19</v>
      </c>
      <c r="N103" s="224" t="s">
        <v>48</v>
      </c>
      <c r="O103" s="86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7" t="s">
        <v>1642</v>
      </c>
      <c r="AT103" s="227" t="s">
        <v>231</v>
      </c>
      <c r="AU103" s="227" t="s">
        <v>87</v>
      </c>
      <c r="AY103" s="19" t="s">
        <v>229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9" t="s">
        <v>84</v>
      </c>
      <c r="BK103" s="228">
        <f>ROUND(I103*H103,2)</f>
        <v>0</v>
      </c>
      <c r="BL103" s="19" t="s">
        <v>1642</v>
      </c>
      <c r="BM103" s="227" t="s">
        <v>1694</v>
      </c>
    </row>
    <row r="104" spans="1:47" s="2" customFormat="1" ht="12">
      <c r="A104" s="40"/>
      <c r="B104" s="41"/>
      <c r="C104" s="42"/>
      <c r="D104" s="229" t="s">
        <v>236</v>
      </c>
      <c r="E104" s="42"/>
      <c r="F104" s="230" t="s">
        <v>1695</v>
      </c>
      <c r="G104" s="42"/>
      <c r="H104" s="42"/>
      <c r="I104" s="231"/>
      <c r="J104" s="42"/>
      <c r="K104" s="42"/>
      <c r="L104" s="46"/>
      <c r="M104" s="232"/>
      <c r="N104" s="23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236</v>
      </c>
      <c r="AU104" s="19" t="s">
        <v>87</v>
      </c>
    </row>
    <row r="105" spans="1:65" s="2" customFormat="1" ht="16.5" customHeight="1">
      <c r="A105" s="40"/>
      <c r="B105" s="41"/>
      <c r="C105" s="216" t="s">
        <v>907</v>
      </c>
      <c r="D105" s="216" t="s">
        <v>231</v>
      </c>
      <c r="E105" s="217" t="s">
        <v>1696</v>
      </c>
      <c r="F105" s="218" t="s">
        <v>1697</v>
      </c>
      <c r="G105" s="219" t="s">
        <v>1641</v>
      </c>
      <c r="H105" s="220">
        <v>1</v>
      </c>
      <c r="I105" s="221"/>
      <c r="J105" s="222">
        <f>ROUND(I105*H105,2)</f>
        <v>0</v>
      </c>
      <c r="K105" s="218" t="s">
        <v>234</v>
      </c>
      <c r="L105" s="46"/>
      <c r="M105" s="223" t="s">
        <v>19</v>
      </c>
      <c r="N105" s="224" t="s">
        <v>48</v>
      </c>
      <c r="O105" s="86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7" t="s">
        <v>1642</v>
      </c>
      <c r="AT105" s="227" t="s">
        <v>231</v>
      </c>
      <c r="AU105" s="227" t="s">
        <v>87</v>
      </c>
      <c r="AY105" s="19" t="s">
        <v>229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9" t="s">
        <v>84</v>
      </c>
      <c r="BK105" s="228">
        <f>ROUND(I105*H105,2)</f>
        <v>0</v>
      </c>
      <c r="BL105" s="19" t="s">
        <v>1642</v>
      </c>
      <c r="BM105" s="227" t="s">
        <v>1698</v>
      </c>
    </row>
    <row r="106" spans="1:47" s="2" customFormat="1" ht="12">
      <c r="A106" s="40"/>
      <c r="B106" s="41"/>
      <c r="C106" s="42"/>
      <c r="D106" s="229" t="s">
        <v>236</v>
      </c>
      <c r="E106" s="42"/>
      <c r="F106" s="230" t="s">
        <v>1699</v>
      </c>
      <c r="G106" s="42"/>
      <c r="H106" s="42"/>
      <c r="I106" s="231"/>
      <c r="J106" s="42"/>
      <c r="K106" s="42"/>
      <c r="L106" s="46"/>
      <c r="M106" s="232"/>
      <c r="N106" s="23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236</v>
      </c>
      <c r="AU106" s="19" t="s">
        <v>87</v>
      </c>
    </row>
    <row r="107" spans="1:65" s="2" customFormat="1" ht="16.5" customHeight="1">
      <c r="A107" s="40"/>
      <c r="B107" s="41"/>
      <c r="C107" s="216" t="s">
        <v>266</v>
      </c>
      <c r="D107" s="216" t="s">
        <v>231</v>
      </c>
      <c r="E107" s="217" t="s">
        <v>1700</v>
      </c>
      <c r="F107" s="218" t="s">
        <v>1701</v>
      </c>
      <c r="G107" s="219" t="s">
        <v>1344</v>
      </c>
      <c r="H107" s="220">
        <v>1</v>
      </c>
      <c r="I107" s="221"/>
      <c r="J107" s="222">
        <f>ROUND(I107*H107,2)</f>
        <v>0</v>
      </c>
      <c r="K107" s="218" t="s">
        <v>19</v>
      </c>
      <c r="L107" s="46"/>
      <c r="M107" s="223" t="s">
        <v>19</v>
      </c>
      <c r="N107" s="224" t="s">
        <v>48</v>
      </c>
      <c r="O107" s="8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7" t="s">
        <v>1642</v>
      </c>
      <c r="AT107" s="227" t="s">
        <v>231</v>
      </c>
      <c r="AU107" s="227" t="s">
        <v>87</v>
      </c>
      <c r="AY107" s="19" t="s">
        <v>229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9" t="s">
        <v>84</v>
      </c>
      <c r="BK107" s="228">
        <f>ROUND(I107*H107,2)</f>
        <v>0</v>
      </c>
      <c r="BL107" s="19" t="s">
        <v>1642</v>
      </c>
      <c r="BM107" s="227" t="s">
        <v>1702</v>
      </c>
    </row>
    <row r="108" spans="1:47" s="2" customFormat="1" ht="12">
      <c r="A108" s="40"/>
      <c r="B108" s="41"/>
      <c r="C108" s="42"/>
      <c r="D108" s="236" t="s">
        <v>245</v>
      </c>
      <c r="E108" s="42"/>
      <c r="F108" s="267" t="s">
        <v>1703</v>
      </c>
      <c r="G108" s="42"/>
      <c r="H108" s="42"/>
      <c r="I108" s="231"/>
      <c r="J108" s="42"/>
      <c r="K108" s="42"/>
      <c r="L108" s="46"/>
      <c r="M108" s="232"/>
      <c r="N108" s="23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245</v>
      </c>
      <c r="AU108" s="19" t="s">
        <v>87</v>
      </c>
    </row>
    <row r="109" spans="1:63" s="12" customFormat="1" ht="22.8" customHeight="1">
      <c r="A109" s="12"/>
      <c r="B109" s="200"/>
      <c r="C109" s="201"/>
      <c r="D109" s="202" t="s">
        <v>76</v>
      </c>
      <c r="E109" s="214" t="s">
        <v>1704</v>
      </c>
      <c r="F109" s="214" t="s">
        <v>1705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SUM(P110:P117)</f>
        <v>0</v>
      </c>
      <c r="Q109" s="208"/>
      <c r="R109" s="209">
        <f>SUM(R110:R117)</f>
        <v>0</v>
      </c>
      <c r="S109" s="208"/>
      <c r="T109" s="210">
        <f>SUM(T110:T117)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1" t="s">
        <v>259</v>
      </c>
      <c r="AT109" s="212" t="s">
        <v>76</v>
      </c>
      <c r="AU109" s="212" t="s">
        <v>84</v>
      </c>
      <c r="AY109" s="211" t="s">
        <v>229</v>
      </c>
      <c r="BK109" s="213">
        <f>SUM(BK110:BK117)</f>
        <v>0</v>
      </c>
    </row>
    <row r="110" spans="1:65" s="2" customFormat="1" ht="16.5" customHeight="1">
      <c r="A110" s="40"/>
      <c r="B110" s="41"/>
      <c r="C110" s="216" t="s">
        <v>145</v>
      </c>
      <c r="D110" s="216" t="s">
        <v>231</v>
      </c>
      <c r="E110" s="217" t="s">
        <v>1706</v>
      </c>
      <c r="F110" s="218" t="s">
        <v>1705</v>
      </c>
      <c r="G110" s="219" t="s">
        <v>1641</v>
      </c>
      <c r="H110" s="220">
        <v>1</v>
      </c>
      <c r="I110" s="221"/>
      <c r="J110" s="222">
        <f>ROUND(I110*H110,2)</f>
        <v>0</v>
      </c>
      <c r="K110" s="218" t="s">
        <v>234</v>
      </c>
      <c r="L110" s="46"/>
      <c r="M110" s="223" t="s">
        <v>19</v>
      </c>
      <c r="N110" s="224" t="s">
        <v>48</v>
      </c>
      <c r="O110" s="86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7" t="s">
        <v>1642</v>
      </c>
      <c r="AT110" s="227" t="s">
        <v>231</v>
      </c>
      <c r="AU110" s="227" t="s">
        <v>87</v>
      </c>
      <c r="AY110" s="19" t="s">
        <v>229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9" t="s">
        <v>84</v>
      </c>
      <c r="BK110" s="228">
        <f>ROUND(I110*H110,2)</f>
        <v>0</v>
      </c>
      <c r="BL110" s="19" t="s">
        <v>1642</v>
      </c>
      <c r="BM110" s="227" t="s">
        <v>1707</v>
      </c>
    </row>
    <row r="111" spans="1:47" s="2" customFormat="1" ht="12">
      <c r="A111" s="40"/>
      <c r="B111" s="41"/>
      <c r="C111" s="42"/>
      <c r="D111" s="229" t="s">
        <v>236</v>
      </c>
      <c r="E111" s="42"/>
      <c r="F111" s="230" t="s">
        <v>1708</v>
      </c>
      <c r="G111" s="42"/>
      <c r="H111" s="42"/>
      <c r="I111" s="231"/>
      <c r="J111" s="42"/>
      <c r="K111" s="42"/>
      <c r="L111" s="46"/>
      <c r="M111" s="232"/>
      <c r="N111" s="23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236</v>
      </c>
      <c r="AU111" s="19" t="s">
        <v>87</v>
      </c>
    </row>
    <row r="112" spans="1:47" s="2" customFormat="1" ht="12">
      <c r="A112" s="40"/>
      <c r="B112" s="41"/>
      <c r="C112" s="42"/>
      <c r="D112" s="236" t="s">
        <v>245</v>
      </c>
      <c r="E112" s="42"/>
      <c r="F112" s="267" t="s">
        <v>1709</v>
      </c>
      <c r="G112" s="42"/>
      <c r="H112" s="42"/>
      <c r="I112" s="231"/>
      <c r="J112" s="42"/>
      <c r="K112" s="42"/>
      <c r="L112" s="46"/>
      <c r="M112" s="232"/>
      <c r="N112" s="23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245</v>
      </c>
      <c r="AU112" s="19" t="s">
        <v>87</v>
      </c>
    </row>
    <row r="113" spans="1:65" s="2" customFormat="1" ht="16.5" customHeight="1">
      <c r="A113" s="40"/>
      <c r="B113" s="41"/>
      <c r="C113" s="216" t="s">
        <v>504</v>
      </c>
      <c r="D113" s="216" t="s">
        <v>231</v>
      </c>
      <c r="E113" s="217" t="s">
        <v>1710</v>
      </c>
      <c r="F113" s="218" t="s">
        <v>1711</v>
      </c>
      <c r="G113" s="219" t="s">
        <v>1641</v>
      </c>
      <c r="H113" s="220">
        <v>1</v>
      </c>
      <c r="I113" s="221"/>
      <c r="J113" s="222">
        <f>ROUND(I113*H113,2)</f>
        <v>0</v>
      </c>
      <c r="K113" s="218" t="s">
        <v>234</v>
      </c>
      <c r="L113" s="46"/>
      <c r="M113" s="223" t="s">
        <v>19</v>
      </c>
      <c r="N113" s="224" t="s">
        <v>48</v>
      </c>
      <c r="O113" s="86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7" t="s">
        <v>1642</v>
      </c>
      <c r="AT113" s="227" t="s">
        <v>231</v>
      </c>
      <c r="AU113" s="227" t="s">
        <v>87</v>
      </c>
      <c r="AY113" s="19" t="s">
        <v>229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9" t="s">
        <v>84</v>
      </c>
      <c r="BK113" s="228">
        <f>ROUND(I113*H113,2)</f>
        <v>0</v>
      </c>
      <c r="BL113" s="19" t="s">
        <v>1642</v>
      </c>
      <c r="BM113" s="227" t="s">
        <v>1712</v>
      </c>
    </row>
    <row r="114" spans="1:47" s="2" customFormat="1" ht="12">
      <c r="A114" s="40"/>
      <c r="B114" s="41"/>
      <c r="C114" s="42"/>
      <c r="D114" s="229" t="s">
        <v>236</v>
      </c>
      <c r="E114" s="42"/>
      <c r="F114" s="230" t="s">
        <v>1713</v>
      </c>
      <c r="G114" s="42"/>
      <c r="H114" s="42"/>
      <c r="I114" s="231"/>
      <c r="J114" s="42"/>
      <c r="K114" s="42"/>
      <c r="L114" s="46"/>
      <c r="M114" s="232"/>
      <c r="N114" s="23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236</v>
      </c>
      <c r="AU114" s="19" t="s">
        <v>87</v>
      </c>
    </row>
    <row r="115" spans="1:47" s="2" customFormat="1" ht="12">
      <c r="A115" s="40"/>
      <c r="B115" s="41"/>
      <c r="C115" s="42"/>
      <c r="D115" s="236" t="s">
        <v>245</v>
      </c>
      <c r="E115" s="42"/>
      <c r="F115" s="267" t="s">
        <v>1714</v>
      </c>
      <c r="G115" s="42"/>
      <c r="H115" s="42"/>
      <c r="I115" s="231"/>
      <c r="J115" s="42"/>
      <c r="K115" s="42"/>
      <c r="L115" s="46"/>
      <c r="M115" s="232"/>
      <c r="N115" s="23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245</v>
      </c>
      <c r="AU115" s="19" t="s">
        <v>87</v>
      </c>
    </row>
    <row r="116" spans="1:65" s="2" customFormat="1" ht="16.5" customHeight="1">
      <c r="A116" s="40"/>
      <c r="B116" s="41"/>
      <c r="C116" s="216" t="s">
        <v>157</v>
      </c>
      <c r="D116" s="216" t="s">
        <v>231</v>
      </c>
      <c r="E116" s="217" t="s">
        <v>1715</v>
      </c>
      <c r="F116" s="218" t="s">
        <v>1716</v>
      </c>
      <c r="G116" s="219" t="s">
        <v>1641</v>
      </c>
      <c r="H116" s="220">
        <v>2</v>
      </c>
      <c r="I116" s="221"/>
      <c r="J116" s="222">
        <f>ROUND(I116*H116,2)</f>
        <v>0</v>
      </c>
      <c r="K116" s="218" t="s">
        <v>234</v>
      </c>
      <c r="L116" s="46"/>
      <c r="M116" s="223" t="s">
        <v>19</v>
      </c>
      <c r="N116" s="224" t="s">
        <v>48</v>
      </c>
      <c r="O116" s="86"/>
      <c r="P116" s="225">
        <f>O116*H116</f>
        <v>0</v>
      </c>
      <c r="Q116" s="225">
        <v>0</v>
      </c>
      <c r="R116" s="225">
        <f>Q116*H116</f>
        <v>0</v>
      </c>
      <c r="S116" s="225">
        <v>0</v>
      </c>
      <c r="T116" s="22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7" t="s">
        <v>1642</v>
      </c>
      <c r="AT116" s="227" t="s">
        <v>231</v>
      </c>
      <c r="AU116" s="227" t="s">
        <v>87</v>
      </c>
      <c r="AY116" s="19" t="s">
        <v>229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9" t="s">
        <v>84</v>
      </c>
      <c r="BK116" s="228">
        <f>ROUND(I116*H116,2)</f>
        <v>0</v>
      </c>
      <c r="BL116" s="19" t="s">
        <v>1642</v>
      </c>
      <c r="BM116" s="227" t="s">
        <v>1717</v>
      </c>
    </row>
    <row r="117" spans="1:47" s="2" customFormat="1" ht="12">
      <c r="A117" s="40"/>
      <c r="B117" s="41"/>
      <c r="C117" s="42"/>
      <c r="D117" s="229" t="s">
        <v>236</v>
      </c>
      <c r="E117" s="42"/>
      <c r="F117" s="230" t="s">
        <v>1718</v>
      </c>
      <c r="G117" s="42"/>
      <c r="H117" s="42"/>
      <c r="I117" s="231"/>
      <c r="J117" s="42"/>
      <c r="K117" s="42"/>
      <c r="L117" s="46"/>
      <c r="M117" s="292"/>
      <c r="N117" s="293"/>
      <c r="O117" s="294"/>
      <c r="P117" s="294"/>
      <c r="Q117" s="294"/>
      <c r="R117" s="294"/>
      <c r="S117" s="294"/>
      <c r="T117" s="295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236</v>
      </c>
      <c r="AU117" s="19" t="s">
        <v>87</v>
      </c>
    </row>
    <row r="118" spans="1:31" s="2" customFormat="1" ht="6.95" customHeight="1">
      <c r="A118" s="40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46"/>
      <c r="M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</sheetData>
  <sheetProtection password="CC35" sheet="1" objects="1" scenarios="1" formatColumns="0" formatRows="0" autoFilter="0"/>
  <autoFilter ref="C87:K11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2" r:id="rId1" display="https://podminky.urs.cz/item/CS_URS_2022_02/012103000"/>
    <hyperlink ref="F95" r:id="rId2" display="https://podminky.urs.cz/item/CS_URS_2022_02/012203000"/>
    <hyperlink ref="F98" r:id="rId3" display="https://podminky.urs.cz/item/CS_URS_2022_02/012303000"/>
    <hyperlink ref="F101" r:id="rId4" display="https://podminky.urs.cz/item/CS_URS_2022_02/013254000"/>
    <hyperlink ref="F104" r:id="rId5" display="https://podminky.urs.cz/item/CS_URS_2022_02/013274000"/>
    <hyperlink ref="F106" r:id="rId6" display="https://podminky.urs.cz/item/CS_URS_2022_02/013284000"/>
    <hyperlink ref="F111" r:id="rId7" display="https://podminky.urs.cz/item/CS_URS_2022_02/030001000"/>
    <hyperlink ref="F114" r:id="rId8" display="https://podminky.urs.cz/item/CS_URS_2022_02/034303000"/>
    <hyperlink ref="F117" r:id="rId9" display="https://podminky.urs.cz/item/CS_URS_2022_02/0345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1"/>
      <c r="C3" s="142"/>
      <c r="D3" s="142"/>
      <c r="E3" s="142"/>
      <c r="F3" s="142"/>
      <c r="G3" s="142"/>
      <c r="H3" s="22"/>
    </row>
    <row r="4" spans="2:8" s="1" customFormat="1" ht="24.95" customHeight="1">
      <c r="B4" s="22"/>
      <c r="C4" s="143" t="s">
        <v>1719</v>
      </c>
      <c r="H4" s="22"/>
    </row>
    <row r="5" spans="2:8" s="1" customFormat="1" ht="12" customHeight="1">
      <c r="B5" s="22"/>
      <c r="C5" s="296" t="s">
        <v>13</v>
      </c>
      <c r="D5" s="152" t="s">
        <v>14</v>
      </c>
      <c r="E5" s="1"/>
      <c r="F5" s="1"/>
      <c r="H5" s="22"/>
    </row>
    <row r="6" spans="2:8" s="1" customFormat="1" ht="36.95" customHeight="1">
      <c r="B6" s="22"/>
      <c r="C6" s="297" t="s">
        <v>16</v>
      </c>
      <c r="D6" s="298" t="s">
        <v>17</v>
      </c>
      <c r="E6" s="1"/>
      <c r="F6" s="1"/>
      <c r="H6" s="22"/>
    </row>
    <row r="7" spans="2:8" s="1" customFormat="1" ht="16.5" customHeight="1">
      <c r="B7" s="22"/>
      <c r="C7" s="145" t="s">
        <v>23</v>
      </c>
      <c r="D7" s="149" t="str">
        <f>'Rekapitulace stavby'!AN8</f>
        <v>4. 6. 2022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9"/>
      <c r="B9" s="299"/>
      <c r="C9" s="300" t="s">
        <v>58</v>
      </c>
      <c r="D9" s="301" t="s">
        <v>59</v>
      </c>
      <c r="E9" s="301" t="s">
        <v>216</v>
      </c>
      <c r="F9" s="302" t="s">
        <v>1720</v>
      </c>
      <c r="G9" s="189"/>
      <c r="H9" s="299"/>
    </row>
    <row r="10" spans="1:8" s="2" customFormat="1" ht="26.4" customHeight="1">
      <c r="A10" s="40"/>
      <c r="B10" s="46"/>
      <c r="C10" s="303" t="s">
        <v>1721</v>
      </c>
      <c r="D10" s="303" t="s">
        <v>90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4" t="s">
        <v>882</v>
      </c>
      <c r="D11" s="305" t="s">
        <v>883</v>
      </c>
      <c r="E11" s="306" t="s">
        <v>111</v>
      </c>
      <c r="F11" s="307">
        <v>1755.3</v>
      </c>
      <c r="G11" s="40"/>
      <c r="H11" s="46"/>
    </row>
    <row r="12" spans="1:8" s="2" customFormat="1" ht="16.8" customHeight="1">
      <c r="A12" s="40"/>
      <c r="B12" s="46"/>
      <c r="C12" s="308" t="s">
        <v>19</v>
      </c>
      <c r="D12" s="308" t="s">
        <v>239</v>
      </c>
      <c r="E12" s="19" t="s">
        <v>19</v>
      </c>
      <c r="F12" s="309">
        <v>0</v>
      </c>
      <c r="G12" s="40"/>
      <c r="H12" s="46"/>
    </row>
    <row r="13" spans="1:8" s="2" customFormat="1" ht="16.8" customHeight="1">
      <c r="A13" s="40"/>
      <c r="B13" s="46"/>
      <c r="C13" s="308" t="s">
        <v>882</v>
      </c>
      <c r="D13" s="308" t="s">
        <v>1063</v>
      </c>
      <c r="E13" s="19" t="s">
        <v>19</v>
      </c>
      <c r="F13" s="309">
        <v>1755.3</v>
      </c>
      <c r="G13" s="40"/>
      <c r="H13" s="46"/>
    </row>
    <row r="14" spans="1:8" s="2" customFormat="1" ht="16.8" customHeight="1">
      <c r="A14" s="40"/>
      <c r="B14" s="46"/>
      <c r="C14" s="304" t="s">
        <v>885</v>
      </c>
      <c r="D14" s="305" t="s">
        <v>110</v>
      </c>
      <c r="E14" s="306" t="s">
        <v>111</v>
      </c>
      <c r="F14" s="307">
        <v>175</v>
      </c>
      <c r="G14" s="40"/>
      <c r="H14" s="46"/>
    </row>
    <row r="15" spans="1:8" s="2" customFormat="1" ht="16.8" customHeight="1">
      <c r="A15" s="40"/>
      <c r="B15" s="46"/>
      <c r="C15" s="304" t="s">
        <v>109</v>
      </c>
      <c r="D15" s="305" t="s">
        <v>110</v>
      </c>
      <c r="E15" s="306" t="s">
        <v>111</v>
      </c>
      <c r="F15" s="307">
        <v>69.2</v>
      </c>
      <c r="G15" s="40"/>
      <c r="H15" s="46"/>
    </row>
    <row r="16" spans="1:8" s="2" customFormat="1" ht="16.8" customHeight="1">
      <c r="A16" s="40"/>
      <c r="B16" s="46"/>
      <c r="C16" s="308" t="s">
        <v>19</v>
      </c>
      <c r="D16" s="308" t="s">
        <v>239</v>
      </c>
      <c r="E16" s="19" t="s">
        <v>19</v>
      </c>
      <c r="F16" s="309">
        <v>0</v>
      </c>
      <c r="G16" s="40"/>
      <c r="H16" s="46"/>
    </row>
    <row r="17" spans="1:8" s="2" customFormat="1" ht="16.8" customHeight="1">
      <c r="A17" s="40"/>
      <c r="B17" s="46"/>
      <c r="C17" s="308" t="s">
        <v>109</v>
      </c>
      <c r="D17" s="308" t="s">
        <v>470</v>
      </c>
      <c r="E17" s="19" t="s">
        <v>19</v>
      </c>
      <c r="F17" s="309">
        <v>69.2</v>
      </c>
      <c r="G17" s="40"/>
      <c r="H17" s="46"/>
    </row>
    <row r="18" spans="1:8" s="2" customFormat="1" ht="16.8" customHeight="1">
      <c r="A18" s="40"/>
      <c r="B18" s="46"/>
      <c r="C18" s="310" t="s">
        <v>1722</v>
      </c>
      <c r="D18" s="40"/>
      <c r="E18" s="40"/>
      <c r="F18" s="40"/>
      <c r="G18" s="40"/>
      <c r="H18" s="46"/>
    </row>
    <row r="19" spans="1:8" s="2" customFormat="1" ht="12">
      <c r="A19" s="40"/>
      <c r="B19" s="46"/>
      <c r="C19" s="308" t="s">
        <v>466</v>
      </c>
      <c r="D19" s="308" t="s">
        <v>1723</v>
      </c>
      <c r="E19" s="19" t="s">
        <v>111</v>
      </c>
      <c r="F19" s="309">
        <v>88</v>
      </c>
      <c r="G19" s="40"/>
      <c r="H19" s="46"/>
    </row>
    <row r="20" spans="1:8" s="2" customFormat="1" ht="16.8" customHeight="1">
      <c r="A20" s="40"/>
      <c r="B20" s="46"/>
      <c r="C20" s="308" t="s">
        <v>326</v>
      </c>
      <c r="D20" s="308" t="s">
        <v>1724</v>
      </c>
      <c r="E20" s="19" t="s">
        <v>111</v>
      </c>
      <c r="F20" s="309">
        <v>1432.84</v>
      </c>
      <c r="G20" s="40"/>
      <c r="H20" s="46"/>
    </row>
    <row r="21" spans="1:8" s="2" customFormat="1" ht="16.8" customHeight="1">
      <c r="A21" s="40"/>
      <c r="B21" s="46"/>
      <c r="C21" s="308" t="s">
        <v>441</v>
      </c>
      <c r="D21" s="308" t="s">
        <v>1725</v>
      </c>
      <c r="E21" s="19" t="s">
        <v>111</v>
      </c>
      <c r="F21" s="309">
        <v>88</v>
      </c>
      <c r="G21" s="40"/>
      <c r="H21" s="46"/>
    </row>
    <row r="22" spans="1:8" s="2" customFormat="1" ht="16.8" customHeight="1">
      <c r="A22" s="40"/>
      <c r="B22" s="46"/>
      <c r="C22" s="308" t="s">
        <v>474</v>
      </c>
      <c r="D22" s="308" t="s">
        <v>475</v>
      </c>
      <c r="E22" s="19" t="s">
        <v>111</v>
      </c>
      <c r="F22" s="309">
        <v>71.276</v>
      </c>
      <c r="G22" s="40"/>
      <c r="H22" s="46"/>
    </row>
    <row r="23" spans="1:8" s="2" customFormat="1" ht="16.8" customHeight="1">
      <c r="A23" s="40"/>
      <c r="B23" s="46"/>
      <c r="C23" s="304" t="s">
        <v>113</v>
      </c>
      <c r="D23" s="305" t="s">
        <v>110</v>
      </c>
      <c r="E23" s="306" t="s">
        <v>111</v>
      </c>
      <c r="F23" s="307">
        <v>14.2</v>
      </c>
      <c r="G23" s="40"/>
      <c r="H23" s="46"/>
    </row>
    <row r="24" spans="1:8" s="2" customFormat="1" ht="16.8" customHeight="1">
      <c r="A24" s="40"/>
      <c r="B24" s="46"/>
      <c r="C24" s="308" t="s">
        <v>113</v>
      </c>
      <c r="D24" s="308" t="s">
        <v>471</v>
      </c>
      <c r="E24" s="19" t="s">
        <v>19</v>
      </c>
      <c r="F24" s="309">
        <v>14.2</v>
      </c>
      <c r="G24" s="40"/>
      <c r="H24" s="46"/>
    </row>
    <row r="25" spans="1:8" s="2" customFormat="1" ht="16.8" customHeight="1">
      <c r="A25" s="40"/>
      <c r="B25" s="46"/>
      <c r="C25" s="310" t="s">
        <v>1722</v>
      </c>
      <c r="D25" s="40"/>
      <c r="E25" s="40"/>
      <c r="F25" s="40"/>
      <c r="G25" s="40"/>
      <c r="H25" s="46"/>
    </row>
    <row r="26" spans="1:8" s="2" customFormat="1" ht="12">
      <c r="A26" s="40"/>
      <c r="B26" s="46"/>
      <c r="C26" s="308" t="s">
        <v>466</v>
      </c>
      <c r="D26" s="308" t="s">
        <v>1723</v>
      </c>
      <c r="E26" s="19" t="s">
        <v>111</v>
      </c>
      <c r="F26" s="309">
        <v>88</v>
      </c>
      <c r="G26" s="40"/>
      <c r="H26" s="46"/>
    </row>
    <row r="27" spans="1:8" s="2" customFormat="1" ht="16.8" customHeight="1">
      <c r="A27" s="40"/>
      <c r="B27" s="46"/>
      <c r="C27" s="308" t="s">
        <v>326</v>
      </c>
      <c r="D27" s="308" t="s">
        <v>1724</v>
      </c>
      <c r="E27" s="19" t="s">
        <v>111</v>
      </c>
      <c r="F27" s="309">
        <v>1432.84</v>
      </c>
      <c r="G27" s="40"/>
      <c r="H27" s="46"/>
    </row>
    <row r="28" spans="1:8" s="2" customFormat="1" ht="16.8" customHeight="1">
      <c r="A28" s="40"/>
      <c r="B28" s="46"/>
      <c r="C28" s="308" t="s">
        <v>441</v>
      </c>
      <c r="D28" s="308" t="s">
        <v>1725</v>
      </c>
      <c r="E28" s="19" t="s">
        <v>111</v>
      </c>
      <c r="F28" s="309">
        <v>88</v>
      </c>
      <c r="G28" s="40"/>
      <c r="H28" s="46"/>
    </row>
    <row r="29" spans="1:8" s="2" customFormat="1" ht="16.8" customHeight="1">
      <c r="A29" s="40"/>
      <c r="B29" s="46"/>
      <c r="C29" s="308" t="s">
        <v>479</v>
      </c>
      <c r="D29" s="308" t="s">
        <v>480</v>
      </c>
      <c r="E29" s="19" t="s">
        <v>111</v>
      </c>
      <c r="F29" s="309">
        <v>14.626</v>
      </c>
      <c r="G29" s="40"/>
      <c r="H29" s="46"/>
    </row>
    <row r="30" spans="1:8" s="2" customFormat="1" ht="16.8" customHeight="1">
      <c r="A30" s="40"/>
      <c r="B30" s="46"/>
      <c r="C30" s="304" t="s">
        <v>116</v>
      </c>
      <c r="D30" s="305" t="s">
        <v>110</v>
      </c>
      <c r="E30" s="306" t="s">
        <v>111</v>
      </c>
      <c r="F30" s="307">
        <v>4.6</v>
      </c>
      <c r="G30" s="40"/>
      <c r="H30" s="46"/>
    </row>
    <row r="31" spans="1:8" s="2" customFormat="1" ht="16.8" customHeight="1">
      <c r="A31" s="40"/>
      <c r="B31" s="46"/>
      <c r="C31" s="308" t="s">
        <v>116</v>
      </c>
      <c r="D31" s="308" t="s">
        <v>472</v>
      </c>
      <c r="E31" s="19" t="s">
        <v>19</v>
      </c>
      <c r="F31" s="309">
        <v>4.6</v>
      </c>
      <c r="G31" s="40"/>
      <c r="H31" s="46"/>
    </row>
    <row r="32" spans="1:8" s="2" customFormat="1" ht="16.8" customHeight="1">
      <c r="A32" s="40"/>
      <c r="B32" s="46"/>
      <c r="C32" s="310" t="s">
        <v>1722</v>
      </c>
      <c r="D32" s="40"/>
      <c r="E32" s="40"/>
      <c r="F32" s="40"/>
      <c r="G32" s="40"/>
      <c r="H32" s="46"/>
    </row>
    <row r="33" spans="1:8" s="2" customFormat="1" ht="12">
      <c r="A33" s="40"/>
      <c r="B33" s="46"/>
      <c r="C33" s="308" t="s">
        <v>466</v>
      </c>
      <c r="D33" s="308" t="s">
        <v>1723</v>
      </c>
      <c r="E33" s="19" t="s">
        <v>111</v>
      </c>
      <c r="F33" s="309">
        <v>88</v>
      </c>
      <c r="G33" s="40"/>
      <c r="H33" s="46"/>
    </row>
    <row r="34" spans="1:8" s="2" customFormat="1" ht="16.8" customHeight="1">
      <c r="A34" s="40"/>
      <c r="B34" s="46"/>
      <c r="C34" s="308" t="s">
        <v>326</v>
      </c>
      <c r="D34" s="308" t="s">
        <v>1724</v>
      </c>
      <c r="E34" s="19" t="s">
        <v>111</v>
      </c>
      <c r="F34" s="309">
        <v>1432.84</v>
      </c>
      <c r="G34" s="40"/>
      <c r="H34" s="46"/>
    </row>
    <row r="35" spans="1:8" s="2" customFormat="1" ht="16.8" customHeight="1">
      <c r="A35" s="40"/>
      <c r="B35" s="46"/>
      <c r="C35" s="308" t="s">
        <v>441</v>
      </c>
      <c r="D35" s="308" t="s">
        <v>1725</v>
      </c>
      <c r="E35" s="19" t="s">
        <v>111</v>
      </c>
      <c r="F35" s="309">
        <v>88</v>
      </c>
      <c r="G35" s="40"/>
      <c r="H35" s="46"/>
    </row>
    <row r="36" spans="1:8" s="2" customFormat="1" ht="16.8" customHeight="1">
      <c r="A36" s="40"/>
      <c r="B36" s="46"/>
      <c r="C36" s="308" t="s">
        <v>484</v>
      </c>
      <c r="D36" s="308" t="s">
        <v>485</v>
      </c>
      <c r="E36" s="19" t="s">
        <v>111</v>
      </c>
      <c r="F36" s="309">
        <v>8.505</v>
      </c>
      <c r="G36" s="40"/>
      <c r="H36" s="46"/>
    </row>
    <row r="37" spans="1:8" s="2" customFormat="1" ht="16.8" customHeight="1">
      <c r="A37" s="40"/>
      <c r="B37" s="46"/>
      <c r="C37" s="304" t="s">
        <v>118</v>
      </c>
      <c r="D37" s="305" t="s">
        <v>110</v>
      </c>
      <c r="E37" s="306" t="s">
        <v>111</v>
      </c>
      <c r="F37" s="307">
        <v>1172.1</v>
      </c>
      <c r="G37" s="40"/>
      <c r="H37" s="46"/>
    </row>
    <row r="38" spans="1:8" s="2" customFormat="1" ht="16.8" customHeight="1">
      <c r="A38" s="40"/>
      <c r="B38" s="46"/>
      <c r="C38" s="308" t="s">
        <v>19</v>
      </c>
      <c r="D38" s="308" t="s">
        <v>239</v>
      </c>
      <c r="E38" s="19" t="s">
        <v>19</v>
      </c>
      <c r="F38" s="309">
        <v>0</v>
      </c>
      <c r="G38" s="40"/>
      <c r="H38" s="46"/>
    </row>
    <row r="39" spans="1:8" s="2" customFormat="1" ht="16.8" customHeight="1">
      <c r="A39" s="40"/>
      <c r="B39" s="46"/>
      <c r="C39" s="308" t="s">
        <v>118</v>
      </c>
      <c r="D39" s="308" t="s">
        <v>451</v>
      </c>
      <c r="E39" s="19" t="s">
        <v>19</v>
      </c>
      <c r="F39" s="309">
        <v>1172.1</v>
      </c>
      <c r="G39" s="40"/>
      <c r="H39" s="46"/>
    </row>
    <row r="40" spans="1:8" s="2" customFormat="1" ht="16.8" customHeight="1">
      <c r="A40" s="40"/>
      <c r="B40" s="46"/>
      <c r="C40" s="310" t="s">
        <v>1722</v>
      </c>
      <c r="D40" s="40"/>
      <c r="E40" s="40"/>
      <c r="F40" s="40"/>
      <c r="G40" s="40"/>
      <c r="H40" s="46"/>
    </row>
    <row r="41" spans="1:8" s="2" customFormat="1" ht="16.8" customHeight="1">
      <c r="A41" s="40"/>
      <c r="B41" s="46"/>
      <c r="C41" s="308" t="s">
        <v>447</v>
      </c>
      <c r="D41" s="308" t="s">
        <v>1726</v>
      </c>
      <c r="E41" s="19" t="s">
        <v>111</v>
      </c>
      <c r="F41" s="309">
        <v>1227.63</v>
      </c>
      <c r="G41" s="40"/>
      <c r="H41" s="46"/>
    </row>
    <row r="42" spans="1:8" s="2" customFormat="1" ht="16.8" customHeight="1">
      <c r="A42" s="40"/>
      <c r="B42" s="46"/>
      <c r="C42" s="308" t="s">
        <v>326</v>
      </c>
      <c r="D42" s="308" t="s">
        <v>1724</v>
      </c>
      <c r="E42" s="19" t="s">
        <v>111</v>
      </c>
      <c r="F42" s="309">
        <v>1432.84</v>
      </c>
      <c r="G42" s="40"/>
      <c r="H42" s="46"/>
    </row>
    <row r="43" spans="1:8" s="2" customFormat="1" ht="16.8" customHeight="1">
      <c r="A43" s="40"/>
      <c r="B43" s="46"/>
      <c r="C43" s="308" t="s">
        <v>435</v>
      </c>
      <c r="D43" s="308" t="s">
        <v>1727</v>
      </c>
      <c r="E43" s="19" t="s">
        <v>111</v>
      </c>
      <c r="F43" s="309">
        <v>1227.63</v>
      </c>
      <c r="G43" s="40"/>
      <c r="H43" s="46"/>
    </row>
    <row r="44" spans="1:8" s="2" customFormat="1" ht="16.8" customHeight="1">
      <c r="A44" s="40"/>
      <c r="B44" s="46"/>
      <c r="C44" s="308" t="s">
        <v>455</v>
      </c>
      <c r="D44" s="308" t="s">
        <v>456</v>
      </c>
      <c r="E44" s="19" t="s">
        <v>111</v>
      </c>
      <c r="F44" s="309">
        <v>1183.821</v>
      </c>
      <c r="G44" s="40"/>
      <c r="H44" s="46"/>
    </row>
    <row r="45" spans="1:8" s="2" customFormat="1" ht="16.8" customHeight="1">
      <c r="A45" s="40"/>
      <c r="B45" s="46"/>
      <c r="C45" s="304" t="s">
        <v>120</v>
      </c>
      <c r="D45" s="305" t="s">
        <v>110</v>
      </c>
      <c r="E45" s="306" t="s">
        <v>111</v>
      </c>
      <c r="F45" s="307">
        <v>52.03</v>
      </c>
      <c r="G45" s="40"/>
      <c r="H45" s="46"/>
    </row>
    <row r="46" spans="1:8" s="2" customFormat="1" ht="16.8" customHeight="1">
      <c r="A46" s="40"/>
      <c r="B46" s="46"/>
      <c r="C46" s="308" t="s">
        <v>120</v>
      </c>
      <c r="D46" s="308" t="s">
        <v>452</v>
      </c>
      <c r="E46" s="19" t="s">
        <v>19</v>
      </c>
      <c r="F46" s="309">
        <v>52.03</v>
      </c>
      <c r="G46" s="40"/>
      <c r="H46" s="46"/>
    </row>
    <row r="47" spans="1:8" s="2" customFormat="1" ht="16.8" customHeight="1">
      <c r="A47" s="40"/>
      <c r="B47" s="46"/>
      <c r="C47" s="310" t="s">
        <v>1722</v>
      </c>
      <c r="D47" s="40"/>
      <c r="E47" s="40"/>
      <c r="F47" s="40"/>
      <c r="G47" s="40"/>
      <c r="H47" s="46"/>
    </row>
    <row r="48" spans="1:8" s="2" customFormat="1" ht="16.8" customHeight="1">
      <c r="A48" s="40"/>
      <c r="B48" s="46"/>
      <c r="C48" s="308" t="s">
        <v>447</v>
      </c>
      <c r="D48" s="308" t="s">
        <v>1726</v>
      </c>
      <c r="E48" s="19" t="s">
        <v>111</v>
      </c>
      <c r="F48" s="309">
        <v>1227.63</v>
      </c>
      <c r="G48" s="40"/>
      <c r="H48" s="46"/>
    </row>
    <row r="49" spans="1:8" s="2" customFormat="1" ht="16.8" customHeight="1">
      <c r="A49" s="40"/>
      <c r="B49" s="46"/>
      <c r="C49" s="308" t="s">
        <v>326</v>
      </c>
      <c r="D49" s="308" t="s">
        <v>1724</v>
      </c>
      <c r="E49" s="19" t="s">
        <v>111</v>
      </c>
      <c r="F49" s="309">
        <v>1432.84</v>
      </c>
      <c r="G49" s="40"/>
      <c r="H49" s="46"/>
    </row>
    <row r="50" spans="1:8" s="2" customFormat="1" ht="16.8" customHeight="1">
      <c r="A50" s="40"/>
      <c r="B50" s="46"/>
      <c r="C50" s="308" t="s">
        <v>435</v>
      </c>
      <c r="D50" s="308" t="s">
        <v>1727</v>
      </c>
      <c r="E50" s="19" t="s">
        <v>111</v>
      </c>
      <c r="F50" s="309">
        <v>1227.63</v>
      </c>
      <c r="G50" s="40"/>
      <c r="H50" s="46"/>
    </row>
    <row r="51" spans="1:8" s="2" customFormat="1" ht="16.8" customHeight="1">
      <c r="A51" s="40"/>
      <c r="B51" s="46"/>
      <c r="C51" s="308" t="s">
        <v>460</v>
      </c>
      <c r="D51" s="308" t="s">
        <v>461</v>
      </c>
      <c r="E51" s="19" t="s">
        <v>111</v>
      </c>
      <c r="F51" s="309">
        <v>53.591</v>
      </c>
      <c r="G51" s="40"/>
      <c r="H51" s="46"/>
    </row>
    <row r="52" spans="1:8" s="2" customFormat="1" ht="16.8" customHeight="1">
      <c r="A52" s="40"/>
      <c r="B52" s="46"/>
      <c r="C52" s="304" t="s">
        <v>122</v>
      </c>
      <c r="D52" s="305" t="s">
        <v>110</v>
      </c>
      <c r="E52" s="306" t="s">
        <v>111</v>
      </c>
      <c r="F52" s="307">
        <v>3.5</v>
      </c>
      <c r="G52" s="40"/>
      <c r="H52" s="46"/>
    </row>
    <row r="53" spans="1:8" s="2" customFormat="1" ht="16.8" customHeight="1">
      <c r="A53" s="40"/>
      <c r="B53" s="46"/>
      <c r="C53" s="308" t="s">
        <v>122</v>
      </c>
      <c r="D53" s="308" t="s">
        <v>453</v>
      </c>
      <c r="E53" s="19" t="s">
        <v>19</v>
      </c>
      <c r="F53" s="309">
        <v>3.5</v>
      </c>
      <c r="G53" s="40"/>
      <c r="H53" s="46"/>
    </row>
    <row r="54" spans="1:8" s="2" customFormat="1" ht="16.8" customHeight="1">
      <c r="A54" s="40"/>
      <c r="B54" s="46"/>
      <c r="C54" s="310" t="s">
        <v>1722</v>
      </c>
      <c r="D54" s="40"/>
      <c r="E54" s="40"/>
      <c r="F54" s="40"/>
      <c r="G54" s="40"/>
      <c r="H54" s="46"/>
    </row>
    <row r="55" spans="1:8" s="2" customFormat="1" ht="16.8" customHeight="1">
      <c r="A55" s="40"/>
      <c r="B55" s="46"/>
      <c r="C55" s="308" t="s">
        <v>447</v>
      </c>
      <c r="D55" s="308" t="s">
        <v>1726</v>
      </c>
      <c r="E55" s="19" t="s">
        <v>111</v>
      </c>
      <c r="F55" s="309">
        <v>1227.63</v>
      </c>
      <c r="G55" s="40"/>
      <c r="H55" s="46"/>
    </row>
    <row r="56" spans="1:8" s="2" customFormat="1" ht="16.8" customHeight="1">
      <c r="A56" s="40"/>
      <c r="B56" s="46"/>
      <c r="C56" s="308" t="s">
        <v>326</v>
      </c>
      <c r="D56" s="308" t="s">
        <v>1724</v>
      </c>
      <c r="E56" s="19" t="s">
        <v>111</v>
      </c>
      <c r="F56" s="309">
        <v>1432.84</v>
      </c>
      <c r="G56" s="40"/>
      <c r="H56" s="46"/>
    </row>
    <row r="57" spans="1:8" s="2" customFormat="1" ht="16.8" customHeight="1">
      <c r="A57" s="40"/>
      <c r="B57" s="46"/>
      <c r="C57" s="308" t="s">
        <v>435</v>
      </c>
      <c r="D57" s="308" t="s">
        <v>1727</v>
      </c>
      <c r="E57" s="19" t="s">
        <v>111</v>
      </c>
      <c r="F57" s="309">
        <v>1227.63</v>
      </c>
      <c r="G57" s="40"/>
      <c r="H57" s="46"/>
    </row>
    <row r="58" spans="1:8" s="2" customFormat="1" ht="16.8" customHeight="1">
      <c r="A58" s="40"/>
      <c r="B58" s="46"/>
      <c r="C58" s="308" t="s">
        <v>484</v>
      </c>
      <c r="D58" s="308" t="s">
        <v>485</v>
      </c>
      <c r="E58" s="19" t="s">
        <v>111</v>
      </c>
      <c r="F58" s="309">
        <v>8.505</v>
      </c>
      <c r="G58" s="40"/>
      <c r="H58" s="46"/>
    </row>
    <row r="59" spans="1:8" s="2" customFormat="1" ht="16.8" customHeight="1">
      <c r="A59" s="40"/>
      <c r="B59" s="46"/>
      <c r="C59" s="304" t="s">
        <v>886</v>
      </c>
      <c r="D59" s="305" t="s">
        <v>887</v>
      </c>
      <c r="E59" s="306" t="s">
        <v>111</v>
      </c>
      <c r="F59" s="307">
        <v>21.3</v>
      </c>
      <c r="G59" s="40"/>
      <c r="H59" s="46"/>
    </row>
    <row r="60" spans="1:8" s="2" customFormat="1" ht="16.8" customHeight="1">
      <c r="A60" s="40"/>
      <c r="B60" s="46"/>
      <c r="C60" s="308" t="s">
        <v>19</v>
      </c>
      <c r="D60" s="308" t="s">
        <v>239</v>
      </c>
      <c r="E60" s="19" t="s">
        <v>19</v>
      </c>
      <c r="F60" s="309">
        <v>0</v>
      </c>
      <c r="G60" s="40"/>
      <c r="H60" s="46"/>
    </row>
    <row r="61" spans="1:8" s="2" customFormat="1" ht="16.8" customHeight="1">
      <c r="A61" s="40"/>
      <c r="B61" s="46"/>
      <c r="C61" s="308" t="s">
        <v>886</v>
      </c>
      <c r="D61" s="308" t="s">
        <v>1069</v>
      </c>
      <c r="E61" s="19" t="s">
        <v>19</v>
      </c>
      <c r="F61" s="309">
        <v>21.3</v>
      </c>
      <c r="G61" s="40"/>
      <c r="H61" s="46"/>
    </row>
    <row r="62" spans="1:8" s="2" customFormat="1" ht="16.8" customHeight="1">
      <c r="A62" s="40"/>
      <c r="B62" s="46"/>
      <c r="C62" s="304" t="s">
        <v>919</v>
      </c>
      <c r="D62" s="305" t="s">
        <v>920</v>
      </c>
      <c r="E62" s="306" t="s">
        <v>111</v>
      </c>
      <c r="F62" s="307">
        <v>2337.66</v>
      </c>
      <c r="G62" s="40"/>
      <c r="H62" s="46"/>
    </row>
    <row r="63" spans="1:8" s="2" customFormat="1" ht="16.8" customHeight="1">
      <c r="A63" s="40"/>
      <c r="B63" s="46"/>
      <c r="C63" s="308" t="s">
        <v>919</v>
      </c>
      <c r="D63" s="308" t="s">
        <v>1379</v>
      </c>
      <c r="E63" s="19" t="s">
        <v>19</v>
      </c>
      <c r="F63" s="309">
        <v>2337.66</v>
      </c>
      <c r="G63" s="40"/>
      <c r="H63" s="46"/>
    </row>
    <row r="64" spans="1:8" s="2" customFormat="1" ht="16.8" customHeight="1">
      <c r="A64" s="40"/>
      <c r="B64" s="46"/>
      <c r="C64" s="304" t="s">
        <v>908</v>
      </c>
      <c r="D64" s="305" t="s">
        <v>126</v>
      </c>
      <c r="E64" s="306" t="s">
        <v>127</v>
      </c>
      <c r="F64" s="307">
        <v>717.1</v>
      </c>
      <c r="G64" s="40"/>
      <c r="H64" s="46"/>
    </row>
    <row r="65" spans="1:8" s="2" customFormat="1" ht="16.8" customHeight="1">
      <c r="A65" s="40"/>
      <c r="B65" s="46"/>
      <c r="C65" s="308" t="s">
        <v>19</v>
      </c>
      <c r="D65" s="308" t="s">
        <v>414</v>
      </c>
      <c r="E65" s="19" t="s">
        <v>19</v>
      </c>
      <c r="F65" s="309">
        <v>0</v>
      </c>
      <c r="G65" s="40"/>
      <c r="H65" s="46"/>
    </row>
    <row r="66" spans="1:8" s="2" customFormat="1" ht="16.8" customHeight="1">
      <c r="A66" s="40"/>
      <c r="B66" s="46"/>
      <c r="C66" s="308" t="s">
        <v>908</v>
      </c>
      <c r="D66" s="308" t="s">
        <v>1229</v>
      </c>
      <c r="E66" s="19" t="s">
        <v>19</v>
      </c>
      <c r="F66" s="309">
        <v>717.1</v>
      </c>
      <c r="G66" s="40"/>
      <c r="H66" s="46"/>
    </row>
    <row r="67" spans="1:8" s="2" customFormat="1" ht="16.8" customHeight="1">
      <c r="A67" s="40"/>
      <c r="B67" s="46"/>
      <c r="C67" s="304" t="s">
        <v>910</v>
      </c>
      <c r="D67" s="305" t="s">
        <v>126</v>
      </c>
      <c r="E67" s="306" t="s">
        <v>127</v>
      </c>
      <c r="F67" s="307">
        <v>50</v>
      </c>
      <c r="G67" s="40"/>
      <c r="H67" s="46"/>
    </row>
    <row r="68" spans="1:8" s="2" customFormat="1" ht="16.8" customHeight="1">
      <c r="A68" s="40"/>
      <c r="B68" s="46"/>
      <c r="C68" s="308" t="s">
        <v>910</v>
      </c>
      <c r="D68" s="308" t="s">
        <v>1230</v>
      </c>
      <c r="E68" s="19" t="s">
        <v>19</v>
      </c>
      <c r="F68" s="309">
        <v>50</v>
      </c>
      <c r="G68" s="40"/>
      <c r="H68" s="46"/>
    </row>
    <row r="69" spans="1:8" s="2" customFormat="1" ht="16.8" customHeight="1">
      <c r="A69" s="40"/>
      <c r="B69" s="46"/>
      <c r="C69" s="304" t="s">
        <v>911</v>
      </c>
      <c r="D69" s="305" t="s">
        <v>126</v>
      </c>
      <c r="E69" s="306" t="s">
        <v>127</v>
      </c>
      <c r="F69" s="307">
        <v>28</v>
      </c>
      <c r="G69" s="40"/>
      <c r="H69" s="46"/>
    </row>
    <row r="70" spans="1:8" s="2" customFormat="1" ht="16.8" customHeight="1">
      <c r="A70" s="40"/>
      <c r="B70" s="46"/>
      <c r="C70" s="308" t="s">
        <v>911</v>
      </c>
      <c r="D70" s="308" t="s">
        <v>1231</v>
      </c>
      <c r="E70" s="19" t="s">
        <v>19</v>
      </c>
      <c r="F70" s="309">
        <v>28</v>
      </c>
      <c r="G70" s="40"/>
      <c r="H70" s="46"/>
    </row>
    <row r="71" spans="1:8" s="2" customFormat="1" ht="16.8" customHeight="1">
      <c r="A71" s="40"/>
      <c r="B71" s="46"/>
      <c r="C71" s="304" t="s">
        <v>125</v>
      </c>
      <c r="D71" s="305" t="s">
        <v>126</v>
      </c>
      <c r="E71" s="306" t="s">
        <v>127</v>
      </c>
      <c r="F71" s="307">
        <v>422.5</v>
      </c>
      <c r="G71" s="40"/>
      <c r="H71" s="46"/>
    </row>
    <row r="72" spans="1:8" s="2" customFormat="1" ht="16.8" customHeight="1">
      <c r="A72" s="40"/>
      <c r="B72" s="46"/>
      <c r="C72" s="308" t="s">
        <v>19</v>
      </c>
      <c r="D72" s="308" t="s">
        <v>414</v>
      </c>
      <c r="E72" s="19" t="s">
        <v>19</v>
      </c>
      <c r="F72" s="309">
        <v>0</v>
      </c>
      <c r="G72" s="40"/>
      <c r="H72" s="46"/>
    </row>
    <row r="73" spans="1:8" s="2" customFormat="1" ht="12">
      <c r="A73" s="40"/>
      <c r="B73" s="46"/>
      <c r="C73" s="308" t="s">
        <v>125</v>
      </c>
      <c r="D73" s="308" t="s">
        <v>592</v>
      </c>
      <c r="E73" s="19" t="s">
        <v>19</v>
      </c>
      <c r="F73" s="309">
        <v>422.5</v>
      </c>
      <c r="G73" s="40"/>
      <c r="H73" s="46"/>
    </row>
    <row r="74" spans="1:8" s="2" customFormat="1" ht="16.8" customHeight="1">
      <c r="A74" s="40"/>
      <c r="B74" s="46"/>
      <c r="C74" s="310" t="s">
        <v>1722</v>
      </c>
      <c r="D74" s="40"/>
      <c r="E74" s="40"/>
      <c r="F74" s="40"/>
      <c r="G74" s="40"/>
      <c r="H74" s="46"/>
    </row>
    <row r="75" spans="1:8" s="2" customFormat="1" ht="12">
      <c r="A75" s="40"/>
      <c r="B75" s="46"/>
      <c r="C75" s="308" t="s">
        <v>588</v>
      </c>
      <c r="D75" s="308" t="s">
        <v>1728</v>
      </c>
      <c r="E75" s="19" t="s">
        <v>127</v>
      </c>
      <c r="F75" s="309">
        <v>422.5</v>
      </c>
      <c r="G75" s="40"/>
      <c r="H75" s="46"/>
    </row>
    <row r="76" spans="1:8" s="2" customFormat="1" ht="16.8" customHeight="1">
      <c r="A76" s="40"/>
      <c r="B76" s="46"/>
      <c r="C76" s="308" t="s">
        <v>594</v>
      </c>
      <c r="D76" s="308" t="s">
        <v>595</v>
      </c>
      <c r="E76" s="19" t="s">
        <v>127</v>
      </c>
      <c r="F76" s="309">
        <v>430.95</v>
      </c>
      <c r="G76" s="40"/>
      <c r="H76" s="46"/>
    </row>
    <row r="77" spans="1:8" s="2" customFormat="1" ht="16.8" customHeight="1">
      <c r="A77" s="40"/>
      <c r="B77" s="46"/>
      <c r="C77" s="304" t="s">
        <v>899</v>
      </c>
      <c r="D77" s="305" t="s">
        <v>900</v>
      </c>
      <c r="E77" s="306" t="s">
        <v>127</v>
      </c>
      <c r="F77" s="307">
        <v>159.75</v>
      </c>
      <c r="G77" s="40"/>
      <c r="H77" s="46"/>
    </row>
    <row r="78" spans="1:8" s="2" customFormat="1" ht="16.8" customHeight="1">
      <c r="A78" s="40"/>
      <c r="B78" s="46"/>
      <c r="C78" s="308" t="s">
        <v>19</v>
      </c>
      <c r="D78" s="308" t="s">
        <v>414</v>
      </c>
      <c r="E78" s="19" t="s">
        <v>19</v>
      </c>
      <c r="F78" s="309">
        <v>0</v>
      </c>
      <c r="G78" s="40"/>
      <c r="H78" s="46"/>
    </row>
    <row r="79" spans="1:8" s="2" customFormat="1" ht="16.8" customHeight="1">
      <c r="A79" s="40"/>
      <c r="B79" s="46"/>
      <c r="C79" s="308" t="s">
        <v>899</v>
      </c>
      <c r="D79" s="308" t="s">
        <v>1194</v>
      </c>
      <c r="E79" s="19" t="s">
        <v>19</v>
      </c>
      <c r="F79" s="309">
        <v>159.75</v>
      </c>
      <c r="G79" s="40"/>
      <c r="H79" s="46"/>
    </row>
    <row r="80" spans="1:8" s="2" customFormat="1" ht="16.8" customHeight="1">
      <c r="A80" s="40"/>
      <c r="B80" s="46"/>
      <c r="C80" s="304" t="s">
        <v>902</v>
      </c>
      <c r="D80" s="305" t="s">
        <v>900</v>
      </c>
      <c r="E80" s="306" t="s">
        <v>127</v>
      </c>
      <c r="F80" s="307">
        <v>13.6</v>
      </c>
      <c r="G80" s="40"/>
      <c r="H80" s="46"/>
    </row>
    <row r="81" spans="1:8" s="2" customFormat="1" ht="16.8" customHeight="1">
      <c r="A81" s="40"/>
      <c r="B81" s="46"/>
      <c r="C81" s="308" t="s">
        <v>19</v>
      </c>
      <c r="D81" s="308" t="s">
        <v>414</v>
      </c>
      <c r="E81" s="19" t="s">
        <v>19</v>
      </c>
      <c r="F81" s="309">
        <v>0</v>
      </c>
      <c r="G81" s="40"/>
      <c r="H81" s="46"/>
    </row>
    <row r="82" spans="1:8" s="2" customFormat="1" ht="16.8" customHeight="1">
      <c r="A82" s="40"/>
      <c r="B82" s="46"/>
      <c r="C82" s="308" t="s">
        <v>902</v>
      </c>
      <c r="D82" s="308" t="s">
        <v>903</v>
      </c>
      <c r="E82" s="19" t="s">
        <v>19</v>
      </c>
      <c r="F82" s="309">
        <v>13.6</v>
      </c>
      <c r="G82" s="40"/>
      <c r="H82" s="46"/>
    </row>
    <row r="83" spans="1:8" s="2" customFormat="1" ht="16.8" customHeight="1">
      <c r="A83" s="40"/>
      <c r="B83" s="46"/>
      <c r="C83" s="304" t="s">
        <v>904</v>
      </c>
      <c r="D83" s="305" t="s">
        <v>900</v>
      </c>
      <c r="E83" s="306" t="s">
        <v>111</v>
      </c>
      <c r="F83" s="307">
        <v>50.225</v>
      </c>
      <c r="G83" s="40"/>
      <c r="H83" s="46"/>
    </row>
    <row r="84" spans="1:8" s="2" customFormat="1" ht="16.8" customHeight="1">
      <c r="A84" s="40"/>
      <c r="B84" s="46"/>
      <c r="C84" s="308" t="s">
        <v>19</v>
      </c>
      <c r="D84" s="308" t="s">
        <v>239</v>
      </c>
      <c r="E84" s="19" t="s">
        <v>19</v>
      </c>
      <c r="F84" s="309">
        <v>0</v>
      </c>
      <c r="G84" s="40"/>
      <c r="H84" s="46"/>
    </row>
    <row r="85" spans="1:8" s="2" customFormat="1" ht="16.8" customHeight="1">
      <c r="A85" s="40"/>
      <c r="B85" s="46"/>
      <c r="C85" s="308" t="s">
        <v>904</v>
      </c>
      <c r="D85" s="308" t="s">
        <v>1205</v>
      </c>
      <c r="E85" s="19" t="s">
        <v>19</v>
      </c>
      <c r="F85" s="309">
        <v>50.225</v>
      </c>
      <c r="G85" s="40"/>
      <c r="H85" s="46"/>
    </row>
    <row r="86" spans="1:8" s="2" customFormat="1" ht="16.8" customHeight="1">
      <c r="A86" s="40"/>
      <c r="B86" s="46"/>
      <c r="C86" s="304" t="s">
        <v>906</v>
      </c>
      <c r="D86" s="305" t="s">
        <v>900</v>
      </c>
      <c r="E86" s="306" t="s">
        <v>111</v>
      </c>
      <c r="F86" s="307">
        <v>6</v>
      </c>
      <c r="G86" s="40"/>
      <c r="H86" s="46"/>
    </row>
    <row r="87" spans="1:8" s="2" customFormat="1" ht="16.8" customHeight="1">
      <c r="A87" s="40"/>
      <c r="B87" s="46"/>
      <c r="C87" s="308" t="s">
        <v>19</v>
      </c>
      <c r="D87" s="308" t="s">
        <v>239</v>
      </c>
      <c r="E87" s="19" t="s">
        <v>19</v>
      </c>
      <c r="F87" s="309">
        <v>0</v>
      </c>
      <c r="G87" s="40"/>
      <c r="H87" s="46"/>
    </row>
    <row r="88" spans="1:8" s="2" customFormat="1" ht="16.8" customHeight="1">
      <c r="A88" s="40"/>
      <c r="B88" s="46"/>
      <c r="C88" s="308" t="s">
        <v>906</v>
      </c>
      <c r="D88" s="308" t="s">
        <v>1211</v>
      </c>
      <c r="E88" s="19" t="s">
        <v>19</v>
      </c>
      <c r="F88" s="309">
        <v>6</v>
      </c>
      <c r="G88" s="40"/>
      <c r="H88" s="46"/>
    </row>
    <row r="89" spans="1:8" s="2" customFormat="1" ht="16.8" customHeight="1">
      <c r="A89" s="40"/>
      <c r="B89" s="46"/>
      <c r="C89" s="304" t="s">
        <v>130</v>
      </c>
      <c r="D89" s="305" t="s">
        <v>131</v>
      </c>
      <c r="E89" s="306" t="s">
        <v>132</v>
      </c>
      <c r="F89" s="307">
        <v>22</v>
      </c>
      <c r="G89" s="40"/>
      <c r="H89" s="46"/>
    </row>
    <row r="90" spans="1:8" s="2" customFormat="1" ht="16.8" customHeight="1">
      <c r="A90" s="40"/>
      <c r="B90" s="46"/>
      <c r="C90" s="308" t="s">
        <v>19</v>
      </c>
      <c r="D90" s="308" t="s">
        <v>335</v>
      </c>
      <c r="E90" s="19" t="s">
        <v>19</v>
      </c>
      <c r="F90" s="309">
        <v>0</v>
      </c>
      <c r="G90" s="40"/>
      <c r="H90" s="46"/>
    </row>
    <row r="91" spans="1:8" s="2" customFormat="1" ht="16.8" customHeight="1">
      <c r="A91" s="40"/>
      <c r="B91" s="46"/>
      <c r="C91" s="308" t="s">
        <v>130</v>
      </c>
      <c r="D91" s="308" t="s">
        <v>133</v>
      </c>
      <c r="E91" s="19" t="s">
        <v>19</v>
      </c>
      <c r="F91" s="309">
        <v>22</v>
      </c>
      <c r="G91" s="40"/>
      <c r="H91" s="46"/>
    </row>
    <row r="92" spans="1:8" s="2" customFormat="1" ht="16.8" customHeight="1">
      <c r="A92" s="40"/>
      <c r="B92" s="46"/>
      <c r="C92" s="310" t="s">
        <v>1722</v>
      </c>
      <c r="D92" s="40"/>
      <c r="E92" s="40"/>
      <c r="F92" s="40"/>
      <c r="G92" s="40"/>
      <c r="H92" s="46"/>
    </row>
    <row r="93" spans="1:8" s="2" customFormat="1" ht="16.8" customHeight="1">
      <c r="A93" s="40"/>
      <c r="B93" s="46"/>
      <c r="C93" s="308" t="s">
        <v>570</v>
      </c>
      <c r="D93" s="308" t="s">
        <v>1729</v>
      </c>
      <c r="E93" s="19" t="s">
        <v>132</v>
      </c>
      <c r="F93" s="309">
        <v>22</v>
      </c>
      <c r="G93" s="40"/>
      <c r="H93" s="46"/>
    </row>
    <row r="94" spans="1:8" s="2" customFormat="1" ht="16.8" customHeight="1">
      <c r="A94" s="40"/>
      <c r="B94" s="46"/>
      <c r="C94" s="308" t="s">
        <v>575</v>
      </c>
      <c r="D94" s="308" t="s">
        <v>576</v>
      </c>
      <c r="E94" s="19" t="s">
        <v>132</v>
      </c>
      <c r="F94" s="309">
        <v>22</v>
      </c>
      <c r="G94" s="40"/>
      <c r="H94" s="46"/>
    </row>
    <row r="95" spans="1:8" s="2" customFormat="1" ht="16.8" customHeight="1">
      <c r="A95" s="40"/>
      <c r="B95" s="46"/>
      <c r="C95" s="308" t="s">
        <v>584</v>
      </c>
      <c r="D95" s="308" t="s">
        <v>585</v>
      </c>
      <c r="E95" s="19" t="s">
        <v>132</v>
      </c>
      <c r="F95" s="309">
        <v>22</v>
      </c>
      <c r="G95" s="40"/>
      <c r="H95" s="46"/>
    </row>
    <row r="96" spans="1:8" s="2" customFormat="1" ht="16.8" customHeight="1">
      <c r="A96" s="40"/>
      <c r="B96" s="46"/>
      <c r="C96" s="308" t="s">
        <v>579</v>
      </c>
      <c r="D96" s="308" t="s">
        <v>580</v>
      </c>
      <c r="E96" s="19" t="s">
        <v>132</v>
      </c>
      <c r="F96" s="309">
        <v>44</v>
      </c>
      <c r="G96" s="40"/>
      <c r="H96" s="46"/>
    </row>
    <row r="97" spans="1:8" s="2" customFormat="1" ht="16.8" customHeight="1">
      <c r="A97" s="40"/>
      <c r="B97" s="46"/>
      <c r="C97" s="304" t="s">
        <v>892</v>
      </c>
      <c r="D97" s="305" t="s">
        <v>893</v>
      </c>
      <c r="E97" s="306" t="s">
        <v>132</v>
      </c>
      <c r="F97" s="307">
        <v>4</v>
      </c>
      <c r="G97" s="40"/>
      <c r="H97" s="46"/>
    </row>
    <row r="98" spans="1:8" s="2" customFormat="1" ht="16.8" customHeight="1">
      <c r="A98" s="40"/>
      <c r="B98" s="46"/>
      <c r="C98" s="308" t="s">
        <v>19</v>
      </c>
      <c r="D98" s="308" t="s">
        <v>335</v>
      </c>
      <c r="E98" s="19" t="s">
        <v>19</v>
      </c>
      <c r="F98" s="309">
        <v>0</v>
      </c>
      <c r="G98" s="40"/>
      <c r="H98" s="46"/>
    </row>
    <row r="99" spans="1:8" s="2" customFormat="1" ht="16.8" customHeight="1">
      <c r="A99" s="40"/>
      <c r="B99" s="46"/>
      <c r="C99" s="308" t="s">
        <v>892</v>
      </c>
      <c r="D99" s="308" t="s">
        <v>141</v>
      </c>
      <c r="E99" s="19" t="s">
        <v>19</v>
      </c>
      <c r="F99" s="309">
        <v>4</v>
      </c>
      <c r="G99" s="40"/>
      <c r="H99" s="46"/>
    </row>
    <row r="100" spans="1:8" s="2" customFormat="1" ht="16.8" customHeight="1">
      <c r="A100" s="40"/>
      <c r="B100" s="46"/>
      <c r="C100" s="304" t="s">
        <v>135</v>
      </c>
      <c r="D100" s="305" t="s">
        <v>136</v>
      </c>
      <c r="E100" s="306" t="s">
        <v>111</v>
      </c>
      <c r="F100" s="307">
        <v>895</v>
      </c>
      <c r="G100" s="40"/>
      <c r="H100" s="46"/>
    </row>
    <row r="101" spans="1:8" s="2" customFormat="1" ht="16.8" customHeight="1">
      <c r="A101" s="40"/>
      <c r="B101" s="46"/>
      <c r="C101" s="308" t="s">
        <v>19</v>
      </c>
      <c r="D101" s="308" t="s">
        <v>239</v>
      </c>
      <c r="E101" s="19" t="s">
        <v>19</v>
      </c>
      <c r="F101" s="309">
        <v>0</v>
      </c>
      <c r="G101" s="40"/>
      <c r="H101" s="46"/>
    </row>
    <row r="102" spans="1:8" s="2" customFormat="1" ht="16.8" customHeight="1">
      <c r="A102" s="40"/>
      <c r="B102" s="46"/>
      <c r="C102" s="308" t="s">
        <v>135</v>
      </c>
      <c r="D102" s="308" t="s">
        <v>137</v>
      </c>
      <c r="E102" s="19" t="s">
        <v>19</v>
      </c>
      <c r="F102" s="309">
        <v>895</v>
      </c>
      <c r="G102" s="40"/>
      <c r="H102" s="46"/>
    </row>
    <row r="103" spans="1:8" s="2" customFormat="1" ht="16.8" customHeight="1">
      <c r="A103" s="40"/>
      <c r="B103" s="46"/>
      <c r="C103" s="310" t="s">
        <v>1722</v>
      </c>
      <c r="D103" s="40"/>
      <c r="E103" s="40"/>
      <c r="F103" s="40"/>
      <c r="G103" s="40"/>
      <c r="H103" s="46"/>
    </row>
    <row r="104" spans="1:8" s="2" customFormat="1" ht="16.8" customHeight="1">
      <c r="A104" s="40"/>
      <c r="B104" s="46"/>
      <c r="C104" s="308" t="s">
        <v>372</v>
      </c>
      <c r="D104" s="308" t="s">
        <v>1730</v>
      </c>
      <c r="E104" s="19" t="s">
        <v>111</v>
      </c>
      <c r="F104" s="309">
        <v>895</v>
      </c>
      <c r="G104" s="40"/>
      <c r="H104" s="46"/>
    </row>
    <row r="105" spans="1:8" s="2" customFormat="1" ht="16.8" customHeight="1">
      <c r="A105" s="40"/>
      <c r="B105" s="46"/>
      <c r="C105" s="308" t="s">
        <v>241</v>
      </c>
      <c r="D105" s="308" t="s">
        <v>1731</v>
      </c>
      <c r="E105" s="19" t="s">
        <v>144</v>
      </c>
      <c r="F105" s="309">
        <v>89.5</v>
      </c>
      <c r="G105" s="40"/>
      <c r="H105" s="46"/>
    </row>
    <row r="106" spans="1:8" s="2" customFormat="1" ht="12">
      <c r="A106" s="40"/>
      <c r="B106" s="46"/>
      <c r="C106" s="308" t="s">
        <v>249</v>
      </c>
      <c r="D106" s="308" t="s">
        <v>1732</v>
      </c>
      <c r="E106" s="19" t="s">
        <v>144</v>
      </c>
      <c r="F106" s="309">
        <v>626.5</v>
      </c>
      <c r="G106" s="40"/>
      <c r="H106" s="46"/>
    </row>
    <row r="107" spans="1:8" s="2" customFormat="1" ht="16.8" customHeight="1">
      <c r="A107" s="40"/>
      <c r="B107" s="46"/>
      <c r="C107" s="308" t="s">
        <v>367</v>
      </c>
      <c r="D107" s="308" t="s">
        <v>1733</v>
      </c>
      <c r="E107" s="19" t="s">
        <v>144</v>
      </c>
      <c r="F107" s="309">
        <v>89.5</v>
      </c>
      <c r="G107" s="40"/>
      <c r="H107" s="46"/>
    </row>
    <row r="108" spans="1:8" s="2" customFormat="1" ht="16.8" customHeight="1">
      <c r="A108" s="40"/>
      <c r="B108" s="46"/>
      <c r="C108" s="308" t="s">
        <v>381</v>
      </c>
      <c r="D108" s="308" t="s">
        <v>1734</v>
      </c>
      <c r="E108" s="19" t="s">
        <v>111</v>
      </c>
      <c r="F108" s="309">
        <v>895</v>
      </c>
      <c r="G108" s="40"/>
      <c r="H108" s="46"/>
    </row>
    <row r="109" spans="1:8" s="2" customFormat="1" ht="16.8" customHeight="1">
      <c r="A109" s="40"/>
      <c r="B109" s="46"/>
      <c r="C109" s="308" t="s">
        <v>392</v>
      </c>
      <c r="D109" s="308" t="s">
        <v>1735</v>
      </c>
      <c r="E109" s="19" t="s">
        <v>144</v>
      </c>
      <c r="F109" s="309">
        <v>44.75</v>
      </c>
      <c r="G109" s="40"/>
      <c r="H109" s="46"/>
    </row>
    <row r="110" spans="1:8" s="2" customFormat="1" ht="16.8" customHeight="1">
      <c r="A110" s="40"/>
      <c r="B110" s="46"/>
      <c r="C110" s="308" t="s">
        <v>386</v>
      </c>
      <c r="D110" s="308" t="s">
        <v>387</v>
      </c>
      <c r="E110" s="19" t="s">
        <v>388</v>
      </c>
      <c r="F110" s="309">
        <v>13.425</v>
      </c>
      <c r="G110" s="40"/>
      <c r="H110" s="46"/>
    </row>
    <row r="111" spans="1:8" s="2" customFormat="1" ht="16.8" customHeight="1">
      <c r="A111" s="40"/>
      <c r="B111" s="46"/>
      <c r="C111" s="308" t="s">
        <v>377</v>
      </c>
      <c r="D111" s="308" t="s">
        <v>1736</v>
      </c>
      <c r="E111" s="19" t="s">
        <v>292</v>
      </c>
      <c r="F111" s="309">
        <v>89.5</v>
      </c>
      <c r="G111" s="40"/>
      <c r="H111" s="46"/>
    </row>
    <row r="112" spans="1:8" s="2" customFormat="1" ht="16.8" customHeight="1">
      <c r="A112" s="40"/>
      <c r="B112" s="46"/>
      <c r="C112" s="304" t="s">
        <v>139</v>
      </c>
      <c r="D112" s="305" t="s">
        <v>140</v>
      </c>
      <c r="E112" s="306" t="s">
        <v>132</v>
      </c>
      <c r="F112" s="307">
        <v>4</v>
      </c>
      <c r="G112" s="40"/>
      <c r="H112" s="46"/>
    </row>
    <row r="113" spans="1:8" s="2" customFormat="1" ht="16.8" customHeight="1">
      <c r="A113" s="40"/>
      <c r="B113" s="46"/>
      <c r="C113" s="308" t="s">
        <v>19</v>
      </c>
      <c r="D113" s="308" t="s">
        <v>335</v>
      </c>
      <c r="E113" s="19" t="s">
        <v>19</v>
      </c>
      <c r="F113" s="309">
        <v>0</v>
      </c>
      <c r="G113" s="40"/>
      <c r="H113" s="46"/>
    </row>
    <row r="114" spans="1:8" s="2" customFormat="1" ht="16.8" customHeight="1">
      <c r="A114" s="40"/>
      <c r="B114" s="46"/>
      <c r="C114" s="308" t="s">
        <v>139</v>
      </c>
      <c r="D114" s="308" t="s">
        <v>661</v>
      </c>
      <c r="E114" s="19" t="s">
        <v>19</v>
      </c>
      <c r="F114" s="309">
        <v>4</v>
      </c>
      <c r="G114" s="40"/>
      <c r="H114" s="46"/>
    </row>
    <row r="115" spans="1:8" s="2" customFormat="1" ht="16.8" customHeight="1">
      <c r="A115" s="40"/>
      <c r="B115" s="46"/>
      <c r="C115" s="310" t="s">
        <v>1722</v>
      </c>
      <c r="D115" s="40"/>
      <c r="E115" s="40"/>
      <c r="F115" s="40"/>
      <c r="G115" s="40"/>
      <c r="H115" s="46"/>
    </row>
    <row r="116" spans="1:8" s="2" customFormat="1" ht="16.8" customHeight="1">
      <c r="A116" s="40"/>
      <c r="B116" s="46"/>
      <c r="C116" s="308" t="s">
        <v>657</v>
      </c>
      <c r="D116" s="308" t="s">
        <v>1737</v>
      </c>
      <c r="E116" s="19" t="s">
        <v>132</v>
      </c>
      <c r="F116" s="309">
        <v>4</v>
      </c>
      <c r="G116" s="40"/>
      <c r="H116" s="46"/>
    </row>
    <row r="117" spans="1:8" s="2" customFormat="1" ht="16.8" customHeight="1">
      <c r="A117" s="40"/>
      <c r="B117" s="46"/>
      <c r="C117" s="308" t="s">
        <v>615</v>
      </c>
      <c r="D117" s="308" t="s">
        <v>616</v>
      </c>
      <c r="E117" s="19" t="s">
        <v>132</v>
      </c>
      <c r="F117" s="309">
        <v>4</v>
      </c>
      <c r="G117" s="40"/>
      <c r="H117" s="46"/>
    </row>
    <row r="118" spans="1:8" s="2" customFormat="1" ht="16.8" customHeight="1">
      <c r="A118" s="40"/>
      <c r="B118" s="46"/>
      <c r="C118" s="304" t="s">
        <v>853</v>
      </c>
      <c r="D118" s="305" t="s">
        <v>854</v>
      </c>
      <c r="E118" s="306" t="s">
        <v>132</v>
      </c>
      <c r="F118" s="307">
        <v>5</v>
      </c>
      <c r="G118" s="40"/>
      <c r="H118" s="46"/>
    </row>
    <row r="119" spans="1:8" s="2" customFormat="1" ht="16.8" customHeight="1">
      <c r="A119" s="40"/>
      <c r="B119" s="46"/>
      <c r="C119" s="308" t="s">
        <v>19</v>
      </c>
      <c r="D119" s="308" t="s">
        <v>335</v>
      </c>
      <c r="E119" s="19" t="s">
        <v>19</v>
      </c>
      <c r="F119" s="309">
        <v>0</v>
      </c>
      <c r="G119" s="40"/>
      <c r="H119" s="46"/>
    </row>
    <row r="120" spans="1:8" s="2" customFormat="1" ht="16.8" customHeight="1">
      <c r="A120" s="40"/>
      <c r="B120" s="46"/>
      <c r="C120" s="308" t="s">
        <v>853</v>
      </c>
      <c r="D120" s="308" t="s">
        <v>259</v>
      </c>
      <c r="E120" s="19" t="s">
        <v>19</v>
      </c>
      <c r="F120" s="309">
        <v>5</v>
      </c>
      <c r="G120" s="40"/>
      <c r="H120" s="46"/>
    </row>
    <row r="121" spans="1:8" s="2" customFormat="1" ht="16.8" customHeight="1">
      <c r="A121" s="40"/>
      <c r="B121" s="46"/>
      <c r="C121" s="304" t="s">
        <v>896</v>
      </c>
      <c r="D121" s="305" t="s">
        <v>897</v>
      </c>
      <c r="E121" s="306" t="s">
        <v>132</v>
      </c>
      <c r="F121" s="307">
        <v>1</v>
      </c>
      <c r="G121" s="40"/>
      <c r="H121" s="46"/>
    </row>
    <row r="122" spans="1:8" s="2" customFormat="1" ht="16.8" customHeight="1">
      <c r="A122" s="40"/>
      <c r="B122" s="46"/>
      <c r="C122" s="308" t="s">
        <v>19</v>
      </c>
      <c r="D122" s="308" t="s">
        <v>335</v>
      </c>
      <c r="E122" s="19" t="s">
        <v>19</v>
      </c>
      <c r="F122" s="309">
        <v>0</v>
      </c>
      <c r="G122" s="40"/>
      <c r="H122" s="46"/>
    </row>
    <row r="123" spans="1:8" s="2" customFormat="1" ht="16.8" customHeight="1">
      <c r="A123" s="40"/>
      <c r="B123" s="46"/>
      <c r="C123" s="308" t="s">
        <v>896</v>
      </c>
      <c r="D123" s="308" t="s">
        <v>84</v>
      </c>
      <c r="E123" s="19" t="s">
        <v>19</v>
      </c>
      <c r="F123" s="309">
        <v>1</v>
      </c>
      <c r="G123" s="40"/>
      <c r="H123" s="46"/>
    </row>
    <row r="124" spans="1:8" s="2" customFormat="1" ht="16.8" customHeight="1">
      <c r="A124" s="40"/>
      <c r="B124" s="46"/>
      <c r="C124" s="304" t="s">
        <v>898</v>
      </c>
      <c r="D124" s="305" t="s">
        <v>897</v>
      </c>
      <c r="E124" s="306" t="s">
        <v>132</v>
      </c>
      <c r="F124" s="307">
        <v>4</v>
      </c>
      <c r="G124" s="40"/>
      <c r="H124" s="46"/>
    </row>
    <row r="125" spans="1:8" s="2" customFormat="1" ht="16.8" customHeight="1">
      <c r="A125" s="40"/>
      <c r="B125" s="46"/>
      <c r="C125" s="308" t="s">
        <v>19</v>
      </c>
      <c r="D125" s="308" t="s">
        <v>335</v>
      </c>
      <c r="E125" s="19" t="s">
        <v>19</v>
      </c>
      <c r="F125" s="309">
        <v>0</v>
      </c>
      <c r="G125" s="40"/>
      <c r="H125" s="46"/>
    </row>
    <row r="126" spans="1:8" s="2" customFormat="1" ht="16.8" customHeight="1">
      <c r="A126" s="40"/>
      <c r="B126" s="46"/>
      <c r="C126" s="308" t="s">
        <v>898</v>
      </c>
      <c r="D126" s="308" t="s">
        <v>141</v>
      </c>
      <c r="E126" s="19" t="s">
        <v>19</v>
      </c>
      <c r="F126" s="309">
        <v>4</v>
      </c>
      <c r="G126" s="40"/>
      <c r="H126" s="46"/>
    </row>
    <row r="127" spans="1:8" s="2" customFormat="1" ht="16.8" customHeight="1">
      <c r="A127" s="40"/>
      <c r="B127" s="46"/>
      <c r="C127" s="304" t="s">
        <v>976</v>
      </c>
      <c r="D127" s="305" t="s">
        <v>1738</v>
      </c>
      <c r="E127" s="306" t="s">
        <v>144</v>
      </c>
      <c r="F127" s="307">
        <v>1.673</v>
      </c>
      <c r="G127" s="40"/>
      <c r="H127" s="46"/>
    </row>
    <row r="128" spans="1:8" s="2" customFormat="1" ht="16.8" customHeight="1">
      <c r="A128" s="40"/>
      <c r="B128" s="46"/>
      <c r="C128" s="308" t="s">
        <v>19</v>
      </c>
      <c r="D128" s="308" t="s">
        <v>975</v>
      </c>
      <c r="E128" s="19" t="s">
        <v>19</v>
      </c>
      <c r="F128" s="309">
        <v>0</v>
      </c>
      <c r="G128" s="40"/>
      <c r="H128" s="46"/>
    </row>
    <row r="129" spans="1:8" s="2" customFormat="1" ht="16.8" customHeight="1">
      <c r="A129" s="40"/>
      <c r="B129" s="46"/>
      <c r="C129" s="308" t="s">
        <v>976</v>
      </c>
      <c r="D129" s="308" t="s">
        <v>977</v>
      </c>
      <c r="E129" s="19" t="s">
        <v>19</v>
      </c>
      <c r="F129" s="309">
        <v>1.673</v>
      </c>
      <c r="G129" s="40"/>
      <c r="H129" s="46"/>
    </row>
    <row r="130" spans="1:8" s="2" customFormat="1" ht="16.8" customHeight="1">
      <c r="A130" s="40"/>
      <c r="B130" s="46"/>
      <c r="C130" s="304" t="s">
        <v>889</v>
      </c>
      <c r="D130" s="305" t="s">
        <v>890</v>
      </c>
      <c r="E130" s="306" t="s">
        <v>144</v>
      </c>
      <c r="F130" s="307">
        <v>4.635</v>
      </c>
      <c r="G130" s="40"/>
      <c r="H130" s="46"/>
    </row>
    <row r="131" spans="1:8" s="2" customFormat="1" ht="16.8" customHeight="1">
      <c r="A131" s="40"/>
      <c r="B131" s="46"/>
      <c r="C131" s="308" t="s">
        <v>19</v>
      </c>
      <c r="D131" s="308" t="s">
        <v>983</v>
      </c>
      <c r="E131" s="19" t="s">
        <v>19</v>
      </c>
      <c r="F131" s="309">
        <v>0</v>
      </c>
      <c r="G131" s="40"/>
      <c r="H131" s="46"/>
    </row>
    <row r="132" spans="1:8" s="2" customFormat="1" ht="16.8" customHeight="1">
      <c r="A132" s="40"/>
      <c r="B132" s="46"/>
      <c r="C132" s="308" t="s">
        <v>19</v>
      </c>
      <c r="D132" s="308" t="s">
        <v>984</v>
      </c>
      <c r="E132" s="19" t="s">
        <v>19</v>
      </c>
      <c r="F132" s="309">
        <v>4.635</v>
      </c>
      <c r="G132" s="40"/>
      <c r="H132" s="46"/>
    </row>
    <row r="133" spans="1:8" s="2" customFormat="1" ht="16.8" customHeight="1">
      <c r="A133" s="40"/>
      <c r="B133" s="46"/>
      <c r="C133" s="308" t="s">
        <v>889</v>
      </c>
      <c r="D133" s="308" t="s">
        <v>240</v>
      </c>
      <c r="E133" s="19" t="s">
        <v>19</v>
      </c>
      <c r="F133" s="309">
        <v>4.635</v>
      </c>
      <c r="G133" s="40"/>
      <c r="H133" s="46"/>
    </row>
    <row r="134" spans="1:8" s="2" customFormat="1" ht="16.8" customHeight="1">
      <c r="A134" s="40"/>
      <c r="B134" s="46"/>
      <c r="C134" s="304" t="s">
        <v>870</v>
      </c>
      <c r="D134" s="305" t="s">
        <v>871</v>
      </c>
      <c r="E134" s="306" t="s">
        <v>111</v>
      </c>
      <c r="F134" s="307">
        <v>7.69</v>
      </c>
      <c r="G134" s="40"/>
      <c r="H134" s="46"/>
    </row>
    <row r="135" spans="1:8" s="2" customFormat="1" ht="16.8" customHeight="1">
      <c r="A135" s="40"/>
      <c r="B135" s="46"/>
      <c r="C135" s="308" t="s">
        <v>19</v>
      </c>
      <c r="D135" s="308" t="s">
        <v>1025</v>
      </c>
      <c r="E135" s="19" t="s">
        <v>19</v>
      </c>
      <c r="F135" s="309">
        <v>0</v>
      </c>
      <c r="G135" s="40"/>
      <c r="H135" s="46"/>
    </row>
    <row r="136" spans="1:8" s="2" customFormat="1" ht="16.8" customHeight="1">
      <c r="A136" s="40"/>
      <c r="B136" s="46"/>
      <c r="C136" s="308" t="s">
        <v>870</v>
      </c>
      <c r="D136" s="308" t="s">
        <v>1026</v>
      </c>
      <c r="E136" s="19" t="s">
        <v>19</v>
      </c>
      <c r="F136" s="309">
        <v>7.69</v>
      </c>
      <c r="G136" s="40"/>
      <c r="H136" s="46"/>
    </row>
    <row r="137" spans="1:8" s="2" customFormat="1" ht="16.8" customHeight="1">
      <c r="A137" s="40"/>
      <c r="B137" s="46"/>
      <c r="C137" s="304" t="s">
        <v>855</v>
      </c>
      <c r="D137" s="305" t="s">
        <v>856</v>
      </c>
      <c r="E137" s="306" t="s">
        <v>144</v>
      </c>
      <c r="F137" s="307">
        <v>35.942</v>
      </c>
      <c r="G137" s="40"/>
      <c r="H137" s="46"/>
    </row>
    <row r="138" spans="1:8" s="2" customFormat="1" ht="16.8" customHeight="1">
      <c r="A138" s="40"/>
      <c r="B138" s="46"/>
      <c r="C138" s="308" t="s">
        <v>19</v>
      </c>
      <c r="D138" s="308" t="s">
        <v>931</v>
      </c>
      <c r="E138" s="19" t="s">
        <v>19</v>
      </c>
      <c r="F138" s="309">
        <v>0</v>
      </c>
      <c r="G138" s="40"/>
      <c r="H138" s="46"/>
    </row>
    <row r="139" spans="1:8" s="2" customFormat="1" ht="16.8" customHeight="1">
      <c r="A139" s="40"/>
      <c r="B139" s="46"/>
      <c r="C139" s="308" t="s">
        <v>855</v>
      </c>
      <c r="D139" s="308" t="s">
        <v>932</v>
      </c>
      <c r="E139" s="19" t="s">
        <v>19</v>
      </c>
      <c r="F139" s="309">
        <v>35.942</v>
      </c>
      <c r="G139" s="40"/>
      <c r="H139" s="46"/>
    </row>
    <row r="140" spans="1:8" s="2" customFormat="1" ht="16.8" customHeight="1">
      <c r="A140" s="40"/>
      <c r="B140" s="46"/>
      <c r="C140" s="304" t="s">
        <v>858</v>
      </c>
      <c r="D140" s="305" t="s">
        <v>859</v>
      </c>
      <c r="E140" s="306" t="s">
        <v>127</v>
      </c>
      <c r="F140" s="307">
        <v>36.1</v>
      </c>
      <c r="G140" s="40"/>
      <c r="H140" s="46"/>
    </row>
    <row r="141" spans="1:8" s="2" customFormat="1" ht="16.8" customHeight="1">
      <c r="A141" s="40"/>
      <c r="B141" s="46"/>
      <c r="C141" s="308" t="s">
        <v>19</v>
      </c>
      <c r="D141" s="308" t="s">
        <v>414</v>
      </c>
      <c r="E141" s="19" t="s">
        <v>19</v>
      </c>
      <c r="F141" s="309">
        <v>0</v>
      </c>
      <c r="G141" s="40"/>
      <c r="H141" s="46"/>
    </row>
    <row r="142" spans="1:8" s="2" customFormat="1" ht="16.8" customHeight="1">
      <c r="A142" s="40"/>
      <c r="B142" s="46"/>
      <c r="C142" s="308" t="s">
        <v>858</v>
      </c>
      <c r="D142" s="308" t="s">
        <v>1112</v>
      </c>
      <c r="E142" s="19" t="s">
        <v>19</v>
      </c>
      <c r="F142" s="309">
        <v>36.1</v>
      </c>
      <c r="G142" s="40"/>
      <c r="H142" s="46"/>
    </row>
    <row r="143" spans="1:8" s="2" customFormat="1" ht="16.8" customHeight="1">
      <c r="A143" s="40"/>
      <c r="B143" s="46"/>
      <c r="C143" s="304" t="s">
        <v>894</v>
      </c>
      <c r="D143" s="305" t="s">
        <v>895</v>
      </c>
      <c r="E143" s="306" t="s">
        <v>132</v>
      </c>
      <c r="F143" s="307">
        <v>14</v>
      </c>
      <c r="G143" s="40"/>
      <c r="H143" s="46"/>
    </row>
    <row r="144" spans="1:8" s="2" customFormat="1" ht="16.8" customHeight="1">
      <c r="A144" s="40"/>
      <c r="B144" s="46"/>
      <c r="C144" s="308" t="s">
        <v>19</v>
      </c>
      <c r="D144" s="308" t="s">
        <v>335</v>
      </c>
      <c r="E144" s="19" t="s">
        <v>19</v>
      </c>
      <c r="F144" s="309">
        <v>0</v>
      </c>
      <c r="G144" s="40"/>
      <c r="H144" s="46"/>
    </row>
    <row r="145" spans="1:8" s="2" customFormat="1" ht="16.8" customHeight="1">
      <c r="A145" s="40"/>
      <c r="B145" s="46"/>
      <c r="C145" s="308" t="s">
        <v>894</v>
      </c>
      <c r="D145" s="308" t="s">
        <v>296</v>
      </c>
      <c r="E145" s="19" t="s">
        <v>19</v>
      </c>
      <c r="F145" s="309">
        <v>14</v>
      </c>
      <c r="G145" s="40"/>
      <c r="H145" s="46"/>
    </row>
    <row r="146" spans="1:8" s="2" customFormat="1" ht="16.8" customHeight="1">
      <c r="A146" s="40"/>
      <c r="B146" s="46"/>
      <c r="C146" s="304" t="s">
        <v>875</v>
      </c>
      <c r="D146" s="305" t="s">
        <v>876</v>
      </c>
      <c r="E146" s="306" t="s">
        <v>144</v>
      </c>
      <c r="F146" s="307">
        <v>3.249</v>
      </c>
      <c r="G146" s="40"/>
      <c r="H146" s="46"/>
    </row>
    <row r="147" spans="1:8" s="2" customFormat="1" ht="16.8" customHeight="1">
      <c r="A147" s="40"/>
      <c r="B147" s="46"/>
      <c r="C147" s="308" t="s">
        <v>19</v>
      </c>
      <c r="D147" s="308" t="s">
        <v>1003</v>
      </c>
      <c r="E147" s="19" t="s">
        <v>19</v>
      </c>
      <c r="F147" s="309">
        <v>0</v>
      </c>
      <c r="G147" s="40"/>
      <c r="H147" s="46"/>
    </row>
    <row r="148" spans="1:8" s="2" customFormat="1" ht="16.8" customHeight="1">
      <c r="A148" s="40"/>
      <c r="B148" s="46"/>
      <c r="C148" s="308" t="s">
        <v>875</v>
      </c>
      <c r="D148" s="308" t="s">
        <v>1004</v>
      </c>
      <c r="E148" s="19" t="s">
        <v>19</v>
      </c>
      <c r="F148" s="309">
        <v>3.249</v>
      </c>
      <c r="G148" s="40"/>
      <c r="H148" s="46"/>
    </row>
    <row r="149" spans="1:8" s="2" customFormat="1" ht="16.8" customHeight="1">
      <c r="A149" s="40"/>
      <c r="B149" s="46"/>
      <c r="C149" s="304" t="s">
        <v>1739</v>
      </c>
      <c r="D149" s="305" t="s">
        <v>914</v>
      </c>
      <c r="E149" s="306" t="s">
        <v>127</v>
      </c>
      <c r="F149" s="307">
        <v>276.8</v>
      </c>
      <c r="G149" s="40"/>
      <c r="H149" s="46"/>
    </row>
    <row r="150" spans="1:8" s="2" customFormat="1" ht="16.8" customHeight="1">
      <c r="A150" s="40"/>
      <c r="B150" s="46"/>
      <c r="C150" s="308" t="s">
        <v>19</v>
      </c>
      <c r="D150" s="308" t="s">
        <v>414</v>
      </c>
      <c r="E150" s="19" t="s">
        <v>19</v>
      </c>
      <c r="F150" s="309">
        <v>0</v>
      </c>
      <c r="G150" s="40"/>
      <c r="H150" s="46"/>
    </row>
    <row r="151" spans="1:8" s="2" customFormat="1" ht="16.8" customHeight="1">
      <c r="A151" s="40"/>
      <c r="B151" s="46"/>
      <c r="C151" s="308" t="s">
        <v>1739</v>
      </c>
      <c r="D151" s="308" t="s">
        <v>1740</v>
      </c>
      <c r="E151" s="19" t="s">
        <v>19</v>
      </c>
      <c r="F151" s="309">
        <v>276.8</v>
      </c>
      <c r="G151" s="40"/>
      <c r="H151" s="46"/>
    </row>
    <row r="152" spans="1:8" s="2" customFormat="1" ht="16.8" customHeight="1">
      <c r="A152" s="40"/>
      <c r="B152" s="46"/>
      <c r="C152" s="304" t="s">
        <v>916</v>
      </c>
      <c r="D152" s="305" t="s">
        <v>917</v>
      </c>
      <c r="E152" s="306" t="s">
        <v>111</v>
      </c>
      <c r="F152" s="307">
        <v>2095</v>
      </c>
      <c r="G152" s="40"/>
      <c r="H152" s="46"/>
    </row>
    <row r="153" spans="1:8" s="2" customFormat="1" ht="16.8" customHeight="1">
      <c r="A153" s="40"/>
      <c r="B153" s="46"/>
      <c r="C153" s="308" t="s">
        <v>19</v>
      </c>
      <c r="D153" s="308" t="s">
        <v>239</v>
      </c>
      <c r="E153" s="19" t="s">
        <v>19</v>
      </c>
      <c r="F153" s="309">
        <v>0</v>
      </c>
      <c r="G153" s="40"/>
      <c r="H153" s="46"/>
    </row>
    <row r="154" spans="1:8" s="2" customFormat="1" ht="16.8" customHeight="1">
      <c r="A154" s="40"/>
      <c r="B154" s="46"/>
      <c r="C154" s="308" t="s">
        <v>916</v>
      </c>
      <c r="D154" s="308" t="s">
        <v>918</v>
      </c>
      <c r="E154" s="19" t="s">
        <v>19</v>
      </c>
      <c r="F154" s="309">
        <v>2095</v>
      </c>
      <c r="G154" s="40"/>
      <c r="H154" s="46"/>
    </row>
    <row r="155" spans="1:8" s="2" customFormat="1" ht="16.8" customHeight="1">
      <c r="A155" s="40"/>
      <c r="B155" s="46"/>
      <c r="C155" s="304" t="s">
        <v>861</v>
      </c>
      <c r="D155" s="305" t="s">
        <v>192</v>
      </c>
      <c r="E155" s="306" t="s">
        <v>144</v>
      </c>
      <c r="F155" s="307">
        <v>25.992</v>
      </c>
      <c r="G155" s="40"/>
      <c r="H155" s="46"/>
    </row>
    <row r="156" spans="1:8" s="2" customFormat="1" ht="16.8" customHeight="1">
      <c r="A156" s="40"/>
      <c r="B156" s="46"/>
      <c r="C156" s="308" t="s">
        <v>19</v>
      </c>
      <c r="D156" s="308" t="s">
        <v>937</v>
      </c>
      <c r="E156" s="19" t="s">
        <v>19</v>
      </c>
      <c r="F156" s="309">
        <v>0</v>
      </c>
      <c r="G156" s="40"/>
      <c r="H156" s="46"/>
    </row>
    <row r="157" spans="1:8" s="2" customFormat="1" ht="16.8" customHeight="1">
      <c r="A157" s="40"/>
      <c r="B157" s="46"/>
      <c r="C157" s="308" t="s">
        <v>861</v>
      </c>
      <c r="D157" s="308" t="s">
        <v>938</v>
      </c>
      <c r="E157" s="19" t="s">
        <v>19</v>
      </c>
      <c r="F157" s="309">
        <v>25.992</v>
      </c>
      <c r="G157" s="40"/>
      <c r="H157" s="46"/>
    </row>
    <row r="158" spans="1:8" s="2" customFormat="1" ht="16.8" customHeight="1">
      <c r="A158" s="40"/>
      <c r="B158" s="46"/>
      <c r="C158" s="304" t="s">
        <v>878</v>
      </c>
      <c r="D158" s="305" t="s">
        <v>879</v>
      </c>
      <c r="E158" s="306" t="s">
        <v>144</v>
      </c>
      <c r="F158" s="307">
        <v>8.298</v>
      </c>
      <c r="G158" s="40"/>
      <c r="H158" s="46"/>
    </row>
    <row r="159" spans="1:8" s="2" customFormat="1" ht="16.8" customHeight="1">
      <c r="A159" s="40"/>
      <c r="B159" s="46"/>
      <c r="C159" s="308" t="s">
        <v>19</v>
      </c>
      <c r="D159" s="308" t="s">
        <v>963</v>
      </c>
      <c r="E159" s="19" t="s">
        <v>19</v>
      </c>
      <c r="F159" s="309">
        <v>0</v>
      </c>
      <c r="G159" s="40"/>
      <c r="H159" s="46"/>
    </row>
    <row r="160" spans="1:8" s="2" customFormat="1" ht="16.8" customHeight="1">
      <c r="A160" s="40"/>
      <c r="B160" s="46"/>
      <c r="C160" s="308" t="s">
        <v>878</v>
      </c>
      <c r="D160" s="308" t="s">
        <v>964</v>
      </c>
      <c r="E160" s="19" t="s">
        <v>19</v>
      </c>
      <c r="F160" s="309">
        <v>8.298</v>
      </c>
      <c r="G160" s="40"/>
      <c r="H160" s="46"/>
    </row>
    <row r="161" spans="1:8" s="2" customFormat="1" ht="16.8" customHeight="1">
      <c r="A161" s="40"/>
      <c r="B161" s="46"/>
      <c r="C161" s="304" t="s">
        <v>142</v>
      </c>
      <c r="D161" s="305" t="s">
        <v>143</v>
      </c>
      <c r="E161" s="306" t="s">
        <v>144</v>
      </c>
      <c r="F161" s="307">
        <v>8</v>
      </c>
      <c r="G161" s="40"/>
      <c r="H161" s="46"/>
    </row>
    <row r="162" spans="1:8" s="2" customFormat="1" ht="16.8" customHeight="1">
      <c r="A162" s="40"/>
      <c r="B162" s="46"/>
      <c r="C162" s="308" t="s">
        <v>19</v>
      </c>
      <c r="D162" s="308" t="s">
        <v>316</v>
      </c>
      <c r="E162" s="19" t="s">
        <v>19</v>
      </c>
      <c r="F162" s="309">
        <v>0</v>
      </c>
      <c r="G162" s="40"/>
      <c r="H162" s="46"/>
    </row>
    <row r="163" spans="1:8" s="2" customFormat="1" ht="16.8" customHeight="1">
      <c r="A163" s="40"/>
      <c r="B163" s="46"/>
      <c r="C163" s="308" t="s">
        <v>142</v>
      </c>
      <c r="D163" s="308" t="s">
        <v>317</v>
      </c>
      <c r="E163" s="19" t="s">
        <v>19</v>
      </c>
      <c r="F163" s="309">
        <v>8</v>
      </c>
      <c r="G163" s="40"/>
      <c r="H163" s="46"/>
    </row>
    <row r="164" spans="1:8" s="2" customFormat="1" ht="16.8" customHeight="1">
      <c r="A164" s="40"/>
      <c r="B164" s="46"/>
      <c r="C164" s="310" t="s">
        <v>1722</v>
      </c>
      <c r="D164" s="40"/>
      <c r="E164" s="40"/>
      <c r="F164" s="40"/>
      <c r="G164" s="40"/>
      <c r="H164" s="46"/>
    </row>
    <row r="165" spans="1:8" s="2" customFormat="1" ht="16.8" customHeight="1">
      <c r="A165" s="40"/>
      <c r="B165" s="46"/>
      <c r="C165" s="308" t="s">
        <v>312</v>
      </c>
      <c r="D165" s="308" t="s">
        <v>1741</v>
      </c>
      <c r="E165" s="19" t="s">
        <v>144</v>
      </c>
      <c r="F165" s="309">
        <v>8</v>
      </c>
      <c r="G165" s="40"/>
      <c r="H165" s="46"/>
    </row>
    <row r="166" spans="1:8" s="2" customFormat="1" ht="16.8" customHeight="1">
      <c r="A166" s="40"/>
      <c r="B166" s="46"/>
      <c r="C166" s="308" t="s">
        <v>321</v>
      </c>
      <c r="D166" s="308" t="s">
        <v>322</v>
      </c>
      <c r="E166" s="19" t="s">
        <v>292</v>
      </c>
      <c r="F166" s="309">
        <v>16.8</v>
      </c>
      <c r="G166" s="40"/>
      <c r="H166" s="46"/>
    </row>
    <row r="167" spans="1:8" s="2" customFormat="1" ht="16.8" customHeight="1">
      <c r="A167" s="40"/>
      <c r="B167" s="46"/>
      <c r="C167" s="304" t="s">
        <v>873</v>
      </c>
      <c r="D167" s="305" t="s">
        <v>143</v>
      </c>
      <c r="E167" s="306" t="s">
        <v>144</v>
      </c>
      <c r="F167" s="307">
        <v>25.774</v>
      </c>
      <c r="G167" s="40"/>
      <c r="H167" s="46"/>
    </row>
    <row r="168" spans="1:8" s="2" customFormat="1" ht="16.8" customHeight="1">
      <c r="A168" s="40"/>
      <c r="B168" s="46"/>
      <c r="C168" s="304" t="s">
        <v>147</v>
      </c>
      <c r="D168" s="305" t="s">
        <v>148</v>
      </c>
      <c r="E168" s="306" t="s">
        <v>127</v>
      </c>
      <c r="F168" s="307">
        <v>22.925</v>
      </c>
      <c r="G168" s="40"/>
      <c r="H168" s="46"/>
    </row>
    <row r="169" spans="1:8" s="2" customFormat="1" ht="16.8" customHeight="1">
      <c r="A169" s="40"/>
      <c r="B169" s="46"/>
      <c r="C169" s="308" t="s">
        <v>19</v>
      </c>
      <c r="D169" s="308" t="s">
        <v>414</v>
      </c>
      <c r="E169" s="19" t="s">
        <v>19</v>
      </c>
      <c r="F169" s="309">
        <v>0</v>
      </c>
      <c r="G169" s="40"/>
      <c r="H169" s="46"/>
    </row>
    <row r="170" spans="1:8" s="2" customFormat="1" ht="16.8" customHeight="1">
      <c r="A170" s="40"/>
      <c r="B170" s="46"/>
      <c r="C170" s="308" t="s">
        <v>147</v>
      </c>
      <c r="D170" s="308" t="s">
        <v>415</v>
      </c>
      <c r="E170" s="19" t="s">
        <v>19</v>
      </c>
      <c r="F170" s="309">
        <v>22.925</v>
      </c>
      <c r="G170" s="40"/>
      <c r="H170" s="46"/>
    </row>
    <row r="171" spans="1:8" s="2" customFormat="1" ht="16.8" customHeight="1">
      <c r="A171" s="40"/>
      <c r="B171" s="46"/>
      <c r="C171" s="310" t="s">
        <v>1722</v>
      </c>
      <c r="D171" s="40"/>
      <c r="E171" s="40"/>
      <c r="F171" s="40"/>
      <c r="G171" s="40"/>
      <c r="H171" s="46"/>
    </row>
    <row r="172" spans="1:8" s="2" customFormat="1" ht="16.8" customHeight="1">
      <c r="A172" s="40"/>
      <c r="B172" s="46"/>
      <c r="C172" s="308" t="s">
        <v>410</v>
      </c>
      <c r="D172" s="308" t="s">
        <v>1742</v>
      </c>
      <c r="E172" s="19" t="s">
        <v>127</v>
      </c>
      <c r="F172" s="309">
        <v>22.925</v>
      </c>
      <c r="G172" s="40"/>
      <c r="H172" s="46"/>
    </row>
    <row r="173" spans="1:8" s="2" customFormat="1" ht="16.8" customHeight="1">
      <c r="A173" s="40"/>
      <c r="B173" s="46"/>
      <c r="C173" s="308" t="s">
        <v>417</v>
      </c>
      <c r="D173" s="308" t="s">
        <v>418</v>
      </c>
      <c r="E173" s="19" t="s">
        <v>132</v>
      </c>
      <c r="F173" s="309">
        <v>131</v>
      </c>
      <c r="G173" s="40"/>
      <c r="H173" s="46"/>
    </row>
    <row r="174" spans="1:8" s="2" customFormat="1" ht="16.8" customHeight="1">
      <c r="A174" s="40"/>
      <c r="B174" s="46"/>
      <c r="C174" s="304" t="s">
        <v>150</v>
      </c>
      <c r="D174" s="305" t="s">
        <v>151</v>
      </c>
      <c r="E174" s="306" t="s">
        <v>132</v>
      </c>
      <c r="F174" s="307">
        <v>11</v>
      </c>
      <c r="G174" s="40"/>
      <c r="H174" s="46"/>
    </row>
    <row r="175" spans="1:8" s="2" customFormat="1" ht="16.8" customHeight="1">
      <c r="A175" s="40"/>
      <c r="B175" s="46"/>
      <c r="C175" s="308" t="s">
        <v>19</v>
      </c>
      <c r="D175" s="308" t="s">
        <v>335</v>
      </c>
      <c r="E175" s="19" t="s">
        <v>19</v>
      </c>
      <c r="F175" s="309">
        <v>0</v>
      </c>
      <c r="G175" s="40"/>
      <c r="H175" s="46"/>
    </row>
    <row r="176" spans="1:8" s="2" customFormat="1" ht="16.8" customHeight="1">
      <c r="A176" s="40"/>
      <c r="B176" s="46"/>
      <c r="C176" s="308" t="s">
        <v>150</v>
      </c>
      <c r="D176" s="308" t="s">
        <v>152</v>
      </c>
      <c r="E176" s="19" t="s">
        <v>19</v>
      </c>
      <c r="F176" s="309">
        <v>11</v>
      </c>
      <c r="G176" s="40"/>
      <c r="H176" s="46"/>
    </row>
    <row r="177" spans="1:8" s="2" customFormat="1" ht="16.8" customHeight="1">
      <c r="A177" s="40"/>
      <c r="B177" s="46"/>
      <c r="C177" s="310" t="s">
        <v>1722</v>
      </c>
      <c r="D177" s="40"/>
      <c r="E177" s="40"/>
      <c r="F177" s="40"/>
      <c r="G177" s="40"/>
      <c r="H177" s="46"/>
    </row>
    <row r="178" spans="1:8" s="2" customFormat="1" ht="16.8" customHeight="1">
      <c r="A178" s="40"/>
      <c r="B178" s="46"/>
      <c r="C178" s="308" t="s">
        <v>401</v>
      </c>
      <c r="D178" s="308" t="s">
        <v>1743</v>
      </c>
      <c r="E178" s="19" t="s">
        <v>132</v>
      </c>
      <c r="F178" s="309">
        <v>11</v>
      </c>
      <c r="G178" s="40"/>
      <c r="H178" s="46"/>
    </row>
    <row r="179" spans="1:8" s="2" customFormat="1" ht="12">
      <c r="A179" s="40"/>
      <c r="B179" s="46"/>
      <c r="C179" s="308" t="s">
        <v>406</v>
      </c>
      <c r="D179" s="308" t="s">
        <v>407</v>
      </c>
      <c r="E179" s="19" t="s">
        <v>132</v>
      </c>
      <c r="F179" s="309">
        <v>11</v>
      </c>
      <c r="G179" s="40"/>
      <c r="H179" s="46"/>
    </row>
    <row r="180" spans="1:8" s="2" customFormat="1" ht="16.8" customHeight="1">
      <c r="A180" s="40"/>
      <c r="B180" s="46"/>
      <c r="C180" s="304" t="s">
        <v>153</v>
      </c>
      <c r="D180" s="305" t="s">
        <v>154</v>
      </c>
      <c r="E180" s="306" t="s">
        <v>132</v>
      </c>
      <c r="F180" s="307">
        <v>2</v>
      </c>
      <c r="G180" s="40"/>
      <c r="H180" s="46"/>
    </row>
    <row r="181" spans="1:8" s="2" customFormat="1" ht="16.8" customHeight="1">
      <c r="A181" s="40"/>
      <c r="B181" s="46"/>
      <c r="C181" s="308" t="s">
        <v>19</v>
      </c>
      <c r="D181" s="308" t="s">
        <v>335</v>
      </c>
      <c r="E181" s="19" t="s">
        <v>19</v>
      </c>
      <c r="F181" s="309">
        <v>0</v>
      </c>
      <c r="G181" s="40"/>
      <c r="H181" s="46"/>
    </row>
    <row r="182" spans="1:8" s="2" customFormat="1" ht="16.8" customHeight="1">
      <c r="A182" s="40"/>
      <c r="B182" s="46"/>
      <c r="C182" s="308" t="s">
        <v>153</v>
      </c>
      <c r="D182" s="308" t="s">
        <v>87</v>
      </c>
      <c r="E182" s="19" t="s">
        <v>19</v>
      </c>
      <c r="F182" s="309">
        <v>2</v>
      </c>
      <c r="G182" s="40"/>
      <c r="H182" s="46"/>
    </row>
    <row r="183" spans="1:8" s="2" customFormat="1" ht="16.8" customHeight="1">
      <c r="A183" s="40"/>
      <c r="B183" s="46"/>
      <c r="C183" s="310" t="s">
        <v>1722</v>
      </c>
      <c r="D183" s="40"/>
      <c r="E183" s="40"/>
      <c r="F183" s="40"/>
      <c r="G183" s="40"/>
      <c r="H183" s="46"/>
    </row>
    <row r="184" spans="1:8" s="2" customFormat="1" ht="12">
      <c r="A184" s="40"/>
      <c r="B184" s="46"/>
      <c r="C184" s="308" t="s">
        <v>731</v>
      </c>
      <c r="D184" s="308" t="s">
        <v>1744</v>
      </c>
      <c r="E184" s="19" t="s">
        <v>132</v>
      </c>
      <c r="F184" s="309">
        <v>2</v>
      </c>
      <c r="G184" s="40"/>
      <c r="H184" s="46"/>
    </row>
    <row r="185" spans="1:8" s="2" customFormat="1" ht="12">
      <c r="A185" s="40"/>
      <c r="B185" s="46"/>
      <c r="C185" s="308" t="s">
        <v>737</v>
      </c>
      <c r="D185" s="308" t="s">
        <v>738</v>
      </c>
      <c r="E185" s="19" t="s">
        <v>132</v>
      </c>
      <c r="F185" s="309">
        <v>2</v>
      </c>
      <c r="G185" s="40"/>
      <c r="H185" s="46"/>
    </row>
    <row r="186" spans="1:8" s="2" customFormat="1" ht="16.8" customHeight="1">
      <c r="A186" s="40"/>
      <c r="B186" s="46"/>
      <c r="C186" s="304" t="s">
        <v>155</v>
      </c>
      <c r="D186" s="305" t="s">
        <v>156</v>
      </c>
      <c r="E186" s="306" t="s">
        <v>127</v>
      </c>
      <c r="F186" s="307">
        <v>10</v>
      </c>
      <c r="G186" s="40"/>
      <c r="H186" s="46"/>
    </row>
    <row r="187" spans="1:8" s="2" customFormat="1" ht="16.8" customHeight="1">
      <c r="A187" s="40"/>
      <c r="B187" s="46"/>
      <c r="C187" s="308" t="s">
        <v>19</v>
      </c>
      <c r="D187" s="308" t="s">
        <v>511</v>
      </c>
      <c r="E187" s="19" t="s">
        <v>19</v>
      </c>
      <c r="F187" s="309">
        <v>0</v>
      </c>
      <c r="G187" s="40"/>
      <c r="H187" s="46"/>
    </row>
    <row r="188" spans="1:8" s="2" customFormat="1" ht="16.8" customHeight="1">
      <c r="A188" s="40"/>
      <c r="B188" s="46"/>
      <c r="C188" s="308" t="s">
        <v>155</v>
      </c>
      <c r="D188" s="308" t="s">
        <v>157</v>
      </c>
      <c r="E188" s="19" t="s">
        <v>19</v>
      </c>
      <c r="F188" s="309">
        <v>10</v>
      </c>
      <c r="G188" s="40"/>
      <c r="H188" s="46"/>
    </row>
    <row r="189" spans="1:8" s="2" customFormat="1" ht="16.8" customHeight="1">
      <c r="A189" s="40"/>
      <c r="B189" s="46"/>
      <c r="C189" s="310" t="s">
        <v>1722</v>
      </c>
      <c r="D189" s="40"/>
      <c r="E189" s="40"/>
      <c r="F189" s="40"/>
      <c r="G189" s="40"/>
      <c r="H189" s="46"/>
    </row>
    <row r="190" spans="1:8" s="2" customFormat="1" ht="16.8" customHeight="1">
      <c r="A190" s="40"/>
      <c r="B190" s="46"/>
      <c r="C190" s="308" t="s">
        <v>763</v>
      </c>
      <c r="D190" s="308" t="s">
        <v>764</v>
      </c>
      <c r="E190" s="19" t="s">
        <v>127</v>
      </c>
      <c r="F190" s="309">
        <v>10</v>
      </c>
      <c r="G190" s="40"/>
      <c r="H190" s="46"/>
    </row>
    <row r="191" spans="1:8" s="2" customFormat="1" ht="12">
      <c r="A191" s="40"/>
      <c r="B191" s="46"/>
      <c r="C191" s="308" t="s">
        <v>267</v>
      </c>
      <c r="D191" s="308" t="s">
        <v>1745</v>
      </c>
      <c r="E191" s="19" t="s">
        <v>144</v>
      </c>
      <c r="F191" s="309">
        <v>8</v>
      </c>
      <c r="G191" s="40"/>
      <c r="H191" s="46"/>
    </row>
    <row r="192" spans="1:8" s="2" customFormat="1" ht="16.8" customHeight="1">
      <c r="A192" s="40"/>
      <c r="B192" s="46"/>
      <c r="C192" s="308" t="s">
        <v>768</v>
      </c>
      <c r="D192" s="308" t="s">
        <v>1746</v>
      </c>
      <c r="E192" s="19" t="s">
        <v>127</v>
      </c>
      <c r="F192" s="309">
        <v>10</v>
      </c>
      <c r="G192" s="40"/>
      <c r="H192" s="46"/>
    </row>
    <row r="193" spans="1:8" s="2" customFormat="1" ht="16.8" customHeight="1">
      <c r="A193" s="40"/>
      <c r="B193" s="46"/>
      <c r="C193" s="308" t="s">
        <v>791</v>
      </c>
      <c r="D193" s="308" t="s">
        <v>1747</v>
      </c>
      <c r="E193" s="19" t="s">
        <v>127</v>
      </c>
      <c r="F193" s="309">
        <v>10</v>
      </c>
      <c r="G193" s="40"/>
      <c r="H193" s="46"/>
    </row>
    <row r="194" spans="1:8" s="2" customFormat="1" ht="16.8" customHeight="1">
      <c r="A194" s="40"/>
      <c r="B194" s="46"/>
      <c r="C194" s="304" t="s">
        <v>158</v>
      </c>
      <c r="D194" s="305" t="s">
        <v>159</v>
      </c>
      <c r="E194" s="306" t="s">
        <v>127</v>
      </c>
      <c r="F194" s="307">
        <v>8</v>
      </c>
      <c r="G194" s="40"/>
      <c r="H194" s="46"/>
    </row>
    <row r="195" spans="1:8" s="2" customFormat="1" ht="16.8" customHeight="1">
      <c r="A195" s="40"/>
      <c r="B195" s="46"/>
      <c r="C195" s="308" t="s">
        <v>19</v>
      </c>
      <c r="D195" s="308" t="s">
        <v>511</v>
      </c>
      <c r="E195" s="19" t="s">
        <v>19</v>
      </c>
      <c r="F195" s="309">
        <v>0</v>
      </c>
      <c r="G195" s="40"/>
      <c r="H195" s="46"/>
    </row>
    <row r="196" spans="1:8" s="2" customFormat="1" ht="16.8" customHeight="1">
      <c r="A196" s="40"/>
      <c r="B196" s="46"/>
      <c r="C196" s="308" t="s">
        <v>158</v>
      </c>
      <c r="D196" s="308" t="s">
        <v>145</v>
      </c>
      <c r="E196" s="19" t="s">
        <v>19</v>
      </c>
      <c r="F196" s="309">
        <v>8</v>
      </c>
      <c r="G196" s="40"/>
      <c r="H196" s="46"/>
    </row>
    <row r="197" spans="1:8" s="2" customFormat="1" ht="16.8" customHeight="1">
      <c r="A197" s="40"/>
      <c r="B197" s="46"/>
      <c r="C197" s="310" t="s">
        <v>1722</v>
      </c>
      <c r="D197" s="40"/>
      <c r="E197" s="40"/>
      <c r="F197" s="40"/>
      <c r="G197" s="40"/>
      <c r="H197" s="46"/>
    </row>
    <row r="198" spans="1:8" s="2" customFormat="1" ht="16.8" customHeight="1">
      <c r="A198" s="40"/>
      <c r="B198" s="46"/>
      <c r="C198" s="308" t="s">
        <v>773</v>
      </c>
      <c r="D198" s="308" t="s">
        <v>1748</v>
      </c>
      <c r="E198" s="19" t="s">
        <v>127</v>
      </c>
      <c r="F198" s="309">
        <v>8</v>
      </c>
      <c r="G198" s="40"/>
      <c r="H198" s="46"/>
    </row>
    <row r="199" spans="1:8" s="2" customFormat="1" ht="16.8" customHeight="1">
      <c r="A199" s="40"/>
      <c r="B199" s="46"/>
      <c r="C199" s="308" t="s">
        <v>778</v>
      </c>
      <c r="D199" s="308" t="s">
        <v>1749</v>
      </c>
      <c r="E199" s="19" t="s">
        <v>127</v>
      </c>
      <c r="F199" s="309">
        <v>8</v>
      </c>
      <c r="G199" s="40"/>
      <c r="H199" s="46"/>
    </row>
    <row r="200" spans="1:8" s="2" customFormat="1" ht="16.8" customHeight="1">
      <c r="A200" s="40"/>
      <c r="B200" s="46"/>
      <c r="C200" s="304" t="s">
        <v>160</v>
      </c>
      <c r="D200" s="305" t="s">
        <v>161</v>
      </c>
      <c r="E200" s="306" t="s">
        <v>127</v>
      </c>
      <c r="F200" s="307">
        <v>86.8</v>
      </c>
      <c r="G200" s="40"/>
      <c r="H200" s="46"/>
    </row>
    <row r="201" spans="1:8" s="2" customFormat="1" ht="16.8" customHeight="1">
      <c r="A201" s="40"/>
      <c r="B201" s="46"/>
      <c r="C201" s="308" t="s">
        <v>19</v>
      </c>
      <c r="D201" s="308" t="s">
        <v>414</v>
      </c>
      <c r="E201" s="19" t="s">
        <v>19</v>
      </c>
      <c r="F201" s="309">
        <v>0</v>
      </c>
      <c r="G201" s="40"/>
      <c r="H201" s="46"/>
    </row>
    <row r="202" spans="1:8" s="2" customFormat="1" ht="16.8" customHeight="1">
      <c r="A202" s="40"/>
      <c r="B202" s="46"/>
      <c r="C202" s="308" t="s">
        <v>160</v>
      </c>
      <c r="D202" s="308" t="s">
        <v>851</v>
      </c>
      <c r="E202" s="19" t="s">
        <v>19</v>
      </c>
      <c r="F202" s="309">
        <v>86.8</v>
      </c>
      <c r="G202" s="40"/>
      <c r="H202" s="46"/>
    </row>
    <row r="203" spans="1:8" s="2" customFormat="1" ht="16.8" customHeight="1">
      <c r="A203" s="40"/>
      <c r="B203" s="46"/>
      <c r="C203" s="310" t="s">
        <v>1722</v>
      </c>
      <c r="D203" s="40"/>
      <c r="E203" s="40"/>
      <c r="F203" s="40"/>
      <c r="G203" s="40"/>
      <c r="H203" s="46"/>
    </row>
    <row r="204" spans="1:8" s="2" customFormat="1" ht="16.8" customHeight="1">
      <c r="A204" s="40"/>
      <c r="B204" s="46"/>
      <c r="C204" s="308" t="s">
        <v>848</v>
      </c>
      <c r="D204" s="308" t="s">
        <v>849</v>
      </c>
      <c r="E204" s="19" t="s">
        <v>127</v>
      </c>
      <c r="F204" s="309">
        <v>86.8</v>
      </c>
      <c r="G204" s="40"/>
      <c r="H204" s="46"/>
    </row>
    <row r="205" spans="1:8" s="2" customFormat="1" ht="16.8" customHeight="1">
      <c r="A205" s="40"/>
      <c r="B205" s="46"/>
      <c r="C205" s="308" t="s">
        <v>798</v>
      </c>
      <c r="D205" s="308" t="s">
        <v>1750</v>
      </c>
      <c r="E205" s="19" t="s">
        <v>127</v>
      </c>
      <c r="F205" s="309">
        <v>321.21</v>
      </c>
      <c r="G205" s="40"/>
      <c r="H205" s="46"/>
    </row>
    <row r="206" spans="1:8" s="2" customFormat="1" ht="16.8" customHeight="1">
      <c r="A206" s="40"/>
      <c r="B206" s="46"/>
      <c r="C206" s="308" t="s">
        <v>804</v>
      </c>
      <c r="D206" s="308" t="s">
        <v>1751</v>
      </c>
      <c r="E206" s="19" t="s">
        <v>127</v>
      </c>
      <c r="F206" s="309">
        <v>321.21</v>
      </c>
      <c r="G206" s="40"/>
      <c r="H206" s="46"/>
    </row>
    <row r="207" spans="1:8" s="2" customFormat="1" ht="16.8" customHeight="1">
      <c r="A207" s="40"/>
      <c r="B207" s="46"/>
      <c r="C207" s="308" t="s">
        <v>815</v>
      </c>
      <c r="D207" s="308" t="s">
        <v>1752</v>
      </c>
      <c r="E207" s="19" t="s">
        <v>127</v>
      </c>
      <c r="F207" s="309">
        <v>234.41</v>
      </c>
      <c r="G207" s="40"/>
      <c r="H207" s="46"/>
    </row>
    <row r="208" spans="1:8" s="2" customFormat="1" ht="16.8" customHeight="1">
      <c r="A208" s="40"/>
      <c r="B208" s="46"/>
      <c r="C208" s="308" t="s">
        <v>821</v>
      </c>
      <c r="D208" s="308" t="s">
        <v>1753</v>
      </c>
      <c r="E208" s="19" t="s">
        <v>127</v>
      </c>
      <c r="F208" s="309">
        <v>188.8</v>
      </c>
      <c r="G208" s="40"/>
      <c r="H208" s="46"/>
    </row>
    <row r="209" spans="1:8" s="2" customFormat="1" ht="16.8" customHeight="1">
      <c r="A209" s="40"/>
      <c r="B209" s="46"/>
      <c r="C209" s="308" t="s">
        <v>828</v>
      </c>
      <c r="D209" s="308" t="s">
        <v>829</v>
      </c>
      <c r="E209" s="19" t="s">
        <v>127</v>
      </c>
      <c r="F209" s="309">
        <v>188.8</v>
      </c>
      <c r="G209" s="40"/>
      <c r="H209" s="46"/>
    </row>
    <row r="210" spans="1:8" s="2" customFormat="1" ht="16.8" customHeight="1">
      <c r="A210" s="40"/>
      <c r="B210" s="46"/>
      <c r="C210" s="308" t="s">
        <v>810</v>
      </c>
      <c r="D210" s="308" t="s">
        <v>811</v>
      </c>
      <c r="E210" s="19" t="s">
        <v>292</v>
      </c>
      <c r="F210" s="309">
        <v>49.226</v>
      </c>
      <c r="G210" s="40"/>
      <c r="H210" s="46"/>
    </row>
    <row r="211" spans="1:8" s="2" customFormat="1" ht="16.8" customHeight="1">
      <c r="A211" s="40"/>
      <c r="B211" s="46"/>
      <c r="C211" s="304" t="s">
        <v>163</v>
      </c>
      <c r="D211" s="305" t="s">
        <v>159</v>
      </c>
      <c r="E211" s="306" t="s">
        <v>127</v>
      </c>
      <c r="F211" s="307">
        <v>102</v>
      </c>
      <c r="G211" s="40"/>
      <c r="H211" s="46"/>
    </row>
    <row r="212" spans="1:8" s="2" customFormat="1" ht="16.8" customHeight="1">
      <c r="A212" s="40"/>
      <c r="B212" s="46"/>
      <c r="C212" s="308" t="s">
        <v>19</v>
      </c>
      <c r="D212" s="308" t="s">
        <v>414</v>
      </c>
      <c r="E212" s="19" t="s">
        <v>19</v>
      </c>
      <c r="F212" s="309">
        <v>0</v>
      </c>
      <c r="G212" s="40"/>
      <c r="H212" s="46"/>
    </row>
    <row r="213" spans="1:8" s="2" customFormat="1" ht="16.8" customHeight="1">
      <c r="A213" s="40"/>
      <c r="B213" s="46"/>
      <c r="C213" s="308" t="s">
        <v>163</v>
      </c>
      <c r="D213" s="308" t="s">
        <v>826</v>
      </c>
      <c r="E213" s="19" t="s">
        <v>19</v>
      </c>
      <c r="F213" s="309">
        <v>102</v>
      </c>
      <c r="G213" s="40"/>
      <c r="H213" s="46"/>
    </row>
    <row r="214" spans="1:8" s="2" customFormat="1" ht="16.8" customHeight="1">
      <c r="A214" s="40"/>
      <c r="B214" s="46"/>
      <c r="C214" s="310" t="s">
        <v>1722</v>
      </c>
      <c r="D214" s="40"/>
      <c r="E214" s="40"/>
      <c r="F214" s="40"/>
      <c r="G214" s="40"/>
      <c r="H214" s="46"/>
    </row>
    <row r="215" spans="1:8" s="2" customFormat="1" ht="16.8" customHeight="1">
      <c r="A215" s="40"/>
      <c r="B215" s="46"/>
      <c r="C215" s="308" t="s">
        <v>821</v>
      </c>
      <c r="D215" s="308" t="s">
        <v>1753</v>
      </c>
      <c r="E215" s="19" t="s">
        <v>127</v>
      </c>
      <c r="F215" s="309">
        <v>188.8</v>
      </c>
      <c r="G215" s="40"/>
      <c r="H215" s="46"/>
    </row>
    <row r="216" spans="1:8" s="2" customFormat="1" ht="16.8" customHeight="1">
      <c r="A216" s="40"/>
      <c r="B216" s="46"/>
      <c r="C216" s="308" t="s">
        <v>798</v>
      </c>
      <c r="D216" s="308" t="s">
        <v>1750</v>
      </c>
      <c r="E216" s="19" t="s">
        <v>127</v>
      </c>
      <c r="F216" s="309">
        <v>321.21</v>
      </c>
      <c r="G216" s="40"/>
      <c r="H216" s="46"/>
    </row>
    <row r="217" spans="1:8" s="2" customFormat="1" ht="16.8" customHeight="1">
      <c r="A217" s="40"/>
      <c r="B217" s="46"/>
      <c r="C217" s="308" t="s">
        <v>804</v>
      </c>
      <c r="D217" s="308" t="s">
        <v>1751</v>
      </c>
      <c r="E217" s="19" t="s">
        <v>127</v>
      </c>
      <c r="F217" s="309">
        <v>321.21</v>
      </c>
      <c r="G217" s="40"/>
      <c r="H217" s="46"/>
    </row>
    <row r="218" spans="1:8" s="2" customFormat="1" ht="16.8" customHeight="1">
      <c r="A218" s="40"/>
      <c r="B218" s="46"/>
      <c r="C218" s="308" t="s">
        <v>815</v>
      </c>
      <c r="D218" s="308" t="s">
        <v>1752</v>
      </c>
      <c r="E218" s="19" t="s">
        <v>127</v>
      </c>
      <c r="F218" s="309">
        <v>234.41</v>
      </c>
      <c r="G218" s="40"/>
      <c r="H218" s="46"/>
    </row>
    <row r="219" spans="1:8" s="2" customFormat="1" ht="16.8" customHeight="1">
      <c r="A219" s="40"/>
      <c r="B219" s="46"/>
      <c r="C219" s="308" t="s">
        <v>828</v>
      </c>
      <c r="D219" s="308" t="s">
        <v>829</v>
      </c>
      <c r="E219" s="19" t="s">
        <v>127</v>
      </c>
      <c r="F219" s="309">
        <v>188.8</v>
      </c>
      <c r="G219" s="40"/>
      <c r="H219" s="46"/>
    </row>
    <row r="220" spans="1:8" s="2" customFormat="1" ht="16.8" customHeight="1">
      <c r="A220" s="40"/>
      <c r="B220" s="46"/>
      <c r="C220" s="308" t="s">
        <v>810</v>
      </c>
      <c r="D220" s="308" t="s">
        <v>811</v>
      </c>
      <c r="E220" s="19" t="s">
        <v>292</v>
      </c>
      <c r="F220" s="309">
        <v>49.226</v>
      </c>
      <c r="G220" s="40"/>
      <c r="H220" s="46"/>
    </row>
    <row r="221" spans="1:8" s="2" customFormat="1" ht="16.8" customHeight="1">
      <c r="A221" s="40"/>
      <c r="B221" s="46"/>
      <c r="C221" s="304" t="s">
        <v>165</v>
      </c>
      <c r="D221" s="305" t="s">
        <v>159</v>
      </c>
      <c r="E221" s="306" t="s">
        <v>127</v>
      </c>
      <c r="F221" s="307">
        <v>45.61</v>
      </c>
      <c r="G221" s="40"/>
      <c r="H221" s="46"/>
    </row>
    <row r="222" spans="1:8" s="2" customFormat="1" ht="16.8" customHeight="1">
      <c r="A222" s="40"/>
      <c r="B222" s="46"/>
      <c r="C222" s="308" t="s">
        <v>19</v>
      </c>
      <c r="D222" s="308" t="s">
        <v>414</v>
      </c>
      <c r="E222" s="19" t="s">
        <v>19</v>
      </c>
      <c r="F222" s="309">
        <v>0</v>
      </c>
      <c r="G222" s="40"/>
      <c r="H222" s="46"/>
    </row>
    <row r="223" spans="1:8" s="2" customFormat="1" ht="16.8" customHeight="1">
      <c r="A223" s="40"/>
      <c r="B223" s="46"/>
      <c r="C223" s="308" t="s">
        <v>165</v>
      </c>
      <c r="D223" s="308" t="s">
        <v>837</v>
      </c>
      <c r="E223" s="19" t="s">
        <v>19</v>
      </c>
      <c r="F223" s="309">
        <v>45.61</v>
      </c>
      <c r="G223" s="40"/>
      <c r="H223" s="46"/>
    </row>
    <row r="224" spans="1:8" s="2" customFormat="1" ht="16.8" customHeight="1">
      <c r="A224" s="40"/>
      <c r="B224" s="46"/>
      <c r="C224" s="310" t="s">
        <v>1722</v>
      </c>
      <c r="D224" s="40"/>
      <c r="E224" s="40"/>
      <c r="F224" s="40"/>
      <c r="G224" s="40"/>
      <c r="H224" s="46"/>
    </row>
    <row r="225" spans="1:8" s="2" customFormat="1" ht="12">
      <c r="A225" s="40"/>
      <c r="B225" s="46"/>
      <c r="C225" s="308" t="s">
        <v>833</v>
      </c>
      <c r="D225" s="308" t="s">
        <v>1754</v>
      </c>
      <c r="E225" s="19" t="s">
        <v>127</v>
      </c>
      <c r="F225" s="309">
        <v>45.61</v>
      </c>
      <c r="G225" s="40"/>
      <c r="H225" s="46"/>
    </row>
    <row r="226" spans="1:8" s="2" customFormat="1" ht="16.8" customHeight="1">
      <c r="A226" s="40"/>
      <c r="B226" s="46"/>
      <c r="C226" s="308" t="s">
        <v>798</v>
      </c>
      <c r="D226" s="308" t="s">
        <v>1750</v>
      </c>
      <c r="E226" s="19" t="s">
        <v>127</v>
      </c>
      <c r="F226" s="309">
        <v>321.21</v>
      </c>
      <c r="G226" s="40"/>
      <c r="H226" s="46"/>
    </row>
    <row r="227" spans="1:8" s="2" customFormat="1" ht="16.8" customHeight="1">
      <c r="A227" s="40"/>
      <c r="B227" s="46"/>
      <c r="C227" s="308" t="s">
        <v>804</v>
      </c>
      <c r="D227" s="308" t="s">
        <v>1751</v>
      </c>
      <c r="E227" s="19" t="s">
        <v>127</v>
      </c>
      <c r="F227" s="309">
        <v>321.21</v>
      </c>
      <c r="G227" s="40"/>
      <c r="H227" s="46"/>
    </row>
    <row r="228" spans="1:8" s="2" customFormat="1" ht="16.8" customHeight="1">
      <c r="A228" s="40"/>
      <c r="B228" s="46"/>
      <c r="C228" s="308" t="s">
        <v>815</v>
      </c>
      <c r="D228" s="308" t="s">
        <v>1752</v>
      </c>
      <c r="E228" s="19" t="s">
        <v>127</v>
      </c>
      <c r="F228" s="309">
        <v>234.41</v>
      </c>
      <c r="G228" s="40"/>
      <c r="H228" s="46"/>
    </row>
    <row r="229" spans="1:8" s="2" customFormat="1" ht="16.8" customHeight="1">
      <c r="A229" s="40"/>
      <c r="B229" s="46"/>
      <c r="C229" s="308" t="s">
        <v>839</v>
      </c>
      <c r="D229" s="308" t="s">
        <v>840</v>
      </c>
      <c r="E229" s="19" t="s">
        <v>127</v>
      </c>
      <c r="F229" s="309">
        <v>45.61</v>
      </c>
      <c r="G229" s="40"/>
      <c r="H229" s="46"/>
    </row>
    <row r="230" spans="1:8" s="2" customFormat="1" ht="16.8" customHeight="1">
      <c r="A230" s="40"/>
      <c r="B230" s="46"/>
      <c r="C230" s="308" t="s">
        <v>810</v>
      </c>
      <c r="D230" s="308" t="s">
        <v>811</v>
      </c>
      <c r="E230" s="19" t="s">
        <v>292</v>
      </c>
      <c r="F230" s="309">
        <v>49.226</v>
      </c>
      <c r="G230" s="40"/>
      <c r="H230" s="46"/>
    </row>
    <row r="231" spans="1:8" s="2" customFormat="1" ht="16.8" customHeight="1">
      <c r="A231" s="40"/>
      <c r="B231" s="46"/>
      <c r="C231" s="304" t="s">
        <v>167</v>
      </c>
      <c r="D231" s="305" t="s">
        <v>159</v>
      </c>
      <c r="E231" s="306" t="s">
        <v>127</v>
      </c>
      <c r="F231" s="307">
        <v>92.5</v>
      </c>
      <c r="G231" s="40"/>
      <c r="H231" s="46"/>
    </row>
    <row r="232" spans="1:8" s="2" customFormat="1" ht="16.8" customHeight="1">
      <c r="A232" s="40"/>
      <c r="B232" s="46"/>
      <c r="C232" s="308" t="s">
        <v>19</v>
      </c>
      <c r="D232" s="308" t="s">
        <v>414</v>
      </c>
      <c r="E232" s="19" t="s">
        <v>19</v>
      </c>
      <c r="F232" s="309">
        <v>0</v>
      </c>
      <c r="G232" s="40"/>
      <c r="H232" s="46"/>
    </row>
    <row r="233" spans="1:8" s="2" customFormat="1" ht="12">
      <c r="A233" s="40"/>
      <c r="B233" s="46"/>
      <c r="C233" s="308" t="s">
        <v>167</v>
      </c>
      <c r="D233" s="308" t="s">
        <v>754</v>
      </c>
      <c r="E233" s="19" t="s">
        <v>19</v>
      </c>
      <c r="F233" s="309">
        <v>92.5</v>
      </c>
      <c r="G233" s="40"/>
      <c r="H233" s="46"/>
    </row>
    <row r="234" spans="1:8" s="2" customFormat="1" ht="16.8" customHeight="1">
      <c r="A234" s="40"/>
      <c r="B234" s="46"/>
      <c r="C234" s="310" t="s">
        <v>1722</v>
      </c>
      <c r="D234" s="40"/>
      <c r="E234" s="40"/>
      <c r="F234" s="40"/>
      <c r="G234" s="40"/>
      <c r="H234" s="46"/>
    </row>
    <row r="235" spans="1:8" s="2" customFormat="1" ht="16.8" customHeight="1">
      <c r="A235" s="40"/>
      <c r="B235" s="46"/>
      <c r="C235" s="308" t="s">
        <v>750</v>
      </c>
      <c r="D235" s="308" t="s">
        <v>1755</v>
      </c>
      <c r="E235" s="19" t="s">
        <v>127</v>
      </c>
      <c r="F235" s="309">
        <v>92.5</v>
      </c>
      <c r="G235" s="40"/>
      <c r="H235" s="46"/>
    </row>
    <row r="236" spans="1:8" s="2" customFormat="1" ht="12">
      <c r="A236" s="40"/>
      <c r="B236" s="46"/>
      <c r="C236" s="308" t="s">
        <v>756</v>
      </c>
      <c r="D236" s="308" t="s">
        <v>757</v>
      </c>
      <c r="E236" s="19" t="s">
        <v>127</v>
      </c>
      <c r="F236" s="309">
        <v>92.5</v>
      </c>
      <c r="G236" s="40"/>
      <c r="H236" s="46"/>
    </row>
    <row r="237" spans="1:8" s="2" customFormat="1" ht="16.8" customHeight="1">
      <c r="A237" s="40"/>
      <c r="B237" s="46"/>
      <c r="C237" s="304" t="s">
        <v>169</v>
      </c>
      <c r="D237" s="305" t="s">
        <v>170</v>
      </c>
      <c r="E237" s="306" t="s">
        <v>111</v>
      </c>
      <c r="F237" s="307">
        <v>866.8</v>
      </c>
      <c r="G237" s="40"/>
      <c r="H237" s="46"/>
    </row>
    <row r="238" spans="1:8" s="2" customFormat="1" ht="16.8" customHeight="1">
      <c r="A238" s="40"/>
      <c r="B238" s="46"/>
      <c r="C238" s="308" t="s">
        <v>19</v>
      </c>
      <c r="D238" s="308" t="s">
        <v>239</v>
      </c>
      <c r="E238" s="19" t="s">
        <v>19</v>
      </c>
      <c r="F238" s="309">
        <v>0</v>
      </c>
      <c r="G238" s="40"/>
      <c r="H238" s="46"/>
    </row>
    <row r="239" spans="1:8" s="2" customFormat="1" ht="16.8" customHeight="1">
      <c r="A239" s="40"/>
      <c r="B239" s="46"/>
      <c r="C239" s="308" t="s">
        <v>169</v>
      </c>
      <c r="D239" s="308" t="s">
        <v>171</v>
      </c>
      <c r="E239" s="19" t="s">
        <v>19</v>
      </c>
      <c r="F239" s="309">
        <v>866.8</v>
      </c>
      <c r="G239" s="40"/>
      <c r="H239" s="46"/>
    </row>
    <row r="240" spans="1:8" s="2" customFormat="1" ht="16.8" customHeight="1">
      <c r="A240" s="40"/>
      <c r="B240" s="46"/>
      <c r="C240" s="310" t="s">
        <v>1722</v>
      </c>
      <c r="D240" s="40"/>
      <c r="E240" s="40"/>
      <c r="F240" s="40"/>
      <c r="G240" s="40"/>
      <c r="H240" s="46"/>
    </row>
    <row r="241" spans="1:8" s="2" customFormat="1" ht="16.8" customHeight="1">
      <c r="A241" s="40"/>
      <c r="B241" s="46"/>
      <c r="C241" s="308" t="s">
        <v>621</v>
      </c>
      <c r="D241" s="308" t="s">
        <v>1756</v>
      </c>
      <c r="E241" s="19" t="s">
        <v>111</v>
      </c>
      <c r="F241" s="309">
        <v>866.8</v>
      </c>
      <c r="G241" s="40"/>
      <c r="H241" s="46"/>
    </row>
    <row r="242" spans="1:8" s="2" customFormat="1" ht="12">
      <c r="A242" s="40"/>
      <c r="B242" s="46"/>
      <c r="C242" s="308" t="s">
        <v>632</v>
      </c>
      <c r="D242" s="308" t="s">
        <v>1757</v>
      </c>
      <c r="E242" s="19" t="s">
        <v>111</v>
      </c>
      <c r="F242" s="309">
        <v>898</v>
      </c>
      <c r="G242" s="40"/>
      <c r="H242" s="46"/>
    </row>
    <row r="243" spans="1:8" s="2" customFormat="1" ht="16.8" customHeight="1">
      <c r="A243" s="40"/>
      <c r="B243" s="46"/>
      <c r="C243" s="304" t="s">
        <v>913</v>
      </c>
      <c r="D243" s="305" t="s">
        <v>914</v>
      </c>
      <c r="E243" s="306" t="s">
        <v>127</v>
      </c>
      <c r="F243" s="307">
        <v>98.5</v>
      </c>
      <c r="G243" s="40"/>
      <c r="H243" s="46"/>
    </row>
    <row r="244" spans="1:8" s="2" customFormat="1" ht="16.8" customHeight="1">
      <c r="A244" s="40"/>
      <c r="B244" s="46"/>
      <c r="C244" s="308" t="s">
        <v>19</v>
      </c>
      <c r="D244" s="308" t="s">
        <v>239</v>
      </c>
      <c r="E244" s="19" t="s">
        <v>19</v>
      </c>
      <c r="F244" s="309">
        <v>0</v>
      </c>
      <c r="G244" s="40"/>
      <c r="H244" s="46"/>
    </row>
    <row r="245" spans="1:8" s="2" customFormat="1" ht="16.8" customHeight="1">
      <c r="A245" s="40"/>
      <c r="B245" s="46"/>
      <c r="C245" s="308" t="s">
        <v>913</v>
      </c>
      <c r="D245" s="308" t="s">
        <v>1306</v>
      </c>
      <c r="E245" s="19" t="s">
        <v>19</v>
      </c>
      <c r="F245" s="309">
        <v>98.5</v>
      </c>
      <c r="G245" s="40"/>
      <c r="H245" s="46"/>
    </row>
    <row r="246" spans="1:8" s="2" customFormat="1" ht="16.8" customHeight="1">
      <c r="A246" s="40"/>
      <c r="B246" s="46"/>
      <c r="C246" s="304" t="s">
        <v>172</v>
      </c>
      <c r="D246" s="305" t="s">
        <v>173</v>
      </c>
      <c r="E246" s="306" t="s">
        <v>111</v>
      </c>
      <c r="F246" s="307">
        <v>31.2</v>
      </c>
      <c r="G246" s="40"/>
      <c r="H246" s="46"/>
    </row>
    <row r="247" spans="1:8" s="2" customFormat="1" ht="16.8" customHeight="1">
      <c r="A247" s="40"/>
      <c r="B247" s="46"/>
      <c r="C247" s="308" t="s">
        <v>19</v>
      </c>
      <c r="D247" s="308" t="s">
        <v>239</v>
      </c>
      <c r="E247" s="19" t="s">
        <v>19</v>
      </c>
      <c r="F247" s="309">
        <v>0</v>
      </c>
      <c r="G247" s="40"/>
      <c r="H247" s="46"/>
    </row>
    <row r="248" spans="1:8" s="2" customFormat="1" ht="16.8" customHeight="1">
      <c r="A248" s="40"/>
      <c r="B248" s="46"/>
      <c r="C248" s="308" t="s">
        <v>172</v>
      </c>
      <c r="D248" s="308" t="s">
        <v>630</v>
      </c>
      <c r="E248" s="19" t="s">
        <v>19</v>
      </c>
      <c r="F248" s="309">
        <v>31.2</v>
      </c>
      <c r="G248" s="40"/>
      <c r="H248" s="46"/>
    </row>
    <row r="249" spans="1:8" s="2" customFormat="1" ht="16.8" customHeight="1">
      <c r="A249" s="40"/>
      <c r="B249" s="46"/>
      <c r="C249" s="310" t="s">
        <v>1722</v>
      </c>
      <c r="D249" s="40"/>
      <c r="E249" s="40"/>
      <c r="F249" s="40"/>
      <c r="G249" s="40"/>
      <c r="H249" s="46"/>
    </row>
    <row r="250" spans="1:8" s="2" customFormat="1" ht="16.8" customHeight="1">
      <c r="A250" s="40"/>
      <c r="B250" s="46"/>
      <c r="C250" s="308" t="s">
        <v>626</v>
      </c>
      <c r="D250" s="308" t="s">
        <v>1758</v>
      </c>
      <c r="E250" s="19" t="s">
        <v>111</v>
      </c>
      <c r="F250" s="309">
        <v>31.2</v>
      </c>
      <c r="G250" s="40"/>
      <c r="H250" s="46"/>
    </row>
    <row r="251" spans="1:8" s="2" customFormat="1" ht="12">
      <c r="A251" s="40"/>
      <c r="B251" s="46"/>
      <c r="C251" s="308" t="s">
        <v>632</v>
      </c>
      <c r="D251" s="308" t="s">
        <v>1757</v>
      </c>
      <c r="E251" s="19" t="s">
        <v>111</v>
      </c>
      <c r="F251" s="309">
        <v>898</v>
      </c>
      <c r="G251" s="40"/>
      <c r="H251" s="46"/>
    </row>
    <row r="252" spans="1:8" s="2" customFormat="1" ht="16.8" customHeight="1">
      <c r="A252" s="40"/>
      <c r="B252" s="46"/>
      <c r="C252" s="304" t="s">
        <v>863</v>
      </c>
      <c r="D252" s="305" t="s">
        <v>864</v>
      </c>
      <c r="E252" s="306" t="s">
        <v>127</v>
      </c>
      <c r="F252" s="307">
        <v>23.3</v>
      </c>
      <c r="G252" s="40"/>
      <c r="H252" s="46"/>
    </row>
    <row r="253" spans="1:8" s="2" customFormat="1" ht="16.8" customHeight="1">
      <c r="A253" s="40"/>
      <c r="B253" s="46"/>
      <c r="C253" s="308" t="s">
        <v>19</v>
      </c>
      <c r="D253" s="308" t="s">
        <v>414</v>
      </c>
      <c r="E253" s="19" t="s">
        <v>19</v>
      </c>
      <c r="F253" s="309">
        <v>0</v>
      </c>
      <c r="G253" s="40"/>
      <c r="H253" s="46"/>
    </row>
    <row r="254" spans="1:8" s="2" customFormat="1" ht="16.8" customHeight="1">
      <c r="A254" s="40"/>
      <c r="B254" s="46"/>
      <c r="C254" s="308" t="s">
        <v>863</v>
      </c>
      <c r="D254" s="308" t="s">
        <v>1328</v>
      </c>
      <c r="E254" s="19" t="s">
        <v>19</v>
      </c>
      <c r="F254" s="309">
        <v>23.3</v>
      </c>
      <c r="G254" s="40"/>
      <c r="H254" s="46"/>
    </row>
    <row r="255" spans="1:8" s="2" customFormat="1" ht="16.8" customHeight="1">
      <c r="A255" s="40"/>
      <c r="B255" s="46"/>
      <c r="C255" s="304" t="s">
        <v>866</v>
      </c>
      <c r="D255" s="305" t="s">
        <v>192</v>
      </c>
      <c r="E255" s="306" t="s">
        <v>144</v>
      </c>
      <c r="F255" s="307">
        <v>16.776</v>
      </c>
      <c r="G255" s="40"/>
      <c r="H255" s="46"/>
    </row>
    <row r="256" spans="1:8" s="2" customFormat="1" ht="16.8" customHeight="1">
      <c r="A256" s="40"/>
      <c r="B256" s="46"/>
      <c r="C256" s="308" t="s">
        <v>866</v>
      </c>
      <c r="D256" s="308" t="s">
        <v>939</v>
      </c>
      <c r="E256" s="19" t="s">
        <v>19</v>
      </c>
      <c r="F256" s="309">
        <v>16.776</v>
      </c>
      <c r="G256" s="40"/>
      <c r="H256" s="46"/>
    </row>
    <row r="257" spans="1:8" s="2" customFormat="1" ht="16.8" customHeight="1">
      <c r="A257" s="40"/>
      <c r="B257" s="46"/>
      <c r="C257" s="304" t="s">
        <v>175</v>
      </c>
      <c r="D257" s="305" t="s">
        <v>176</v>
      </c>
      <c r="E257" s="306" t="s">
        <v>111</v>
      </c>
      <c r="F257" s="307">
        <v>925</v>
      </c>
      <c r="G257" s="40"/>
      <c r="H257" s="46"/>
    </row>
    <row r="258" spans="1:8" s="2" customFormat="1" ht="16.8" customHeight="1">
      <c r="A258" s="40"/>
      <c r="B258" s="46"/>
      <c r="C258" s="308" t="s">
        <v>19</v>
      </c>
      <c r="D258" s="308" t="s">
        <v>239</v>
      </c>
      <c r="E258" s="19" t="s">
        <v>19</v>
      </c>
      <c r="F258" s="309">
        <v>0</v>
      </c>
      <c r="G258" s="40"/>
      <c r="H258" s="46"/>
    </row>
    <row r="259" spans="1:8" s="2" customFormat="1" ht="16.8" customHeight="1">
      <c r="A259" s="40"/>
      <c r="B259" s="46"/>
      <c r="C259" s="308" t="s">
        <v>175</v>
      </c>
      <c r="D259" s="308" t="s">
        <v>177</v>
      </c>
      <c r="E259" s="19" t="s">
        <v>19</v>
      </c>
      <c r="F259" s="309">
        <v>925</v>
      </c>
      <c r="G259" s="40"/>
      <c r="H259" s="46"/>
    </row>
    <row r="260" spans="1:8" s="2" customFormat="1" ht="16.8" customHeight="1">
      <c r="A260" s="40"/>
      <c r="B260" s="46"/>
      <c r="C260" s="310" t="s">
        <v>1722</v>
      </c>
      <c r="D260" s="40"/>
      <c r="E260" s="40"/>
      <c r="F260" s="40"/>
      <c r="G260" s="40"/>
      <c r="H260" s="46"/>
    </row>
    <row r="261" spans="1:8" s="2" customFormat="1" ht="16.8" customHeight="1">
      <c r="A261" s="40"/>
      <c r="B261" s="46"/>
      <c r="C261" s="308" t="s">
        <v>232</v>
      </c>
      <c r="D261" s="308" t="s">
        <v>1759</v>
      </c>
      <c r="E261" s="19" t="s">
        <v>111</v>
      </c>
      <c r="F261" s="309">
        <v>925</v>
      </c>
      <c r="G261" s="40"/>
      <c r="H261" s="46"/>
    </row>
    <row r="262" spans="1:8" s="2" customFormat="1" ht="16.8" customHeight="1">
      <c r="A262" s="40"/>
      <c r="B262" s="46"/>
      <c r="C262" s="308" t="s">
        <v>241</v>
      </c>
      <c r="D262" s="308" t="s">
        <v>1731</v>
      </c>
      <c r="E262" s="19" t="s">
        <v>144</v>
      </c>
      <c r="F262" s="309">
        <v>92.5</v>
      </c>
      <c r="G262" s="40"/>
      <c r="H262" s="46"/>
    </row>
    <row r="263" spans="1:8" s="2" customFormat="1" ht="12">
      <c r="A263" s="40"/>
      <c r="B263" s="46"/>
      <c r="C263" s="308" t="s">
        <v>249</v>
      </c>
      <c r="D263" s="308" t="s">
        <v>1732</v>
      </c>
      <c r="E263" s="19" t="s">
        <v>144</v>
      </c>
      <c r="F263" s="309">
        <v>740</v>
      </c>
      <c r="G263" s="40"/>
      <c r="H263" s="46"/>
    </row>
    <row r="264" spans="1:8" s="2" customFormat="1" ht="16.8" customHeight="1">
      <c r="A264" s="40"/>
      <c r="B264" s="46"/>
      <c r="C264" s="304" t="s">
        <v>178</v>
      </c>
      <c r="D264" s="305" t="s">
        <v>179</v>
      </c>
      <c r="E264" s="306" t="s">
        <v>144</v>
      </c>
      <c r="F264" s="307">
        <v>184</v>
      </c>
      <c r="G264" s="40"/>
      <c r="H264" s="46"/>
    </row>
    <row r="265" spans="1:8" s="2" customFormat="1" ht="16.8" customHeight="1">
      <c r="A265" s="40"/>
      <c r="B265" s="46"/>
      <c r="C265" s="308" t="s">
        <v>19</v>
      </c>
      <c r="D265" s="308" t="s">
        <v>258</v>
      </c>
      <c r="E265" s="19" t="s">
        <v>19</v>
      </c>
      <c r="F265" s="309">
        <v>0</v>
      </c>
      <c r="G265" s="40"/>
      <c r="H265" s="46"/>
    </row>
    <row r="266" spans="1:8" s="2" customFormat="1" ht="16.8" customHeight="1">
      <c r="A266" s="40"/>
      <c r="B266" s="46"/>
      <c r="C266" s="308" t="s">
        <v>178</v>
      </c>
      <c r="D266" s="308" t="s">
        <v>180</v>
      </c>
      <c r="E266" s="19" t="s">
        <v>19</v>
      </c>
      <c r="F266" s="309">
        <v>184</v>
      </c>
      <c r="G266" s="40"/>
      <c r="H266" s="46"/>
    </row>
    <row r="267" spans="1:8" s="2" customFormat="1" ht="16.8" customHeight="1">
      <c r="A267" s="40"/>
      <c r="B267" s="46"/>
      <c r="C267" s="310" t="s">
        <v>1722</v>
      </c>
      <c r="D267" s="40"/>
      <c r="E267" s="40"/>
      <c r="F267" s="40"/>
      <c r="G267" s="40"/>
      <c r="H267" s="46"/>
    </row>
    <row r="268" spans="1:8" s="2" customFormat="1" ht="12">
      <c r="A268" s="40"/>
      <c r="B268" s="46"/>
      <c r="C268" s="308" t="s">
        <v>254</v>
      </c>
      <c r="D268" s="308" t="s">
        <v>1760</v>
      </c>
      <c r="E268" s="19" t="s">
        <v>144</v>
      </c>
      <c r="F268" s="309">
        <v>184</v>
      </c>
      <c r="G268" s="40"/>
      <c r="H268" s="46"/>
    </row>
    <row r="269" spans="1:8" s="2" customFormat="1" ht="16.8" customHeight="1">
      <c r="A269" s="40"/>
      <c r="B269" s="46"/>
      <c r="C269" s="308" t="s">
        <v>260</v>
      </c>
      <c r="D269" s="308" t="s">
        <v>1761</v>
      </c>
      <c r="E269" s="19" t="s">
        <v>144</v>
      </c>
      <c r="F269" s="309">
        <v>92</v>
      </c>
      <c r="G269" s="40"/>
      <c r="H269" s="46"/>
    </row>
    <row r="270" spans="1:8" s="2" customFormat="1" ht="12">
      <c r="A270" s="40"/>
      <c r="B270" s="46"/>
      <c r="C270" s="308" t="s">
        <v>273</v>
      </c>
      <c r="D270" s="308" t="s">
        <v>1762</v>
      </c>
      <c r="E270" s="19" t="s">
        <v>144</v>
      </c>
      <c r="F270" s="309">
        <v>105</v>
      </c>
      <c r="G270" s="40"/>
      <c r="H270" s="46"/>
    </row>
    <row r="271" spans="1:8" s="2" customFormat="1" ht="16.8" customHeight="1">
      <c r="A271" s="40"/>
      <c r="B271" s="46"/>
      <c r="C271" s="304" t="s">
        <v>181</v>
      </c>
      <c r="D271" s="305" t="s">
        <v>143</v>
      </c>
      <c r="E271" s="306" t="s">
        <v>144</v>
      </c>
      <c r="F271" s="307">
        <v>79</v>
      </c>
      <c r="G271" s="40"/>
      <c r="H271" s="46"/>
    </row>
    <row r="272" spans="1:8" s="2" customFormat="1" ht="16.8" customHeight="1">
      <c r="A272" s="40"/>
      <c r="B272" s="46"/>
      <c r="C272" s="308" t="s">
        <v>19</v>
      </c>
      <c r="D272" s="308" t="s">
        <v>258</v>
      </c>
      <c r="E272" s="19" t="s">
        <v>19</v>
      </c>
      <c r="F272" s="309">
        <v>0</v>
      </c>
      <c r="G272" s="40"/>
      <c r="H272" s="46"/>
    </row>
    <row r="273" spans="1:8" s="2" customFormat="1" ht="16.8" customHeight="1">
      <c r="A273" s="40"/>
      <c r="B273" s="46"/>
      <c r="C273" s="308" t="s">
        <v>181</v>
      </c>
      <c r="D273" s="308" t="s">
        <v>301</v>
      </c>
      <c r="E273" s="19" t="s">
        <v>19</v>
      </c>
      <c r="F273" s="309">
        <v>79</v>
      </c>
      <c r="G273" s="40"/>
      <c r="H273" s="46"/>
    </row>
    <row r="274" spans="1:8" s="2" customFormat="1" ht="16.8" customHeight="1">
      <c r="A274" s="40"/>
      <c r="B274" s="46"/>
      <c r="C274" s="310" t="s">
        <v>1722</v>
      </c>
      <c r="D274" s="40"/>
      <c r="E274" s="40"/>
      <c r="F274" s="40"/>
      <c r="G274" s="40"/>
      <c r="H274" s="46"/>
    </row>
    <row r="275" spans="1:8" s="2" customFormat="1" ht="16.8" customHeight="1">
      <c r="A275" s="40"/>
      <c r="B275" s="46"/>
      <c r="C275" s="308" t="s">
        <v>297</v>
      </c>
      <c r="D275" s="308" t="s">
        <v>1763</v>
      </c>
      <c r="E275" s="19" t="s">
        <v>144</v>
      </c>
      <c r="F275" s="309">
        <v>79</v>
      </c>
      <c r="G275" s="40"/>
      <c r="H275" s="46"/>
    </row>
    <row r="276" spans="1:8" s="2" customFormat="1" ht="12">
      <c r="A276" s="40"/>
      <c r="B276" s="46"/>
      <c r="C276" s="308" t="s">
        <v>307</v>
      </c>
      <c r="D276" s="308" t="s">
        <v>1764</v>
      </c>
      <c r="E276" s="19" t="s">
        <v>144</v>
      </c>
      <c r="F276" s="309">
        <v>79</v>
      </c>
      <c r="G276" s="40"/>
      <c r="H276" s="46"/>
    </row>
    <row r="277" spans="1:8" s="2" customFormat="1" ht="12">
      <c r="A277" s="40"/>
      <c r="B277" s="46"/>
      <c r="C277" s="308" t="s">
        <v>273</v>
      </c>
      <c r="D277" s="308" t="s">
        <v>1762</v>
      </c>
      <c r="E277" s="19" t="s">
        <v>144</v>
      </c>
      <c r="F277" s="309">
        <v>105</v>
      </c>
      <c r="G277" s="40"/>
      <c r="H277" s="46"/>
    </row>
    <row r="278" spans="1:8" s="2" customFormat="1" ht="16.8" customHeight="1">
      <c r="A278" s="40"/>
      <c r="B278" s="46"/>
      <c r="C278" s="308" t="s">
        <v>302</v>
      </c>
      <c r="D278" s="308" t="s">
        <v>1765</v>
      </c>
      <c r="E278" s="19" t="s">
        <v>144</v>
      </c>
      <c r="F278" s="309">
        <v>79</v>
      </c>
      <c r="G278" s="40"/>
      <c r="H278" s="46"/>
    </row>
    <row r="279" spans="1:8" s="2" customFormat="1" ht="16.8" customHeight="1">
      <c r="A279" s="40"/>
      <c r="B279" s="46"/>
      <c r="C279" s="304" t="s">
        <v>183</v>
      </c>
      <c r="D279" s="305" t="s">
        <v>184</v>
      </c>
      <c r="E279" s="306" t="s">
        <v>144</v>
      </c>
      <c r="F279" s="307">
        <v>92.5</v>
      </c>
      <c r="G279" s="40"/>
      <c r="H279" s="46"/>
    </row>
    <row r="280" spans="1:8" s="2" customFormat="1" ht="16.8" customHeight="1">
      <c r="A280" s="40"/>
      <c r="B280" s="46"/>
      <c r="C280" s="308" t="s">
        <v>183</v>
      </c>
      <c r="D280" s="308" t="s">
        <v>247</v>
      </c>
      <c r="E280" s="19" t="s">
        <v>19</v>
      </c>
      <c r="F280" s="309">
        <v>92.5</v>
      </c>
      <c r="G280" s="40"/>
      <c r="H280" s="46"/>
    </row>
    <row r="281" spans="1:8" s="2" customFormat="1" ht="16.8" customHeight="1">
      <c r="A281" s="40"/>
      <c r="B281" s="46"/>
      <c r="C281" s="310" t="s">
        <v>1722</v>
      </c>
      <c r="D281" s="40"/>
      <c r="E281" s="40"/>
      <c r="F281" s="40"/>
      <c r="G281" s="40"/>
      <c r="H281" s="46"/>
    </row>
    <row r="282" spans="1:8" s="2" customFormat="1" ht="16.8" customHeight="1">
      <c r="A282" s="40"/>
      <c r="B282" s="46"/>
      <c r="C282" s="308" t="s">
        <v>241</v>
      </c>
      <c r="D282" s="308" t="s">
        <v>1731</v>
      </c>
      <c r="E282" s="19" t="s">
        <v>144</v>
      </c>
      <c r="F282" s="309">
        <v>92.5</v>
      </c>
      <c r="G282" s="40"/>
      <c r="H282" s="46"/>
    </row>
    <row r="283" spans="1:8" s="2" customFormat="1" ht="12">
      <c r="A283" s="40"/>
      <c r="B283" s="46"/>
      <c r="C283" s="308" t="s">
        <v>290</v>
      </c>
      <c r="D283" s="308" t="s">
        <v>1766</v>
      </c>
      <c r="E283" s="19" t="s">
        <v>292</v>
      </c>
      <c r="F283" s="309">
        <v>375.25</v>
      </c>
      <c r="G283" s="40"/>
      <c r="H283" s="46"/>
    </row>
    <row r="284" spans="1:8" s="2" customFormat="1" ht="16.8" customHeight="1">
      <c r="A284" s="40"/>
      <c r="B284" s="46"/>
      <c r="C284" s="308" t="s">
        <v>284</v>
      </c>
      <c r="D284" s="308" t="s">
        <v>1767</v>
      </c>
      <c r="E284" s="19" t="s">
        <v>144</v>
      </c>
      <c r="F284" s="309">
        <v>197.5</v>
      </c>
      <c r="G284" s="40"/>
      <c r="H284" s="46"/>
    </row>
    <row r="285" spans="1:8" s="2" customFormat="1" ht="16.8" customHeight="1">
      <c r="A285" s="40"/>
      <c r="B285" s="46"/>
      <c r="C285" s="304" t="s">
        <v>185</v>
      </c>
      <c r="D285" s="305" t="s">
        <v>186</v>
      </c>
      <c r="E285" s="306" t="s">
        <v>144</v>
      </c>
      <c r="F285" s="307">
        <v>105</v>
      </c>
      <c r="G285" s="40"/>
      <c r="H285" s="46"/>
    </row>
    <row r="286" spans="1:8" s="2" customFormat="1" ht="16.8" customHeight="1">
      <c r="A286" s="40"/>
      <c r="B286" s="46"/>
      <c r="C286" s="308" t="s">
        <v>185</v>
      </c>
      <c r="D286" s="308" t="s">
        <v>277</v>
      </c>
      <c r="E286" s="19" t="s">
        <v>19</v>
      </c>
      <c r="F286" s="309">
        <v>105</v>
      </c>
      <c r="G286" s="40"/>
      <c r="H286" s="46"/>
    </row>
    <row r="287" spans="1:8" s="2" customFormat="1" ht="16.8" customHeight="1">
      <c r="A287" s="40"/>
      <c r="B287" s="46"/>
      <c r="C287" s="310" t="s">
        <v>1722</v>
      </c>
      <c r="D287" s="40"/>
      <c r="E287" s="40"/>
      <c r="F287" s="40"/>
      <c r="G287" s="40"/>
      <c r="H287" s="46"/>
    </row>
    <row r="288" spans="1:8" s="2" customFormat="1" ht="12">
      <c r="A288" s="40"/>
      <c r="B288" s="46"/>
      <c r="C288" s="308" t="s">
        <v>273</v>
      </c>
      <c r="D288" s="308" t="s">
        <v>1762</v>
      </c>
      <c r="E288" s="19" t="s">
        <v>144</v>
      </c>
      <c r="F288" s="309">
        <v>105</v>
      </c>
      <c r="G288" s="40"/>
      <c r="H288" s="46"/>
    </row>
    <row r="289" spans="1:8" s="2" customFormat="1" ht="12">
      <c r="A289" s="40"/>
      <c r="B289" s="46"/>
      <c r="C289" s="308" t="s">
        <v>278</v>
      </c>
      <c r="D289" s="308" t="s">
        <v>1768</v>
      </c>
      <c r="E289" s="19" t="s">
        <v>144</v>
      </c>
      <c r="F289" s="309">
        <v>420</v>
      </c>
      <c r="G289" s="40"/>
      <c r="H289" s="46"/>
    </row>
    <row r="290" spans="1:8" s="2" customFormat="1" ht="12">
      <c r="A290" s="40"/>
      <c r="B290" s="46"/>
      <c r="C290" s="308" t="s">
        <v>290</v>
      </c>
      <c r="D290" s="308" t="s">
        <v>1766</v>
      </c>
      <c r="E290" s="19" t="s">
        <v>292</v>
      </c>
      <c r="F290" s="309">
        <v>375.25</v>
      </c>
      <c r="G290" s="40"/>
      <c r="H290" s="46"/>
    </row>
    <row r="291" spans="1:8" s="2" customFormat="1" ht="16.8" customHeight="1">
      <c r="A291" s="40"/>
      <c r="B291" s="46"/>
      <c r="C291" s="308" t="s">
        <v>284</v>
      </c>
      <c r="D291" s="308" t="s">
        <v>1767</v>
      </c>
      <c r="E291" s="19" t="s">
        <v>144</v>
      </c>
      <c r="F291" s="309">
        <v>197.5</v>
      </c>
      <c r="G291" s="40"/>
      <c r="H291" s="46"/>
    </row>
    <row r="292" spans="1:8" s="2" customFormat="1" ht="16.8" customHeight="1">
      <c r="A292" s="40"/>
      <c r="B292" s="46"/>
      <c r="C292" s="304" t="s">
        <v>188</v>
      </c>
      <c r="D292" s="305" t="s">
        <v>189</v>
      </c>
      <c r="E292" s="306" t="s">
        <v>111</v>
      </c>
      <c r="F292" s="307">
        <v>35</v>
      </c>
      <c r="G292" s="40"/>
      <c r="H292" s="46"/>
    </row>
    <row r="293" spans="1:8" s="2" customFormat="1" ht="16.8" customHeight="1">
      <c r="A293" s="40"/>
      <c r="B293" s="46"/>
      <c r="C293" s="308" t="s">
        <v>19</v>
      </c>
      <c r="D293" s="308" t="s">
        <v>347</v>
      </c>
      <c r="E293" s="19" t="s">
        <v>19</v>
      </c>
      <c r="F293" s="309">
        <v>0</v>
      </c>
      <c r="G293" s="40"/>
      <c r="H293" s="46"/>
    </row>
    <row r="294" spans="1:8" s="2" customFormat="1" ht="16.8" customHeight="1">
      <c r="A294" s="40"/>
      <c r="B294" s="46"/>
      <c r="C294" s="308" t="s">
        <v>188</v>
      </c>
      <c r="D294" s="308" t="s">
        <v>190</v>
      </c>
      <c r="E294" s="19" t="s">
        <v>19</v>
      </c>
      <c r="F294" s="309">
        <v>35</v>
      </c>
      <c r="G294" s="40"/>
      <c r="H294" s="46"/>
    </row>
    <row r="295" spans="1:8" s="2" customFormat="1" ht="16.8" customHeight="1">
      <c r="A295" s="40"/>
      <c r="B295" s="46"/>
      <c r="C295" s="310" t="s">
        <v>1722</v>
      </c>
      <c r="D295" s="40"/>
      <c r="E295" s="40"/>
      <c r="F295" s="40"/>
      <c r="G295" s="40"/>
      <c r="H295" s="46"/>
    </row>
    <row r="296" spans="1:8" s="2" customFormat="1" ht="16.8" customHeight="1">
      <c r="A296" s="40"/>
      <c r="B296" s="46"/>
      <c r="C296" s="308" t="s">
        <v>343</v>
      </c>
      <c r="D296" s="308" t="s">
        <v>1769</v>
      </c>
      <c r="E296" s="19" t="s">
        <v>111</v>
      </c>
      <c r="F296" s="309">
        <v>35</v>
      </c>
      <c r="G296" s="40"/>
      <c r="H296" s="46"/>
    </row>
    <row r="297" spans="1:8" s="2" customFormat="1" ht="16.8" customHeight="1">
      <c r="A297" s="40"/>
      <c r="B297" s="46"/>
      <c r="C297" s="308" t="s">
        <v>349</v>
      </c>
      <c r="D297" s="308" t="s">
        <v>1770</v>
      </c>
      <c r="E297" s="19" t="s">
        <v>111</v>
      </c>
      <c r="F297" s="309">
        <v>35</v>
      </c>
      <c r="G297" s="40"/>
      <c r="H297" s="46"/>
    </row>
    <row r="298" spans="1:8" s="2" customFormat="1" ht="16.8" customHeight="1">
      <c r="A298" s="40"/>
      <c r="B298" s="46"/>
      <c r="C298" s="308" t="s">
        <v>354</v>
      </c>
      <c r="D298" s="308" t="s">
        <v>1771</v>
      </c>
      <c r="E298" s="19" t="s">
        <v>111</v>
      </c>
      <c r="F298" s="309">
        <v>175</v>
      </c>
      <c r="G298" s="40"/>
      <c r="H298" s="46"/>
    </row>
    <row r="299" spans="1:8" s="2" customFormat="1" ht="16.8" customHeight="1">
      <c r="A299" s="40"/>
      <c r="B299" s="46"/>
      <c r="C299" s="304" t="s">
        <v>191</v>
      </c>
      <c r="D299" s="305" t="s">
        <v>192</v>
      </c>
      <c r="E299" s="306" t="s">
        <v>144</v>
      </c>
      <c r="F299" s="307">
        <v>8</v>
      </c>
      <c r="G299" s="40"/>
      <c r="H299" s="46"/>
    </row>
    <row r="300" spans="1:8" s="2" customFormat="1" ht="16.8" customHeight="1">
      <c r="A300" s="40"/>
      <c r="B300" s="46"/>
      <c r="C300" s="308" t="s">
        <v>19</v>
      </c>
      <c r="D300" s="308" t="s">
        <v>271</v>
      </c>
      <c r="E300" s="19" t="s">
        <v>19</v>
      </c>
      <c r="F300" s="309">
        <v>0</v>
      </c>
      <c r="G300" s="40"/>
      <c r="H300" s="46"/>
    </row>
    <row r="301" spans="1:8" s="2" customFormat="1" ht="16.8" customHeight="1">
      <c r="A301" s="40"/>
      <c r="B301" s="46"/>
      <c r="C301" s="308" t="s">
        <v>191</v>
      </c>
      <c r="D301" s="308" t="s">
        <v>272</v>
      </c>
      <c r="E301" s="19" t="s">
        <v>19</v>
      </c>
      <c r="F301" s="309">
        <v>8</v>
      </c>
      <c r="G301" s="40"/>
      <c r="H301" s="46"/>
    </row>
    <row r="302" spans="1:8" s="2" customFormat="1" ht="16.8" customHeight="1">
      <c r="A302" s="40"/>
      <c r="B302" s="46"/>
      <c r="C302" s="310" t="s">
        <v>1722</v>
      </c>
      <c r="D302" s="40"/>
      <c r="E302" s="40"/>
      <c r="F302" s="40"/>
      <c r="G302" s="40"/>
      <c r="H302" s="46"/>
    </row>
    <row r="303" spans="1:8" s="2" customFormat="1" ht="12">
      <c r="A303" s="40"/>
      <c r="B303" s="46"/>
      <c r="C303" s="308" t="s">
        <v>267</v>
      </c>
      <c r="D303" s="308" t="s">
        <v>1745</v>
      </c>
      <c r="E303" s="19" t="s">
        <v>144</v>
      </c>
      <c r="F303" s="309">
        <v>8</v>
      </c>
      <c r="G303" s="40"/>
      <c r="H303" s="46"/>
    </row>
    <row r="304" spans="1:8" s="2" customFormat="1" ht="16.8" customHeight="1">
      <c r="A304" s="40"/>
      <c r="B304" s="46"/>
      <c r="C304" s="308" t="s">
        <v>312</v>
      </c>
      <c r="D304" s="308" t="s">
        <v>1741</v>
      </c>
      <c r="E304" s="19" t="s">
        <v>144</v>
      </c>
      <c r="F304" s="309">
        <v>8</v>
      </c>
      <c r="G304" s="40"/>
      <c r="H304" s="46"/>
    </row>
    <row r="305" spans="1:8" s="2" customFormat="1" ht="26.4" customHeight="1">
      <c r="A305" s="40"/>
      <c r="B305" s="46"/>
      <c r="C305" s="303" t="s">
        <v>1772</v>
      </c>
      <c r="D305" s="303" t="s">
        <v>94</v>
      </c>
      <c r="E305" s="40"/>
      <c r="F305" s="40"/>
      <c r="G305" s="40"/>
      <c r="H305" s="46"/>
    </row>
    <row r="306" spans="1:8" s="2" customFormat="1" ht="16.8" customHeight="1">
      <c r="A306" s="40"/>
      <c r="B306" s="46"/>
      <c r="C306" s="304" t="s">
        <v>882</v>
      </c>
      <c r="D306" s="305" t="s">
        <v>883</v>
      </c>
      <c r="E306" s="306" t="s">
        <v>111</v>
      </c>
      <c r="F306" s="307">
        <v>1755.3</v>
      </c>
      <c r="G306" s="40"/>
      <c r="H306" s="46"/>
    </row>
    <row r="307" spans="1:8" s="2" customFormat="1" ht="16.8" customHeight="1">
      <c r="A307" s="40"/>
      <c r="B307" s="46"/>
      <c r="C307" s="308" t="s">
        <v>19</v>
      </c>
      <c r="D307" s="308" t="s">
        <v>239</v>
      </c>
      <c r="E307" s="19" t="s">
        <v>19</v>
      </c>
      <c r="F307" s="309">
        <v>0</v>
      </c>
      <c r="G307" s="40"/>
      <c r="H307" s="46"/>
    </row>
    <row r="308" spans="1:8" s="2" customFormat="1" ht="16.8" customHeight="1">
      <c r="A308" s="40"/>
      <c r="B308" s="46"/>
      <c r="C308" s="308" t="s">
        <v>882</v>
      </c>
      <c r="D308" s="308" t="s">
        <v>1063</v>
      </c>
      <c r="E308" s="19" t="s">
        <v>19</v>
      </c>
      <c r="F308" s="309">
        <v>1755.3</v>
      </c>
      <c r="G308" s="40"/>
      <c r="H308" s="46"/>
    </row>
    <row r="309" spans="1:8" s="2" customFormat="1" ht="16.8" customHeight="1">
      <c r="A309" s="40"/>
      <c r="B309" s="46"/>
      <c r="C309" s="310" t="s">
        <v>1722</v>
      </c>
      <c r="D309" s="40"/>
      <c r="E309" s="40"/>
      <c r="F309" s="40"/>
      <c r="G309" s="40"/>
      <c r="H309" s="46"/>
    </row>
    <row r="310" spans="1:8" s="2" customFormat="1" ht="12">
      <c r="A310" s="40"/>
      <c r="B310" s="46"/>
      <c r="C310" s="308" t="s">
        <v>1059</v>
      </c>
      <c r="D310" s="308" t="s">
        <v>1773</v>
      </c>
      <c r="E310" s="19" t="s">
        <v>111</v>
      </c>
      <c r="F310" s="309">
        <v>1755.3</v>
      </c>
      <c r="G310" s="40"/>
      <c r="H310" s="46"/>
    </row>
    <row r="311" spans="1:8" s="2" customFormat="1" ht="16.8" customHeight="1">
      <c r="A311" s="40"/>
      <c r="B311" s="46"/>
      <c r="C311" s="308" t="s">
        <v>326</v>
      </c>
      <c r="D311" s="308" t="s">
        <v>1724</v>
      </c>
      <c r="E311" s="19" t="s">
        <v>111</v>
      </c>
      <c r="F311" s="309">
        <v>2337.66</v>
      </c>
      <c r="G311" s="40"/>
      <c r="H311" s="46"/>
    </row>
    <row r="312" spans="1:8" s="2" customFormat="1" ht="16.8" customHeight="1">
      <c r="A312" s="40"/>
      <c r="B312" s="46"/>
      <c r="C312" s="308" t="s">
        <v>1028</v>
      </c>
      <c r="D312" s="308" t="s">
        <v>1774</v>
      </c>
      <c r="E312" s="19" t="s">
        <v>111</v>
      </c>
      <c r="F312" s="309">
        <v>2337.66</v>
      </c>
      <c r="G312" s="40"/>
      <c r="H312" s="46"/>
    </row>
    <row r="313" spans="1:8" s="2" customFormat="1" ht="16.8" customHeight="1">
      <c r="A313" s="40"/>
      <c r="B313" s="46"/>
      <c r="C313" s="308" t="s">
        <v>1033</v>
      </c>
      <c r="D313" s="308" t="s">
        <v>1775</v>
      </c>
      <c r="E313" s="19" t="s">
        <v>111</v>
      </c>
      <c r="F313" s="309">
        <v>1776.6</v>
      </c>
      <c r="G313" s="40"/>
      <c r="H313" s="46"/>
    </row>
    <row r="314" spans="1:8" s="2" customFormat="1" ht="16.8" customHeight="1">
      <c r="A314" s="40"/>
      <c r="B314" s="46"/>
      <c r="C314" s="308" t="s">
        <v>1374</v>
      </c>
      <c r="D314" s="308" t="s">
        <v>1776</v>
      </c>
      <c r="E314" s="19" t="s">
        <v>111</v>
      </c>
      <c r="F314" s="309">
        <v>2337.66</v>
      </c>
      <c r="G314" s="40"/>
      <c r="H314" s="46"/>
    </row>
    <row r="315" spans="1:8" s="2" customFormat="1" ht="16.8" customHeight="1">
      <c r="A315" s="40"/>
      <c r="B315" s="46"/>
      <c r="C315" s="308" t="s">
        <v>1044</v>
      </c>
      <c r="D315" s="308" t="s">
        <v>1777</v>
      </c>
      <c r="E315" s="19" t="s">
        <v>111</v>
      </c>
      <c r="F315" s="309">
        <v>1755.3</v>
      </c>
      <c r="G315" s="40"/>
      <c r="H315" s="46"/>
    </row>
    <row r="316" spans="1:8" s="2" customFormat="1" ht="16.8" customHeight="1">
      <c r="A316" s="40"/>
      <c r="B316" s="46"/>
      <c r="C316" s="308" t="s">
        <v>1049</v>
      </c>
      <c r="D316" s="308" t="s">
        <v>1778</v>
      </c>
      <c r="E316" s="19" t="s">
        <v>111</v>
      </c>
      <c r="F316" s="309">
        <v>1755.3</v>
      </c>
      <c r="G316" s="40"/>
      <c r="H316" s="46"/>
    </row>
    <row r="317" spans="1:8" s="2" customFormat="1" ht="16.8" customHeight="1">
      <c r="A317" s="40"/>
      <c r="B317" s="46"/>
      <c r="C317" s="308" t="s">
        <v>1054</v>
      </c>
      <c r="D317" s="308" t="s">
        <v>1779</v>
      </c>
      <c r="E317" s="19" t="s">
        <v>111</v>
      </c>
      <c r="F317" s="309">
        <v>1755.3</v>
      </c>
      <c r="G317" s="40"/>
      <c r="H317" s="46"/>
    </row>
    <row r="318" spans="1:8" s="2" customFormat="1" ht="16.8" customHeight="1">
      <c r="A318" s="40"/>
      <c r="B318" s="46"/>
      <c r="C318" s="304" t="s">
        <v>885</v>
      </c>
      <c r="D318" s="305" t="s">
        <v>110</v>
      </c>
      <c r="E318" s="306" t="s">
        <v>111</v>
      </c>
      <c r="F318" s="307">
        <v>175</v>
      </c>
      <c r="G318" s="40"/>
      <c r="H318" s="46"/>
    </row>
    <row r="319" spans="1:8" s="2" customFormat="1" ht="16.8" customHeight="1">
      <c r="A319" s="40"/>
      <c r="B319" s="46"/>
      <c r="C319" s="308" t="s">
        <v>19</v>
      </c>
      <c r="D319" s="308" t="s">
        <v>239</v>
      </c>
      <c r="E319" s="19" t="s">
        <v>19</v>
      </c>
      <c r="F319" s="309">
        <v>0</v>
      </c>
      <c r="G319" s="40"/>
      <c r="H319" s="46"/>
    </row>
    <row r="320" spans="1:8" s="2" customFormat="1" ht="16.8" customHeight="1">
      <c r="A320" s="40"/>
      <c r="B320" s="46"/>
      <c r="C320" s="308" t="s">
        <v>885</v>
      </c>
      <c r="D320" s="308" t="s">
        <v>1076</v>
      </c>
      <c r="E320" s="19" t="s">
        <v>19</v>
      </c>
      <c r="F320" s="309">
        <v>175</v>
      </c>
      <c r="G320" s="40"/>
      <c r="H320" s="46"/>
    </row>
    <row r="321" spans="1:8" s="2" customFormat="1" ht="16.8" customHeight="1">
      <c r="A321" s="40"/>
      <c r="B321" s="46"/>
      <c r="C321" s="310" t="s">
        <v>1722</v>
      </c>
      <c r="D321" s="40"/>
      <c r="E321" s="40"/>
      <c r="F321" s="40"/>
      <c r="G321" s="40"/>
      <c r="H321" s="46"/>
    </row>
    <row r="322" spans="1:8" s="2" customFormat="1" ht="12">
      <c r="A322" s="40"/>
      <c r="B322" s="46"/>
      <c r="C322" s="308" t="s">
        <v>466</v>
      </c>
      <c r="D322" s="308" t="s">
        <v>1723</v>
      </c>
      <c r="E322" s="19" t="s">
        <v>111</v>
      </c>
      <c r="F322" s="309">
        <v>175</v>
      </c>
      <c r="G322" s="40"/>
      <c r="H322" s="46"/>
    </row>
    <row r="323" spans="1:8" s="2" customFormat="1" ht="16.8" customHeight="1">
      <c r="A323" s="40"/>
      <c r="B323" s="46"/>
      <c r="C323" s="308" t="s">
        <v>326</v>
      </c>
      <c r="D323" s="308" t="s">
        <v>1724</v>
      </c>
      <c r="E323" s="19" t="s">
        <v>111</v>
      </c>
      <c r="F323" s="309">
        <v>2337.66</v>
      </c>
      <c r="G323" s="40"/>
      <c r="H323" s="46"/>
    </row>
    <row r="324" spans="1:8" s="2" customFormat="1" ht="16.8" customHeight="1">
      <c r="A324" s="40"/>
      <c r="B324" s="46"/>
      <c r="C324" s="308" t="s">
        <v>1028</v>
      </c>
      <c r="D324" s="308" t="s">
        <v>1774</v>
      </c>
      <c r="E324" s="19" t="s">
        <v>111</v>
      </c>
      <c r="F324" s="309">
        <v>2337.66</v>
      </c>
      <c r="G324" s="40"/>
      <c r="H324" s="46"/>
    </row>
    <row r="325" spans="1:8" s="2" customFormat="1" ht="16.8" customHeight="1">
      <c r="A325" s="40"/>
      <c r="B325" s="46"/>
      <c r="C325" s="308" t="s">
        <v>1374</v>
      </c>
      <c r="D325" s="308" t="s">
        <v>1776</v>
      </c>
      <c r="E325" s="19" t="s">
        <v>111</v>
      </c>
      <c r="F325" s="309">
        <v>2337.66</v>
      </c>
      <c r="G325" s="40"/>
      <c r="H325" s="46"/>
    </row>
    <row r="326" spans="1:8" s="2" customFormat="1" ht="16.8" customHeight="1">
      <c r="A326" s="40"/>
      <c r="B326" s="46"/>
      <c r="C326" s="308" t="s">
        <v>1039</v>
      </c>
      <c r="D326" s="308" t="s">
        <v>1780</v>
      </c>
      <c r="E326" s="19" t="s">
        <v>111</v>
      </c>
      <c r="F326" s="309">
        <v>175</v>
      </c>
      <c r="G326" s="40"/>
      <c r="H326" s="46"/>
    </row>
    <row r="327" spans="1:8" s="2" customFormat="1" ht="16.8" customHeight="1">
      <c r="A327" s="40"/>
      <c r="B327" s="46"/>
      <c r="C327" s="308" t="s">
        <v>1078</v>
      </c>
      <c r="D327" s="308" t="s">
        <v>1079</v>
      </c>
      <c r="E327" s="19" t="s">
        <v>111</v>
      </c>
      <c r="F327" s="309">
        <v>178.5</v>
      </c>
      <c r="G327" s="40"/>
      <c r="H327" s="46"/>
    </row>
    <row r="328" spans="1:8" s="2" customFormat="1" ht="16.8" customHeight="1">
      <c r="A328" s="40"/>
      <c r="B328" s="46"/>
      <c r="C328" s="304" t="s">
        <v>109</v>
      </c>
      <c r="D328" s="305" t="s">
        <v>110</v>
      </c>
      <c r="E328" s="306" t="s">
        <v>111</v>
      </c>
      <c r="F328" s="307">
        <v>69.2</v>
      </c>
      <c r="G328" s="40"/>
      <c r="H328" s="46"/>
    </row>
    <row r="329" spans="1:8" s="2" customFormat="1" ht="16.8" customHeight="1">
      <c r="A329" s="40"/>
      <c r="B329" s="46"/>
      <c r="C329" s="304" t="s">
        <v>113</v>
      </c>
      <c r="D329" s="305" t="s">
        <v>110</v>
      </c>
      <c r="E329" s="306" t="s">
        <v>111</v>
      </c>
      <c r="F329" s="307">
        <v>14.2</v>
      </c>
      <c r="G329" s="40"/>
      <c r="H329" s="46"/>
    </row>
    <row r="330" spans="1:8" s="2" customFormat="1" ht="16.8" customHeight="1">
      <c r="A330" s="40"/>
      <c r="B330" s="46"/>
      <c r="C330" s="304" t="s">
        <v>116</v>
      </c>
      <c r="D330" s="305" t="s">
        <v>110</v>
      </c>
      <c r="E330" s="306" t="s">
        <v>111</v>
      </c>
      <c r="F330" s="307">
        <v>4.6</v>
      </c>
      <c r="G330" s="40"/>
      <c r="H330" s="46"/>
    </row>
    <row r="331" spans="1:8" s="2" customFormat="1" ht="16.8" customHeight="1">
      <c r="A331" s="40"/>
      <c r="B331" s="46"/>
      <c r="C331" s="304" t="s">
        <v>118</v>
      </c>
      <c r="D331" s="305" t="s">
        <v>110</v>
      </c>
      <c r="E331" s="306" t="s">
        <v>111</v>
      </c>
      <c r="F331" s="307">
        <v>1172.1</v>
      </c>
      <c r="G331" s="40"/>
      <c r="H331" s="46"/>
    </row>
    <row r="332" spans="1:8" s="2" customFormat="1" ht="16.8" customHeight="1">
      <c r="A332" s="40"/>
      <c r="B332" s="46"/>
      <c r="C332" s="308" t="s">
        <v>19</v>
      </c>
      <c r="D332" s="308" t="s">
        <v>239</v>
      </c>
      <c r="E332" s="19" t="s">
        <v>19</v>
      </c>
      <c r="F332" s="309">
        <v>0</v>
      </c>
      <c r="G332" s="40"/>
      <c r="H332" s="46"/>
    </row>
    <row r="333" spans="1:8" s="2" customFormat="1" ht="16.8" customHeight="1">
      <c r="A333" s="40"/>
      <c r="B333" s="46"/>
      <c r="C333" s="308" t="s">
        <v>118</v>
      </c>
      <c r="D333" s="308" t="s">
        <v>451</v>
      </c>
      <c r="E333" s="19" t="s">
        <v>19</v>
      </c>
      <c r="F333" s="309">
        <v>1172.1</v>
      </c>
      <c r="G333" s="40"/>
      <c r="H333" s="46"/>
    </row>
    <row r="334" spans="1:8" s="2" customFormat="1" ht="16.8" customHeight="1">
      <c r="A334" s="40"/>
      <c r="B334" s="46"/>
      <c r="C334" s="304" t="s">
        <v>120</v>
      </c>
      <c r="D334" s="305" t="s">
        <v>110</v>
      </c>
      <c r="E334" s="306" t="s">
        <v>111</v>
      </c>
      <c r="F334" s="307">
        <v>52.03</v>
      </c>
      <c r="G334" s="40"/>
      <c r="H334" s="46"/>
    </row>
    <row r="335" spans="1:8" s="2" customFormat="1" ht="16.8" customHeight="1">
      <c r="A335" s="40"/>
      <c r="B335" s="46"/>
      <c r="C335" s="308" t="s">
        <v>120</v>
      </c>
      <c r="D335" s="308" t="s">
        <v>452</v>
      </c>
      <c r="E335" s="19" t="s">
        <v>19</v>
      </c>
      <c r="F335" s="309">
        <v>52.03</v>
      </c>
      <c r="G335" s="40"/>
      <c r="H335" s="46"/>
    </row>
    <row r="336" spans="1:8" s="2" customFormat="1" ht="16.8" customHeight="1">
      <c r="A336" s="40"/>
      <c r="B336" s="46"/>
      <c r="C336" s="304" t="s">
        <v>122</v>
      </c>
      <c r="D336" s="305" t="s">
        <v>110</v>
      </c>
      <c r="E336" s="306" t="s">
        <v>111</v>
      </c>
      <c r="F336" s="307">
        <v>3.5</v>
      </c>
      <c r="G336" s="40"/>
      <c r="H336" s="46"/>
    </row>
    <row r="337" spans="1:8" s="2" customFormat="1" ht="16.8" customHeight="1">
      <c r="A337" s="40"/>
      <c r="B337" s="46"/>
      <c r="C337" s="308" t="s">
        <v>122</v>
      </c>
      <c r="D337" s="308" t="s">
        <v>453</v>
      </c>
      <c r="E337" s="19" t="s">
        <v>19</v>
      </c>
      <c r="F337" s="309">
        <v>3.5</v>
      </c>
      <c r="G337" s="40"/>
      <c r="H337" s="46"/>
    </row>
    <row r="338" spans="1:8" s="2" customFormat="1" ht="16.8" customHeight="1">
      <c r="A338" s="40"/>
      <c r="B338" s="46"/>
      <c r="C338" s="304" t="s">
        <v>886</v>
      </c>
      <c r="D338" s="305" t="s">
        <v>887</v>
      </c>
      <c r="E338" s="306" t="s">
        <v>111</v>
      </c>
      <c r="F338" s="307">
        <v>21.3</v>
      </c>
      <c r="G338" s="40"/>
      <c r="H338" s="46"/>
    </row>
    <row r="339" spans="1:8" s="2" customFormat="1" ht="16.8" customHeight="1">
      <c r="A339" s="40"/>
      <c r="B339" s="46"/>
      <c r="C339" s="308" t="s">
        <v>19</v>
      </c>
      <c r="D339" s="308" t="s">
        <v>239</v>
      </c>
      <c r="E339" s="19" t="s">
        <v>19</v>
      </c>
      <c r="F339" s="309">
        <v>0</v>
      </c>
      <c r="G339" s="40"/>
      <c r="H339" s="46"/>
    </row>
    <row r="340" spans="1:8" s="2" customFormat="1" ht="16.8" customHeight="1">
      <c r="A340" s="40"/>
      <c r="B340" s="46"/>
      <c r="C340" s="308" t="s">
        <v>886</v>
      </c>
      <c r="D340" s="308" t="s">
        <v>1069</v>
      </c>
      <c r="E340" s="19" t="s">
        <v>19</v>
      </c>
      <c r="F340" s="309">
        <v>21.3</v>
      </c>
      <c r="G340" s="40"/>
      <c r="H340" s="46"/>
    </row>
    <row r="341" spans="1:8" s="2" customFormat="1" ht="16.8" customHeight="1">
      <c r="A341" s="40"/>
      <c r="B341" s="46"/>
      <c r="C341" s="310" t="s">
        <v>1722</v>
      </c>
      <c r="D341" s="40"/>
      <c r="E341" s="40"/>
      <c r="F341" s="40"/>
      <c r="G341" s="40"/>
      <c r="H341" s="46"/>
    </row>
    <row r="342" spans="1:8" s="2" customFormat="1" ht="16.8" customHeight="1">
      <c r="A342" s="40"/>
      <c r="B342" s="46"/>
      <c r="C342" s="308" t="s">
        <v>1065</v>
      </c>
      <c r="D342" s="308" t="s">
        <v>1781</v>
      </c>
      <c r="E342" s="19" t="s">
        <v>111</v>
      </c>
      <c r="F342" s="309">
        <v>21.3</v>
      </c>
      <c r="G342" s="40"/>
      <c r="H342" s="46"/>
    </row>
    <row r="343" spans="1:8" s="2" customFormat="1" ht="16.8" customHeight="1">
      <c r="A343" s="40"/>
      <c r="B343" s="46"/>
      <c r="C343" s="308" t="s">
        <v>326</v>
      </c>
      <c r="D343" s="308" t="s">
        <v>1724</v>
      </c>
      <c r="E343" s="19" t="s">
        <v>111</v>
      </c>
      <c r="F343" s="309">
        <v>2337.66</v>
      </c>
      <c r="G343" s="40"/>
      <c r="H343" s="46"/>
    </row>
    <row r="344" spans="1:8" s="2" customFormat="1" ht="16.8" customHeight="1">
      <c r="A344" s="40"/>
      <c r="B344" s="46"/>
      <c r="C344" s="308" t="s">
        <v>1028</v>
      </c>
      <c r="D344" s="308" t="s">
        <v>1774</v>
      </c>
      <c r="E344" s="19" t="s">
        <v>111</v>
      </c>
      <c r="F344" s="309">
        <v>2337.66</v>
      </c>
      <c r="G344" s="40"/>
      <c r="H344" s="46"/>
    </row>
    <row r="345" spans="1:8" s="2" customFormat="1" ht="16.8" customHeight="1">
      <c r="A345" s="40"/>
      <c r="B345" s="46"/>
      <c r="C345" s="308" t="s">
        <v>1033</v>
      </c>
      <c r="D345" s="308" t="s">
        <v>1775</v>
      </c>
      <c r="E345" s="19" t="s">
        <v>111</v>
      </c>
      <c r="F345" s="309">
        <v>1776.6</v>
      </c>
      <c r="G345" s="40"/>
      <c r="H345" s="46"/>
    </row>
    <row r="346" spans="1:8" s="2" customFormat="1" ht="16.8" customHeight="1">
      <c r="A346" s="40"/>
      <c r="B346" s="46"/>
      <c r="C346" s="308" t="s">
        <v>1374</v>
      </c>
      <c r="D346" s="308" t="s">
        <v>1776</v>
      </c>
      <c r="E346" s="19" t="s">
        <v>111</v>
      </c>
      <c r="F346" s="309">
        <v>2337.66</v>
      </c>
      <c r="G346" s="40"/>
      <c r="H346" s="46"/>
    </row>
    <row r="347" spans="1:8" s="2" customFormat="1" ht="16.8" customHeight="1">
      <c r="A347" s="40"/>
      <c r="B347" s="46"/>
      <c r="C347" s="308" t="s">
        <v>1071</v>
      </c>
      <c r="D347" s="308" t="s">
        <v>1782</v>
      </c>
      <c r="E347" s="19" t="s">
        <v>111</v>
      </c>
      <c r="F347" s="309">
        <v>21.726</v>
      </c>
      <c r="G347" s="40"/>
      <c r="H347" s="46"/>
    </row>
    <row r="348" spans="1:8" s="2" customFormat="1" ht="16.8" customHeight="1">
      <c r="A348" s="40"/>
      <c r="B348" s="46"/>
      <c r="C348" s="304" t="s">
        <v>919</v>
      </c>
      <c r="D348" s="305" t="s">
        <v>920</v>
      </c>
      <c r="E348" s="306" t="s">
        <v>111</v>
      </c>
      <c r="F348" s="307">
        <v>2337.66</v>
      </c>
      <c r="G348" s="40"/>
      <c r="H348" s="46"/>
    </row>
    <row r="349" spans="1:8" s="2" customFormat="1" ht="16.8" customHeight="1">
      <c r="A349" s="40"/>
      <c r="B349" s="46"/>
      <c r="C349" s="308" t="s">
        <v>919</v>
      </c>
      <c r="D349" s="308" t="s">
        <v>1379</v>
      </c>
      <c r="E349" s="19" t="s">
        <v>19</v>
      </c>
      <c r="F349" s="309">
        <v>2337.66</v>
      </c>
      <c r="G349" s="40"/>
      <c r="H349" s="46"/>
    </row>
    <row r="350" spans="1:8" s="2" customFormat="1" ht="16.8" customHeight="1">
      <c r="A350" s="40"/>
      <c r="B350" s="46"/>
      <c r="C350" s="310" t="s">
        <v>1722</v>
      </c>
      <c r="D350" s="40"/>
      <c r="E350" s="40"/>
      <c r="F350" s="40"/>
      <c r="G350" s="40"/>
      <c r="H350" s="46"/>
    </row>
    <row r="351" spans="1:8" s="2" customFormat="1" ht="16.8" customHeight="1">
      <c r="A351" s="40"/>
      <c r="B351" s="46"/>
      <c r="C351" s="308" t="s">
        <v>1374</v>
      </c>
      <c r="D351" s="308" t="s">
        <v>1776</v>
      </c>
      <c r="E351" s="19" t="s">
        <v>111</v>
      </c>
      <c r="F351" s="309">
        <v>2337.66</v>
      </c>
      <c r="G351" s="40"/>
      <c r="H351" s="46"/>
    </row>
    <row r="352" spans="1:8" s="2" customFormat="1" ht="16.8" customHeight="1">
      <c r="A352" s="40"/>
      <c r="B352" s="46"/>
      <c r="C352" s="308" t="s">
        <v>260</v>
      </c>
      <c r="D352" s="308" t="s">
        <v>1761</v>
      </c>
      <c r="E352" s="19" t="s">
        <v>144</v>
      </c>
      <c r="F352" s="309">
        <v>350.649</v>
      </c>
      <c r="G352" s="40"/>
      <c r="H352" s="46"/>
    </row>
    <row r="353" spans="1:8" s="2" customFormat="1" ht="12">
      <c r="A353" s="40"/>
      <c r="B353" s="46"/>
      <c r="C353" s="308" t="s">
        <v>1348</v>
      </c>
      <c r="D353" s="308" t="s">
        <v>1783</v>
      </c>
      <c r="E353" s="19" t="s">
        <v>144</v>
      </c>
      <c r="F353" s="309">
        <v>1168.83</v>
      </c>
      <c r="G353" s="40"/>
      <c r="H353" s="46"/>
    </row>
    <row r="354" spans="1:8" s="2" customFormat="1" ht="12">
      <c r="A354" s="40"/>
      <c r="B354" s="46"/>
      <c r="C354" s="308" t="s">
        <v>273</v>
      </c>
      <c r="D354" s="308" t="s">
        <v>1762</v>
      </c>
      <c r="E354" s="19" t="s">
        <v>144</v>
      </c>
      <c r="F354" s="309">
        <v>1168.83</v>
      </c>
      <c r="G354" s="40"/>
      <c r="H354" s="46"/>
    </row>
    <row r="355" spans="1:8" s="2" customFormat="1" ht="12">
      <c r="A355" s="40"/>
      <c r="B355" s="46"/>
      <c r="C355" s="308" t="s">
        <v>278</v>
      </c>
      <c r="D355" s="308" t="s">
        <v>1768</v>
      </c>
      <c r="E355" s="19" t="s">
        <v>144</v>
      </c>
      <c r="F355" s="309">
        <v>1168.83</v>
      </c>
      <c r="G355" s="40"/>
      <c r="H355" s="46"/>
    </row>
    <row r="356" spans="1:8" s="2" customFormat="1" ht="12">
      <c r="A356" s="40"/>
      <c r="B356" s="46"/>
      <c r="C356" s="308" t="s">
        <v>290</v>
      </c>
      <c r="D356" s="308" t="s">
        <v>1766</v>
      </c>
      <c r="E356" s="19" t="s">
        <v>292</v>
      </c>
      <c r="F356" s="309">
        <v>2103.894</v>
      </c>
      <c r="G356" s="40"/>
      <c r="H356" s="46"/>
    </row>
    <row r="357" spans="1:8" s="2" customFormat="1" ht="16.8" customHeight="1">
      <c r="A357" s="40"/>
      <c r="B357" s="46"/>
      <c r="C357" s="308" t="s">
        <v>284</v>
      </c>
      <c r="D357" s="308" t="s">
        <v>1767</v>
      </c>
      <c r="E357" s="19" t="s">
        <v>144</v>
      </c>
      <c r="F357" s="309">
        <v>1168.83</v>
      </c>
      <c r="G357" s="40"/>
      <c r="H357" s="46"/>
    </row>
    <row r="358" spans="1:8" s="2" customFormat="1" ht="16.8" customHeight="1">
      <c r="A358" s="40"/>
      <c r="B358" s="46"/>
      <c r="C358" s="308" t="s">
        <v>1368</v>
      </c>
      <c r="D358" s="308" t="s">
        <v>1784</v>
      </c>
      <c r="E358" s="19" t="s">
        <v>111</v>
      </c>
      <c r="F358" s="309">
        <v>2337.66</v>
      </c>
      <c r="G358" s="40"/>
      <c r="H358" s="46"/>
    </row>
    <row r="359" spans="1:8" s="2" customFormat="1" ht="16.8" customHeight="1">
      <c r="A359" s="40"/>
      <c r="B359" s="46"/>
      <c r="C359" s="308" t="s">
        <v>1381</v>
      </c>
      <c r="D359" s="308" t="s">
        <v>1785</v>
      </c>
      <c r="E359" s="19" t="s">
        <v>111</v>
      </c>
      <c r="F359" s="309">
        <v>2337.66</v>
      </c>
      <c r="G359" s="40"/>
      <c r="H359" s="46"/>
    </row>
    <row r="360" spans="1:8" s="2" customFormat="1" ht="16.8" customHeight="1">
      <c r="A360" s="40"/>
      <c r="B360" s="46"/>
      <c r="C360" s="304" t="s">
        <v>908</v>
      </c>
      <c r="D360" s="305" t="s">
        <v>126</v>
      </c>
      <c r="E360" s="306" t="s">
        <v>127</v>
      </c>
      <c r="F360" s="307">
        <v>717.1</v>
      </c>
      <c r="G360" s="40"/>
      <c r="H360" s="46"/>
    </row>
    <row r="361" spans="1:8" s="2" customFormat="1" ht="16.8" customHeight="1">
      <c r="A361" s="40"/>
      <c r="B361" s="46"/>
      <c r="C361" s="308" t="s">
        <v>19</v>
      </c>
      <c r="D361" s="308" t="s">
        <v>414</v>
      </c>
      <c r="E361" s="19" t="s">
        <v>19</v>
      </c>
      <c r="F361" s="309">
        <v>0</v>
      </c>
      <c r="G361" s="40"/>
      <c r="H361" s="46"/>
    </row>
    <row r="362" spans="1:8" s="2" customFormat="1" ht="16.8" customHeight="1">
      <c r="A362" s="40"/>
      <c r="B362" s="46"/>
      <c r="C362" s="308" t="s">
        <v>908</v>
      </c>
      <c r="D362" s="308" t="s">
        <v>1229</v>
      </c>
      <c r="E362" s="19" t="s">
        <v>19</v>
      </c>
      <c r="F362" s="309">
        <v>717.1</v>
      </c>
      <c r="G362" s="40"/>
      <c r="H362" s="46"/>
    </row>
    <row r="363" spans="1:8" s="2" customFormat="1" ht="16.8" customHeight="1">
      <c r="A363" s="40"/>
      <c r="B363" s="46"/>
      <c r="C363" s="310" t="s">
        <v>1722</v>
      </c>
      <c r="D363" s="40"/>
      <c r="E363" s="40"/>
      <c r="F363" s="40"/>
      <c r="G363" s="40"/>
      <c r="H363" s="46"/>
    </row>
    <row r="364" spans="1:8" s="2" customFormat="1" ht="16.8" customHeight="1">
      <c r="A364" s="40"/>
      <c r="B364" s="46"/>
      <c r="C364" s="308" t="s">
        <v>1225</v>
      </c>
      <c r="D364" s="308" t="s">
        <v>1786</v>
      </c>
      <c r="E364" s="19" t="s">
        <v>127</v>
      </c>
      <c r="F364" s="309">
        <v>795.1</v>
      </c>
      <c r="G364" s="40"/>
      <c r="H364" s="46"/>
    </row>
    <row r="365" spans="1:8" s="2" customFormat="1" ht="16.8" customHeight="1">
      <c r="A365" s="40"/>
      <c r="B365" s="46"/>
      <c r="C365" s="308" t="s">
        <v>1242</v>
      </c>
      <c r="D365" s="308" t="s">
        <v>1243</v>
      </c>
      <c r="E365" s="19" t="s">
        <v>127</v>
      </c>
      <c r="F365" s="309">
        <v>731.442</v>
      </c>
      <c r="G365" s="40"/>
      <c r="H365" s="46"/>
    </row>
    <row r="366" spans="1:8" s="2" customFormat="1" ht="16.8" customHeight="1">
      <c r="A366" s="40"/>
      <c r="B366" s="46"/>
      <c r="C366" s="304" t="s">
        <v>910</v>
      </c>
      <c r="D366" s="305" t="s">
        <v>126</v>
      </c>
      <c r="E366" s="306" t="s">
        <v>127</v>
      </c>
      <c r="F366" s="307">
        <v>50</v>
      </c>
      <c r="G366" s="40"/>
      <c r="H366" s="46"/>
    </row>
    <row r="367" spans="1:8" s="2" customFormat="1" ht="16.8" customHeight="1">
      <c r="A367" s="40"/>
      <c r="B367" s="46"/>
      <c r="C367" s="308" t="s">
        <v>910</v>
      </c>
      <c r="D367" s="308" t="s">
        <v>1230</v>
      </c>
      <c r="E367" s="19" t="s">
        <v>19</v>
      </c>
      <c r="F367" s="309">
        <v>50</v>
      </c>
      <c r="G367" s="40"/>
      <c r="H367" s="46"/>
    </row>
    <row r="368" spans="1:8" s="2" customFormat="1" ht="16.8" customHeight="1">
      <c r="A368" s="40"/>
      <c r="B368" s="46"/>
      <c r="C368" s="310" t="s">
        <v>1722</v>
      </c>
      <c r="D368" s="40"/>
      <c r="E368" s="40"/>
      <c r="F368" s="40"/>
      <c r="G368" s="40"/>
      <c r="H368" s="46"/>
    </row>
    <row r="369" spans="1:8" s="2" customFormat="1" ht="16.8" customHeight="1">
      <c r="A369" s="40"/>
      <c r="B369" s="46"/>
      <c r="C369" s="308" t="s">
        <v>1225</v>
      </c>
      <c r="D369" s="308" t="s">
        <v>1786</v>
      </c>
      <c r="E369" s="19" t="s">
        <v>127</v>
      </c>
      <c r="F369" s="309">
        <v>795.1</v>
      </c>
      <c r="G369" s="40"/>
      <c r="H369" s="46"/>
    </row>
    <row r="370" spans="1:8" s="2" customFormat="1" ht="16.8" customHeight="1">
      <c r="A370" s="40"/>
      <c r="B370" s="46"/>
      <c r="C370" s="308" t="s">
        <v>1233</v>
      </c>
      <c r="D370" s="308" t="s">
        <v>1234</v>
      </c>
      <c r="E370" s="19" t="s">
        <v>127</v>
      </c>
      <c r="F370" s="309">
        <v>51</v>
      </c>
      <c r="G370" s="40"/>
      <c r="H370" s="46"/>
    </row>
    <row r="371" spans="1:8" s="2" customFormat="1" ht="16.8" customHeight="1">
      <c r="A371" s="40"/>
      <c r="B371" s="46"/>
      <c r="C371" s="304" t="s">
        <v>911</v>
      </c>
      <c r="D371" s="305" t="s">
        <v>126</v>
      </c>
      <c r="E371" s="306" t="s">
        <v>127</v>
      </c>
      <c r="F371" s="307">
        <v>28</v>
      </c>
      <c r="G371" s="40"/>
      <c r="H371" s="46"/>
    </row>
    <row r="372" spans="1:8" s="2" customFormat="1" ht="16.8" customHeight="1">
      <c r="A372" s="40"/>
      <c r="B372" s="46"/>
      <c r="C372" s="308" t="s">
        <v>911</v>
      </c>
      <c r="D372" s="308" t="s">
        <v>1231</v>
      </c>
      <c r="E372" s="19" t="s">
        <v>19</v>
      </c>
      <c r="F372" s="309">
        <v>28</v>
      </c>
      <c r="G372" s="40"/>
      <c r="H372" s="46"/>
    </row>
    <row r="373" spans="1:8" s="2" customFormat="1" ht="16.8" customHeight="1">
      <c r="A373" s="40"/>
      <c r="B373" s="46"/>
      <c r="C373" s="310" t="s">
        <v>1722</v>
      </c>
      <c r="D373" s="40"/>
      <c r="E373" s="40"/>
      <c r="F373" s="40"/>
      <c r="G373" s="40"/>
      <c r="H373" s="46"/>
    </row>
    <row r="374" spans="1:8" s="2" customFormat="1" ht="16.8" customHeight="1">
      <c r="A374" s="40"/>
      <c r="B374" s="46"/>
      <c r="C374" s="308" t="s">
        <v>1225</v>
      </c>
      <c r="D374" s="308" t="s">
        <v>1786</v>
      </c>
      <c r="E374" s="19" t="s">
        <v>127</v>
      </c>
      <c r="F374" s="309">
        <v>795.1</v>
      </c>
      <c r="G374" s="40"/>
      <c r="H374" s="46"/>
    </row>
    <row r="375" spans="1:8" s="2" customFormat="1" ht="16.8" customHeight="1">
      <c r="A375" s="40"/>
      <c r="B375" s="46"/>
      <c r="C375" s="308" t="s">
        <v>1238</v>
      </c>
      <c r="D375" s="308" t="s">
        <v>1239</v>
      </c>
      <c r="E375" s="19" t="s">
        <v>127</v>
      </c>
      <c r="F375" s="309">
        <v>28.56</v>
      </c>
      <c r="G375" s="40"/>
      <c r="H375" s="46"/>
    </row>
    <row r="376" spans="1:8" s="2" customFormat="1" ht="16.8" customHeight="1">
      <c r="A376" s="40"/>
      <c r="B376" s="46"/>
      <c r="C376" s="304" t="s">
        <v>125</v>
      </c>
      <c r="D376" s="305" t="s">
        <v>126</v>
      </c>
      <c r="E376" s="306" t="s">
        <v>127</v>
      </c>
      <c r="F376" s="307">
        <v>21.9</v>
      </c>
      <c r="G376" s="40"/>
      <c r="H376" s="46"/>
    </row>
    <row r="377" spans="1:8" s="2" customFormat="1" ht="16.8" customHeight="1">
      <c r="A377" s="40"/>
      <c r="B377" s="46"/>
      <c r="C377" s="308" t="s">
        <v>19</v>
      </c>
      <c r="D377" s="308" t="s">
        <v>414</v>
      </c>
      <c r="E377" s="19" t="s">
        <v>19</v>
      </c>
      <c r="F377" s="309">
        <v>0</v>
      </c>
      <c r="G377" s="40"/>
      <c r="H377" s="46"/>
    </row>
    <row r="378" spans="1:8" s="2" customFormat="1" ht="16.8" customHeight="1">
      <c r="A378" s="40"/>
      <c r="B378" s="46"/>
      <c r="C378" s="308" t="s">
        <v>125</v>
      </c>
      <c r="D378" s="308" t="s">
        <v>1247</v>
      </c>
      <c r="E378" s="19" t="s">
        <v>19</v>
      </c>
      <c r="F378" s="309">
        <v>21.9</v>
      </c>
      <c r="G378" s="40"/>
      <c r="H378" s="46"/>
    </row>
    <row r="379" spans="1:8" s="2" customFormat="1" ht="16.8" customHeight="1">
      <c r="A379" s="40"/>
      <c r="B379" s="46"/>
      <c r="C379" s="310" t="s">
        <v>1722</v>
      </c>
      <c r="D379" s="40"/>
      <c r="E379" s="40"/>
      <c r="F379" s="40"/>
      <c r="G379" s="40"/>
      <c r="H379" s="46"/>
    </row>
    <row r="380" spans="1:8" s="2" customFormat="1" ht="12">
      <c r="A380" s="40"/>
      <c r="B380" s="46"/>
      <c r="C380" s="308" t="s">
        <v>588</v>
      </c>
      <c r="D380" s="308" t="s">
        <v>1728</v>
      </c>
      <c r="E380" s="19" t="s">
        <v>127</v>
      </c>
      <c r="F380" s="309">
        <v>21.9</v>
      </c>
      <c r="G380" s="40"/>
      <c r="H380" s="46"/>
    </row>
    <row r="381" spans="1:8" s="2" customFormat="1" ht="16.8" customHeight="1">
      <c r="A381" s="40"/>
      <c r="B381" s="46"/>
      <c r="C381" s="308" t="s">
        <v>594</v>
      </c>
      <c r="D381" s="308" t="s">
        <v>595</v>
      </c>
      <c r="E381" s="19" t="s">
        <v>127</v>
      </c>
      <c r="F381" s="309">
        <v>22.338</v>
      </c>
      <c r="G381" s="40"/>
      <c r="H381" s="46"/>
    </row>
    <row r="382" spans="1:8" s="2" customFormat="1" ht="16.8" customHeight="1">
      <c r="A382" s="40"/>
      <c r="B382" s="46"/>
      <c r="C382" s="304" t="s">
        <v>899</v>
      </c>
      <c r="D382" s="305" t="s">
        <v>900</v>
      </c>
      <c r="E382" s="306" t="s">
        <v>127</v>
      </c>
      <c r="F382" s="307">
        <v>159.75</v>
      </c>
      <c r="G382" s="40"/>
      <c r="H382" s="46"/>
    </row>
    <row r="383" spans="1:8" s="2" customFormat="1" ht="16.8" customHeight="1">
      <c r="A383" s="40"/>
      <c r="B383" s="46"/>
      <c r="C383" s="308" t="s">
        <v>19</v>
      </c>
      <c r="D383" s="308" t="s">
        <v>414</v>
      </c>
      <c r="E383" s="19" t="s">
        <v>19</v>
      </c>
      <c r="F383" s="309">
        <v>0</v>
      </c>
      <c r="G383" s="40"/>
      <c r="H383" s="46"/>
    </row>
    <row r="384" spans="1:8" s="2" customFormat="1" ht="16.8" customHeight="1">
      <c r="A384" s="40"/>
      <c r="B384" s="46"/>
      <c r="C384" s="308" t="s">
        <v>899</v>
      </c>
      <c r="D384" s="308" t="s">
        <v>1194</v>
      </c>
      <c r="E384" s="19" t="s">
        <v>19</v>
      </c>
      <c r="F384" s="309">
        <v>159.75</v>
      </c>
      <c r="G384" s="40"/>
      <c r="H384" s="46"/>
    </row>
    <row r="385" spans="1:8" s="2" customFormat="1" ht="16.8" customHeight="1">
      <c r="A385" s="40"/>
      <c r="B385" s="46"/>
      <c r="C385" s="310" t="s">
        <v>1722</v>
      </c>
      <c r="D385" s="40"/>
      <c r="E385" s="40"/>
      <c r="F385" s="40"/>
      <c r="G385" s="40"/>
      <c r="H385" s="46"/>
    </row>
    <row r="386" spans="1:8" s="2" customFormat="1" ht="16.8" customHeight="1">
      <c r="A386" s="40"/>
      <c r="B386" s="46"/>
      <c r="C386" s="308" t="s">
        <v>1190</v>
      </c>
      <c r="D386" s="308" t="s">
        <v>1787</v>
      </c>
      <c r="E386" s="19" t="s">
        <v>127</v>
      </c>
      <c r="F386" s="309">
        <v>159.75</v>
      </c>
      <c r="G386" s="40"/>
      <c r="H386" s="46"/>
    </row>
    <row r="387" spans="1:8" s="2" customFormat="1" ht="16.8" customHeight="1">
      <c r="A387" s="40"/>
      <c r="B387" s="46"/>
      <c r="C387" s="308" t="s">
        <v>1213</v>
      </c>
      <c r="D387" s="308" t="s">
        <v>1788</v>
      </c>
      <c r="E387" s="19" t="s">
        <v>127</v>
      </c>
      <c r="F387" s="309">
        <v>173.35</v>
      </c>
      <c r="G387" s="40"/>
      <c r="H387" s="46"/>
    </row>
    <row r="388" spans="1:8" s="2" customFormat="1" ht="16.8" customHeight="1">
      <c r="A388" s="40"/>
      <c r="B388" s="46"/>
      <c r="C388" s="304" t="s">
        <v>902</v>
      </c>
      <c r="D388" s="305" t="s">
        <v>900</v>
      </c>
      <c r="E388" s="306" t="s">
        <v>127</v>
      </c>
      <c r="F388" s="307">
        <v>13.6</v>
      </c>
      <c r="G388" s="40"/>
      <c r="H388" s="46"/>
    </row>
    <row r="389" spans="1:8" s="2" customFormat="1" ht="16.8" customHeight="1">
      <c r="A389" s="40"/>
      <c r="B389" s="46"/>
      <c r="C389" s="308" t="s">
        <v>19</v>
      </c>
      <c r="D389" s="308" t="s">
        <v>414</v>
      </c>
      <c r="E389" s="19" t="s">
        <v>19</v>
      </c>
      <c r="F389" s="309">
        <v>0</v>
      </c>
      <c r="G389" s="40"/>
      <c r="H389" s="46"/>
    </row>
    <row r="390" spans="1:8" s="2" customFormat="1" ht="16.8" customHeight="1">
      <c r="A390" s="40"/>
      <c r="B390" s="46"/>
      <c r="C390" s="308" t="s">
        <v>902</v>
      </c>
      <c r="D390" s="308" t="s">
        <v>903</v>
      </c>
      <c r="E390" s="19" t="s">
        <v>19</v>
      </c>
      <c r="F390" s="309">
        <v>13.6</v>
      </c>
      <c r="G390" s="40"/>
      <c r="H390" s="46"/>
    </row>
    <row r="391" spans="1:8" s="2" customFormat="1" ht="16.8" customHeight="1">
      <c r="A391" s="40"/>
      <c r="B391" s="46"/>
      <c r="C391" s="310" t="s">
        <v>1722</v>
      </c>
      <c r="D391" s="40"/>
      <c r="E391" s="40"/>
      <c r="F391" s="40"/>
      <c r="G391" s="40"/>
      <c r="H391" s="46"/>
    </row>
    <row r="392" spans="1:8" s="2" customFormat="1" ht="16.8" customHeight="1">
      <c r="A392" s="40"/>
      <c r="B392" s="46"/>
      <c r="C392" s="308" t="s">
        <v>1196</v>
      </c>
      <c r="D392" s="308" t="s">
        <v>1789</v>
      </c>
      <c r="E392" s="19" t="s">
        <v>127</v>
      </c>
      <c r="F392" s="309">
        <v>13.6</v>
      </c>
      <c r="G392" s="40"/>
      <c r="H392" s="46"/>
    </row>
    <row r="393" spans="1:8" s="2" customFormat="1" ht="16.8" customHeight="1">
      <c r="A393" s="40"/>
      <c r="B393" s="46"/>
      <c r="C393" s="308" t="s">
        <v>1213</v>
      </c>
      <c r="D393" s="308" t="s">
        <v>1788</v>
      </c>
      <c r="E393" s="19" t="s">
        <v>127</v>
      </c>
      <c r="F393" s="309">
        <v>173.35</v>
      </c>
      <c r="G393" s="40"/>
      <c r="H393" s="46"/>
    </row>
    <row r="394" spans="1:8" s="2" customFormat="1" ht="16.8" customHeight="1">
      <c r="A394" s="40"/>
      <c r="B394" s="46"/>
      <c r="C394" s="304" t="s">
        <v>904</v>
      </c>
      <c r="D394" s="305" t="s">
        <v>900</v>
      </c>
      <c r="E394" s="306" t="s">
        <v>111</v>
      </c>
      <c r="F394" s="307">
        <v>50.225</v>
      </c>
      <c r="G394" s="40"/>
      <c r="H394" s="46"/>
    </row>
    <row r="395" spans="1:8" s="2" customFormat="1" ht="16.8" customHeight="1">
      <c r="A395" s="40"/>
      <c r="B395" s="46"/>
      <c r="C395" s="308" t="s">
        <v>19</v>
      </c>
      <c r="D395" s="308" t="s">
        <v>239</v>
      </c>
      <c r="E395" s="19" t="s">
        <v>19</v>
      </c>
      <c r="F395" s="309">
        <v>0</v>
      </c>
      <c r="G395" s="40"/>
      <c r="H395" s="46"/>
    </row>
    <row r="396" spans="1:8" s="2" customFormat="1" ht="16.8" customHeight="1">
      <c r="A396" s="40"/>
      <c r="B396" s="46"/>
      <c r="C396" s="308" t="s">
        <v>904</v>
      </c>
      <c r="D396" s="308" t="s">
        <v>1205</v>
      </c>
      <c r="E396" s="19" t="s">
        <v>19</v>
      </c>
      <c r="F396" s="309">
        <v>50.225</v>
      </c>
      <c r="G396" s="40"/>
      <c r="H396" s="46"/>
    </row>
    <row r="397" spans="1:8" s="2" customFormat="1" ht="16.8" customHeight="1">
      <c r="A397" s="40"/>
      <c r="B397" s="46"/>
      <c r="C397" s="310" t="s">
        <v>1722</v>
      </c>
      <c r="D397" s="40"/>
      <c r="E397" s="40"/>
      <c r="F397" s="40"/>
      <c r="G397" s="40"/>
      <c r="H397" s="46"/>
    </row>
    <row r="398" spans="1:8" s="2" customFormat="1" ht="16.8" customHeight="1">
      <c r="A398" s="40"/>
      <c r="B398" s="46"/>
      <c r="C398" s="308" t="s">
        <v>1201</v>
      </c>
      <c r="D398" s="308" t="s">
        <v>1790</v>
      </c>
      <c r="E398" s="19" t="s">
        <v>111</v>
      </c>
      <c r="F398" s="309">
        <v>50.225</v>
      </c>
      <c r="G398" s="40"/>
      <c r="H398" s="46"/>
    </row>
    <row r="399" spans="1:8" s="2" customFormat="1" ht="16.8" customHeight="1">
      <c r="A399" s="40"/>
      <c r="B399" s="46"/>
      <c r="C399" s="308" t="s">
        <v>1219</v>
      </c>
      <c r="D399" s="308" t="s">
        <v>1791</v>
      </c>
      <c r="E399" s="19" t="s">
        <v>111</v>
      </c>
      <c r="F399" s="309">
        <v>56.225</v>
      </c>
      <c r="G399" s="40"/>
      <c r="H399" s="46"/>
    </row>
    <row r="400" spans="1:8" s="2" customFormat="1" ht="16.8" customHeight="1">
      <c r="A400" s="40"/>
      <c r="B400" s="46"/>
      <c r="C400" s="304" t="s">
        <v>906</v>
      </c>
      <c r="D400" s="305" t="s">
        <v>900</v>
      </c>
      <c r="E400" s="306" t="s">
        <v>111</v>
      </c>
      <c r="F400" s="307">
        <v>6</v>
      </c>
      <c r="G400" s="40"/>
      <c r="H400" s="46"/>
    </row>
    <row r="401" spans="1:8" s="2" customFormat="1" ht="16.8" customHeight="1">
      <c r="A401" s="40"/>
      <c r="B401" s="46"/>
      <c r="C401" s="308" t="s">
        <v>19</v>
      </c>
      <c r="D401" s="308" t="s">
        <v>239</v>
      </c>
      <c r="E401" s="19" t="s">
        <v>19</v>
      </c>
      <c r="F401" s="309">
        <v>0</v>
      </c>
      <c r="G401" s="40"/>
      <c r="H401" s="46"/>
    </row>
    <row r="402" spans="1:8" s="2" customFormat="1" ht="16.8" customHeight="1">
      <c r="A402" s="40"/>
      <c r="B402" s="46"/>
      <c r="C402" s="308" t="s">
        <v>906</v>
      </c>
      <c r="D402" s="308" t="s">
        <v>1211</v>
      </c>
      <c r="E402" s="19" t="s">
        <v>19</v>
      </c>
      <c r="F402" s="309">
        <v>6</v>
      </c>
      <c r="G402" s="40"/>
      <c r="H402" s="46"/>
    </row>
    <row r="403" spans="1:8" s="2" customFormat="1" ht="16.8" customHeight="1">
      <c r="A403" s="40"/>
      <c r="B403" s="46"/>
      <c r="C403" s="310" t="s">
        <v>1722</v>
      </c>
      <c r="D403" s="40"/>
      <c r="E403" s="40"/>
      <c r="F403" s="40"/>
      <c r="G403" s="40"/>
      <c r="H403" s="46"/>
    </row>
    <row r="404" spans="1:8" s="2" customFormat="1" ht="16.8" customHeight="1">
      <c r="A404" s="40"/>
      <c r="B404" s="46"/>
      <c r="C404" s="308" t="s">
        <v>1207</v>
      </c>
      <c r="D404" s="308" t="s">
        <v>1792</v>
      </c>
      <c r="E404" s="19" t="s">
        <v>111</v>
      </c>
      <c r="F404" s="309">
        <v>6</v>
      </c>
      <c r="G404" s="40"/>
      <c r="H404" s="46"/>
    </row>
    <row r="405" spans="1:8" s="2" customFormat="1" ht="16.8" customHeight="1">
      <c r="A405" s="40"/>
      <c r="B405" s="46"/>
      <c r="C405" s="308" t="s">
        <v>1219</v>
      </c>
      <c r="D405" s="308" t="s">
        <v>1791</v>
      </c>
      <c r="E405" s="19" t="s">
        <v>111</v>
      </c>
      <c r="F405" s="309">
        <v>56.225</v>
      </c>
      <c r="G405" s="40"/>
      <c r="H405" s="46"/>
    </row>
    <row r="406" spans="1:8" s="2" customFormat="1" ht="16.8" customHeight="1">
      <c r="A406" s="40"/>
      <c r="B406" s="46"/>
      <c r="C406" s="304" t="s">
        <v>130</v>
      </c>
      <c r="D406" s="305" t="s">
        <v>131</v>
      </c>
      <c r="E406" s="306" t="s">
        <v>132</v>
      </c>
      <c r="F406" s="307">
        <v>22</v>
      </c>
      <c r="G406" s="40"/>
      <c r="H406" s="46"/>
    </row>
    <row r="407" spans="1:8" s="2" customFormat="1" ht="16.8" customHeight="1">
      <c r="A407" s="40"/>
      <c r="B407" s="46"/>
      <c r="C407" s="308" t="s">
        <v>19</v>
      </c>
      <c r="D407" s="308" t="s">
        <v>335</v>
      </c>
      <c r="E407" s="19" t="s">
        <v>19</v>
      </c>
      <c r="F407" s="309">
        <v>0</v>
      </c>
      <c r="G407" s="40"/>
      <c r="H407" s="46"/>
    </row>
    <row r="408" spans="1:8" s="2" customFormat="1" ht="16.8" customHeight="1">
      <c r="A408" s="40"/>
      <c r="B408" s="46"/>
      <c r="C408" s="308" t="s">
        <v>130</v>
      </c>
      <c r="D408" s="308" t="s">
        <v>133</v>
      </c>
      <c r="E408" s="19" t="s">
        <v>19</v>
      </c>
      <c r="F408" s="309">
        <v>22</v>
      </c>
      <c r="G408" s="40"/>
      <c r="H408" s="46"/>
    </row>
    <row r="409" spans="1:8" s="2" customFormat="1" ht="16.8" customHeight="1">
      <c r="A409" s="40"/>
      <c r="B409" s="46"/>
      <c r="C409" s="304" t="s">
        <v>892</v>
      </c>
      <c r="D409" s="305" t="s">
        <v>893</v>
      </c>
      <c r="E409" s="306" t="s">
        <v>132</v>
      </c>
      <c r="F409" s="307">
        <v>4</v>
      </c>
      <c r="G409" s="40"/>
      <c r="H409" s="46"/>
    </row>
    <row r="410" spans="1:8" s="2" customFormat="1" ht="16.8" customHeight="1">
      <c r="A410" s="40"/>
      <c r="B410" s="46"/>
      <c r="C410" s="308" t="s">
        <v>19</v>
      </c>
      <c r="D410" s="308" t="s">
        <v>335</v>
      </c>
      <c r="E410" s="19" t="s">
        <v>19</v>
      </c>
      <c r="F410" s="309">
        <v>0</v>
      </c>
      <c r="G410" s="40"/>
      <c r="H410" s="46"/>
    </row>
    <row r="411" spans="1:8" s="2" customFormat="1" ht="16.8" customHeight="1">
      <c r="A411" s="40"/>
      <c r="B411" s="46"/>
      <c r="C411" s="308" t="s">
        <v>892</v>
      </c>
      <c r="D411" s="308" t="s">
        <v>141</v>
      </c>
      <c r="E411" s="19" t="s">
        <v>19</v>
      </c>
      <c r="F411" s="309">
        <v>4</v>
      </c>
      <c r="G411" s="40"/>
      <c r="H411" s="46"/>
    </row>
    <row r="412" spans="1:8" s="2" customFormat="1" ht="16.8" customHeight="1">
      <c r="A412" s="40"/>
      <c r="B412" s="46"/>
      <c r="C412" s="310" t="s">
        <v>1722</v>
      </c>
      <c r="D412" s="40"/>
      <c r="E412" s="40"/>
      <c r="F412" s="40"/>
      <c r="G412" s="40"/>
      <c r="H412" s="46"/>
    </row>
    <row r="413" spans="1:8" s="2" customFormat="1" ht="16.8" customHeight="1">
      <c r="A413" s="40"/>
      <c r="B413" s="46"/>
      <c r="C413" s="308" t="s">
        <v>1126</v>
      </c>
      <c r="D413" s="308" t="s">
        <v>1793</v>
      </c>
      <c r="E413" s="19" t="s">
        <v>132</v>
      </c>
      <c r="F413" s="309">
        <v>4</v>
      </c>
      <c r="G413" s="40"/>
      <c r="H413" s="46"/>
    </row>
    <row r="414" spans="1:8" s="2" customFormat="1" ht="16.8" customHeight="1">
      <c r="A414" s="40"/>
      <c r="B414" s="46"/>
      <c r="C414" s="308" t="s">
        <v>1006</v>
      </c>
      <c r="D414" s="308" t="s">
        <v>1794</v>
      </c>
      <c r="E414" s="19" t="s">
        <v>132</v>
      </c>
      <c r="F414" s="309">
        <v>4</v>
      </c>
      <c r="G414" s="40"/>
      <c r="H414" s="46"/>
    </row>
    <row r="415" spans="1:8" s="2" customFormat="1" ht="16.8" customHeight="1">
      <c r="A415" s="40"/>
      <c r="B415" s="46"/>
      <c r="C415" s="308" t="s">
        <v>1135</v>
      </c>
      <c r="D415" s="308" t="s">
        <v>1795</v>
      </c>
      <c r="E415" s="19" t="s">
        <v>132</v>
      </c>
      <c r="F415" s="309">
        <v>4</v>
      </c>
      <c r="G415" s="40"/>
      <c r="H415" s="46"/>
    </row>
    <row r="416" spans="1:8" s="2" customFormat="1" ht="16.8" customHeight="1">
      <c r="A416" s="40"/>
      <c r="B416" s="46"/>
      <c r="C416" s="308" t="s">
        <v>1144</v>
      </c>
      <c r="D416" s="308" t="s">
        <v>1796</v>
      </c>
      <c r="E416" s="19" t="s">
        <v>132</v>
      </c>
      <c r="F416" s="309">
        <v>4</v>
      </c>
      <c r="G416" s="40"/>
      <c r="H416" s="46"/>
    </row>
    <row r="417" spans="1:8" s="2" customFormat="1" ht="16.8" customHeight="1">
      <c r="A417" s="40"/>
      <c r="B417" s="46"/>
      <c r="C417" s="308" t="s">
        <v>1131</v>
      </c>
      <c r="D417" s="308" t="s">
        <v>1132</v>
      </c>
      <c r="E417" s="19" t="s">
        <v>132</v>
      </c>
      <c r="F417" s="309">
        <v>4</v>
      </c>
      <c r="G417" s="40"/>
      <c r="H417" s="46"/>
    </row>
    <row r="418" spans="1:8" s="2" customFormat="1" ht="16.8" customHeight="1">
      <c r="A418" s="40"/>
      <c r="B418" s="46"/>
      <c r="C418" s="308" t="s">
        <v>1149</v>
      </c>
      <c r="D418" s="308" t="s">
        <v>1150</v>
      </c>
      <c r="E418" s="19" t="s">
        <v>132</v>
      </c>
      <c r="F418" s="309">
        <v>4</v>
      </c>
      <c r="G418" s="40"/>
      <c r="H418" s="46"/>
    </row>
    <row r="419" spans="1:8" s="2" customFormat="1" ht="16.8" customHeight="1">
      <c r="A419" s="40"/>
      <c r="B419" s="46"/>
      <c r="C419" s="308" t="s">
        <v>1140</v>
      </c>
      <c r="D419" s="308" t="s">
        <v>1141</v>
      </c>
      <c r="E419" s="19" t="s">
        <v>132</v>
      </c>
      <c r="F419" s="309">
        <v>4</v>
      </c>
      <c r="G419" s="40"/>
      <c r="H419" s="46"/>
    </row>
    <row r="420" spans="1:8" s="2" customFormat="1" ht="16.8" customHeight="1">
      <c r="A420" s="40"/>
      <c r="B420" s="46"/>
      <c r="C420" s="308" t="s">
        <v>1011</v>
      </c>
      <c r="D420" s="308" t="s">
        <v>1012</v>
      </c>
      <c r="E420" s="19" t="s">
        <v>132</v>
      </c>
      <c r="F420" s="309">
        <v>4</v>
      </c>
      <c r="G420" s="40"/>
      <c r="H420" s="46"/>
    </row>
    <row r="421" spans="1:8" s="2" customFormat="1" ht="16.8" customHeight="1">
      <c r="A421" s="40"/>
      <c r="B421" s="46"/>
      <c r="C421" s="304" t="s">
        <v>135</v>
      </c>
      <c r="D421" s="305" t="s">
        <v>136</v>
      </c>
      <c r="E421" s="306" t="s">
        <v>111</v>
      </c>
      <c r="F421" s="307">
        <v>895</v>
      </c>
      <c r="G421" s="40"/>
      <c r="H421" s="46"/>
    </row>
    <row r="422" spans="1:8" s="2" customFormat="1" ht="16.8" customHeight="1">
      <c r="A422" s="40"/>
      <c r="B422" s="46"/>
      <c r="C422" s="308" t="s">
        <v>19</v>
      </c>
      <c r="D422" s="308" t="s">
        <v>239</v>
      </c>
      <c r="E422" s="19" t="s">
        <v>19</v>
      </c>
      <c r="F422" s="309">
        <v>0</v>
      </c>
      <c r="G422" s="40"/>
      <c r="H422" s="46"/>
    </row>
    <row r="423" spans="1:8" s="2" customFormat="1" ht="16.8" customHeight="1">
      <c r="A423" s="40"/>
      <c r="B423" s="46"/>
      <c r="C423" s="308" t="s">
        <v>135</v>
      </c>
      <c r="D423" s="308" t="s">
        <v>137</v>
      </c>
      <c r="E423" s="19" t="s">
        <v>19</v>
      </c>
      <c r="F423" s="309">
        <v>895</v>
      </c>
      <c r="G423" s="40"/>
      <c r="H423" s="46"/>
    </row>
    <row r="424" spans="1:8" s="2" customFormat="1" ht="16.8" customHeight="1">
      <c r="A424" s="40"/>
      <c r="B424" s="46"/>
      <c r="C424" s="304" t="s">
        <v>139</v>
      </c>
      <c r="D424" s="305" t="s">
        <v>140</v>
      </c>
      <c r="E424" s="306" t="s">
        <v>132</v>
      </c>
      <c r="F424" s="307">
        <v>4</v>
      </c>
      <c r="G424" s="40"/>
      <c r="H424" s="46"/>
    </row>
    <row r="425" spans="1:8" s="2" customFormat="1" ht="16.8" customHeight="1">
      <c r="A425" s="40"/>
      <c r="B425" s="46"/>
      <c r="C425" s="308" t="s">
        <v>19</v>
      </c>
      <c r="D425" s="308" t="s">
        <v>335</v>
      </c>
      <c r="E425" s="19" t="s">
        <v>19</v>
      </c>
      <c r="F425" s="309">
        <v>0</v>
      </c>
      <c r="G425" s="40"/>
      <c r="H425" s="46"/>
    </row>
    <row r="426" spans="1:8" s="2" customFormat="1" ht="16.8" customHeight="1">
      <c r="A426" s="40"/>
      <c r="B426" s="46"/>
      <c r="C426" s="308" t="s">
        <v>139</v>
      </c>
      <c r="D426" s="308" t="s">
        <v>661</v>
      </c>
      <c r="E426" s="19" t="s">
        <v>19</v>
      </c>
      <c r="F426" s="309">
        <v>4</v>
      </c>
      <c r="G426" s="40"/>
      <c r="H426" s="46"/>
    </row>
    <row r="427" spans="1:8" s="2" customFormat="1" ht="16.8" customHeight="1">
      <c r="A427" s="40"/>
      <c r="B427" s="46"/>
      <c r="C427" s="304" t="s">
        <v>853</v>
      </c>
      <c r="D427" s="305" t="s">
        <v>854</v>
      </c>
      <c r="E427" s="306" t="s">
        <v>132</v>
      </c>
      <c r="F427" s="307">
        <v>5</v>
      </c>
      <c r="G427" s="40"/>
      <c r="H427" s="46"/>
    </row>
    <row r="428" spans="1:8" s="2" customFormat="1" ht="16.8" customHeight="1">
      <c r="A428" s="40"/>
      <c r="B428" s="46"/>
      <c r="C428" s="308" t="s">
        <v>19</v>
      </c>
      <c r="D428" s="308" t="s">
        <v>335</v>
      </c>
      <c r="E428" s="19" t="s">
        <v>19</v>
      </c>
      <c r="F428" s="309">
        <v>0</v>
      </c>
      <c r="G428" s="40"/>
      <c r="H428" s="46"/>
    </row>
    <row r="429" spans="1:8" s="2" customFormat="1" ht="16.8" customHeight="1">
      <c r="A429" s="40"/>
      <c r="B429" s="46"/>
      <c r="C429" s="308" t="s">
        <v>853</v>
      </c>
      <c r="D429" s="308" t="s">
        <v>259</v>
      </c>
      <c r="E429" s="19" t="s">
        <v>19</v>
      </c>
      <c r="F429" s="309">
        <v>5</v>
      </c>
      <c r="G429" s="40"/>
      <c r="H429" s="46"/>
    </row>
    <row r="430" spans="1:8" s="2" customFormat="1" ht="16.8" customHeight="1">
      <c r="A430" s="40"/>
      <c r="B430" s="46"/>
      <c r="C430" s="310" t="s">
        <v>1722</v>
      </c>
      <c r="D430" s="40"/>
      <c r="E430" s="40"/>
      <c r="F430" s="40"/>
      <c r="G430" s="40"/>
      <c r="H430" s="46"/>
    </row>
    <row r="431" spans="1:8" s="2" customFormat="1" ht="16.8" customHeight="1">
      <c r="A431" s="40"/>
      <c r="B431" s="46"/>
      <c r="C431" s="308" t="s">
        <v>1084</v>
      </c>
      <c r="D431" s="308" t="s">
        <v>1797</v>
      </c>
      <c r="E431" s="19" t="s">
        <v>132</v>
      </c>
      <c r="F431" s="309">
        <v>5</v>
      </c>
      <c r="G431" s="40"/>
      <c r="H431" s="46"/>
    </row>
    <row r="432" spans="1:8" s="2" customFormat="1" ht="12">
      <c r="A432" s="40"/>
      <c r="B432" s="46"/>
      <c r="C432" s="308" t="s">
        <v>927</v>
      </c>
      <c r="D432" s="308" t="s">
        <v>1798</v>
      </c>
      <c r="E432" s="19" t="s">
        <v>144</v>
      </c>
      <c r="F432" s="309">
        <v>35.942</v>
      </c>
      <c r="G432" s="40"/>
      <c r="H432" s="46"/>
    </row>
    <row r="433" spans="1:8" s="2" customFormat="1" ht="16.8" customHeight="1">
      <c r="A433" s="40"/>
      <c r="B433" s="46"/>
      <c r="C433" s="308" t="s">
        <v>312</v>
      </c>
      <c r="D433" s="308" t="s">
        <v>1741</v>
      </c>
      <c r="E433" s="19" t="s">
        <v>144</v>
      </c>
      <c r="F433" s="309">
        <v>56.995</v>
      </c>
      <c r="G433" s="40"/>
      <c r="H433" s="46"/>
    </row>
    <row r="434" spans="1:8" s="2" customFormat="1" ht="16.8" customHeight="1">
      <c r="A434" s="40"/>
      <c r="B434" s="46"/>
      <c r="C434" s="308" t="s">
        <v>971</v>
      </c>
      <c r="D434" s="308" t="s">
        <v>1799</v>
      </c>
      <c r="E434" s="19" t="s">
        <v>144</v>
      </c>
      <c r="F434" s="309">
        <v>1.673</v>
      </c>
      <c r="G434" s="40"/>
      <c r="H434" s="46"/>
    </row>
    <row r="435" spans="1:8" s="2" customFormat="1" ht="16.8" customHeight="1">
      <c r="A435" s="40"/>
      <c r="B435" s="46"/>
      <c r="C435" s="308" t="s">
        <v>979</v>
      </c>
      <c r="D435" s="308" t="s">
        <v>1800</v>
      </c>
      <c r="E435" s="19" t="s">
        <v>111</v>
      </c>
      <c r="F435" s="309">
        <v>4.635</v>
      </c>
      <c r="G435" s="40"/>
      <c r="H435" s="46"/>
    </row>
    <row r="436" spans="1:8" s="2" customFormat="1" ht="16.8" customHeight="1">
      <c r="A436" s="40"/>
      <c r="B436" s="46"/>
      <c r="C436" s="308" t="s">
        <v>991</v>
      </c>
      <c r="D436" s="308" t="s">
        <v>1801</v>
      </c>
      <c r="E436" s="19" t="s">
        <v>292</v>
      </c>
      <c r="F436" s="309">
        <v>0.176</v>
      </c>
      <c r="G436" s="40"/>
      <c r="H436" s="46"/>
    </row>
    <row r="437" spans="1:8" s="2" customFormat="1" ht="16.8" customHeight="1">
      <c r="A437" s="40"/>
      <c r="B437" s="46"/>
      <c r="C437" s="308" t="s">
        <v>1021</v>
      </c>
      <c r="D437" s="308" t="s">
        <v>1802</v>
      </c>
      <c r="E437" s="19" t="s">
        <v>111</v>
      </c>
      <c r="F437" s="309">
        <v>7.69</v>
      </c>
      <c r="G437" s="40"/>
      <c r="H437" s="46"/>
    </row>
    <row r="438" spans="1:8" s="2" customFormat="1" ht="16.8" customHeight="1">
      <c r="A438" s="40"/>
      <c r="B438" s="46"/>
      <c r="C438" s="308" t="s">
        <v>1278</v>
      </c>
      <c r="D438" s="308" t="s">
        <v>1803</v>
      </c>
      <c r="E438" s="19" t="s">
        <v>127</v>
      </c>
      <c r="F438" s="309">
        <v>0.6</v>
      </c>
      <c r="G438" s="40"/>
      <c r="H438" s="46"/>
    </row>
    <row r="439" spans="1:8" s="2" customFormat="1" ht="16.8" customHeight="1">
      <c r="A439" s="40"/>
      <c r="B439" s="46"/>
      <c r="C439" s="308" t="s">
        <v>1089</v>
      </c>
      <c r="D439" s="308" t="s">
        <v>1804</v>
      </c>
      <c r="E439" s="19" t="s">
        <v>132</v>
      </c>
      <c r="F439" s="309">
        <v>5</v>
      </c>
      <c r="G439" s="40"/>
      <c r="H439" s="46"/>
    </row>
    <row r="440" spans="1:8" s="2" customFormat="1" ht="16.8" customHeight="1">
      <c r="A440" s="40"/>
      <c r="B440" s="46"/>
      <c r="C440" s="304" t="s">
        <v>896</v>
      </c>
      <c r="D440" s="305" t="s">
        <v>897</v>
      </c>
      <c r="E440" s="306" t="s">
        <v>132</v>
      </c>
      <c r="F440" s="307">
        <v>1</v>
      </c>
      <c r="G440" s="40"/>
      <c r="H440" s="46"/>
    </row>
    <row r="441" spans="1:8" s="2" customFormat="1" ht="16.8" customHeight="1">
      <c r="A441" s="40"/>
      <c r="B441" s="46"/>
      <c r="C441" s="308" t="s">
        <v>19</v>
      </c>
      <c r="D441" s="308" t="s">
        <v>335</v>
      </c>
      <c r="E441" s="19" t="s">
        <v>19</v>
      </c>
      <c r="F441" s="309">
        <v>0</v>
      </c>
      <c r="G441" s="40"/>
      <c r="H441" s="46"/>
    </row>
    <row r="442" spans="1:8" s="2" customFormat="1" ht="16.8" customHeight="1">
      <c r="A442" s="40"/>
      <c r="B442" s="46"/>
      <c r="C442" s="308" t="s">
        <v>896</v>
      </c>
      <c r="D442" s="308" t="s">
        <v>84</v>
      </c>
      <c r="E442" s="19" t="s">
        <v>19</v>
      </c>
      <c r="F442" s="309">
        <v>1</v>
      </c>
      <c r="G442" s="40"/>
      <c r="H442" s="46"/>
    </row>
    <row r="443" spans="1:8" s="2" customFormat="1" ht="16.8" customHeight="1">
      <c r="A443" s="40"/>
      <c r="B443" s="46"/>
      <c r="C443" s="310" t="s">
        <v>1722</v>
      </c>
      <c r="D443" s="40"/>
      <c r="E443" s="40"/>
      <c r="F443" s="40"/>
      <c r="G443" s="40"/>
      <c r="H443" s="46"/>
    </row>
    <row r="444" spans="1:8" s="2" customFormat="1" ht="16.8" customHeight="1">
      <c r="A444" s="40"/>
      <c r="B444" s="46"/>
      <c r="C444" s="308" t="s">
        <v>1153</v>
      </c>
      <c r="D444" s="308" t="s">
        <v>1805</v>
      </c>
      <c r="E444" s="19" t="s">
        <v>132</v>
      </c>
      <c r="F444" s="309">
        <v>1</v>
      </c>
      <c r="G444" s="40"/>
      <c r="H444" s="46"/>
    </row>
    <row r="445" spans="1:8" s="2" customFormat="1" ht="16.8" customHeight="1">
      <c r="A445" s="40"/>
      <c r="B445" s="46"/>
      <c r="C445" s="308" t="s">
        <v>1158</v>
      </c>
      <c r="D445" s="308" t="s">
        <v>1159</v>
      </c>
      <c r="E445" s="19" t="s">
        <v>132</v>
      </c>
      <c r="F445" s="309">
        <v>1</v>
      </c>
      <c r="G445" s="40"/>
      <c r="H445" s="46"/>
    </row>
    <row r="446" spans="1:8" s="2" customFormat="1" ht="16.8" customHeight="1">
      <c r="A446" s="40"/>
      <c r="B446" s="46"/>
      <c r="C446" s="304" t="s">
        <v>898</v>
      </c>
      <c r="D446" s="305" t="s">
        <v>897</v>
      </c>
      <c r="E446" s="306" t="s">
        <v>132</v>
      </c>
      <c r="F446" s="307">
        <v>4</v>
      </c>
      <c r="G446" s="40"/>
      <c r="H446" s="46"/>
    </row>
    <row r="447" spans="1:8" s="2" customFormat="1" ht="16.8" customHeight="1">
      <c r="A447" s="40"/>
      <c r="B447" s="46"/>
      <c r="C447" s="308" t="s">
        <v>19</v>
      </c>
      <c r="D447" s="308" t="s">
        <v>335</v>
      </c>
      <c r="E447" s="19" t="s">
        <v>19</v>
      </c>
      <c r="F447" s="309">
        <v>0</v>
      </c>
      <c r="G447" s="40"/>
      <c r="H447" s="46"/>
    </row>
    <row r="448" spans="1:8" s="2" customFormat="1" ht="16.8" customHeight="1">
      <c r="A448" s="40"/>
      <c r="B448" s="46"/>
      <c r="C448" s="308" t="s">
        <v>898</v>
      </c>
      <c r="D448" s="308" t="s">
        <v>141</v>
      </c>
      <c r="E448" s="19" t="s">
        <v>19</v>
      </c>
      <c r="F448" s="309">
        <v>4</v>
      </c>
      <c r="G448" s="40"/>
      <c r="H448" s="46"/>
    </row>
    <row r="449" spans="1:8" s="2" customFormat="1" ht="16.8" customHeight="1">
      <c r="A449" s="40"/>
      <c r="B449" s="46"/>
      <c r="C449" s="310" t="s">
        <v>1722</v>
      </c>
      <c r="D449" s="40"/>
      <c r="E449" s="40"/>
      <c r="F449" s="40"/>
      <c r="G449" s="40"/>
      <c r="H449" s="46"/>
    </row>
    <row r="450" spans="1:8" s="2" customFormat="1" ht="16.8" customHeight="1">
      <c r="A450" s="40"/>
      <c r="B450" s="46"/>
      <c r="C450" s="308" t="s">
        <v>1162</v>
      </c>
      <c r="D450" s="308" t="s">
        <v>1806</v>
      </c>
      <c r="E450" s="19" t="s">
        <v>132</v>
      </c>
      <c r="F450" s="309">
        <v>4</v>
      </c>
      <c r="G450" s="40"/>
      <c r="H450" s="46"/>
    </row>
    <row r="451" spans="1:8" s="2" customFormat="1" ht="16.8" customHeight="1">
      <c r="A451" s="40"/>
      <c r="B451" s="46"/>
      <c r="C451" s="308" t="s">
        <v>1167</v>
      </c>
      <c r="D451" s="308" t="s">
        <v>1168</v>
      </c>
      <c r="E451" s="19" t="s">
        <v>132</v>
      </c>
      <c r="F451" s="309">
        <v>4</v>
      </c>
      <c r="G451" s="40"/>
      <c r="H451" s="46"/>
    </row>
    <row r="452" spans="1:8" s="2" customFormat="1" ht="16.8" customHeight="1">
      <c r="A452" s="40"/>
      <c r="B452" s="46"/>
      <c r="C452" s="304" t="s">
        <v>976</v>
      </c>
      <c r="D452" s="305" t="s">
        <v>1738</v>
      </c>
      <c r="E452" s="306" t="s">
        <v>144</v>
      </c>
      <c r="F452" s="307">
        <v>1.673</v>
      </c>
      <c r="G452" s="40"/>
      <c r="H452" s="46"/>
    </row>
    <row r="453" spans="1:8" s="2" customFormat="1" ht="16.8" customHeight="1">
      <c r="A453" s="40"/>
      <c r="B453" s="46"/>
      <c r="C453" s="308" t="s">
        <v>19</v>
      </c>
      <c r="D453" s="308" t="s">
        <v>975</v>
      </c>
      <c r="E453" s="19" t="s">
        <v>19</v>
      </c>
      <c r="F453" s="309">
        <v>0</v>
      </c>
      <c r="G453" s="40"/>
      <c r="H453" s="46"/>
    </row>
    <row r="454" spans="1:8" s="2" customFormat="1" ht="16.8" customHeight="1">
      <c r="A454" s="40"/>
      <c r="B454" s="46"/>
      <c r="C454" s="308" t="s">
        <v>976</v>
      </c>
      <c r="D454" s="308" t="s">
        <v>977</v>
      </c>
      <c r="E454" s="19" t="s">
        <v>19</v>
      </c>
      <c r="F454" s="309">
        <v>1.673</v>
      </c>
      <c r="G454" s="40"/>
      <c r="H454" s="46"/>
    </row>
    <row r="455" spans="1:8" s="2" customFormat="1" ht="16.8" customHeight="1">
      <c r="A455" s="40"/>
      <c r="B455" s="46"/>
      <c r="C455" s="304" t="s">
        <v>889</v>
      </c>
      <c r="D455" s="305" t="s">
        <v>890</v>
      </c>
      <c r="E455" s="306" t="s">
        <v>144</v>
      </c>
      <c r="F455" s="307">
        <v>4.635</v>
      </c>
      <c r="G455" s="40"/>
      <c r="H455" s="46"/>
    </row>
    <row r="456" spans="1:8" s="2" customFormat="1" ht="16.8" customHeight="1">
      <c r="A456" s="40"/>
      <c r="B456" s="46"/>
      <c r="C456" s="308" t="s">
        <v>19</v>
      </c>
      <c r="D456" s="308" t="s">
        <v>983</v>
      </c>
      <c r="E456" s="19" t="s">
        <v>19</v>
      </c>
      <c r="F456" s="309">
        <v>0</v>
      </c>
      <c r="G456" s="40"/>
      <c r="H456" s="46"/>
    </row>
    <row r="457" spans="1:8" s="2" customFormat="1" ht="16.8" customHeight="1">
      <c r="A457" s="40"/>
      <c r="B457" s="46"/>
      <c r="C457" s="308" t="s">
        <v>19</v>
      </c>
      <c r="D457" s="308" t="s">
        <v>984</v>
      </c>
      <c r="E457" s="19" t="s">
        <v>19</v>
      </c>
      <c r="F457" s="309">
        <v>4.635</v>
      </c>
      <c r="G457" s="40"/>
      <c r="H457" s="46"/>
    </row>
    <row r="458" spans="1:8" s="2" customFormat="1" ht="16.8" customHeight="1">
      <c r="A458" s="40"/>
      <c r="B458" s="46"/>
      <c r="C458" s="308" t="s">
        <v>889</v>
      </c>
      <c r="D458" s="308" t="s">
        <v>240</v>
      </c>
      <c r="E458" s="19" t="s">
        <v>19</v>
      </c>
      <c r="F458" s="309">
        <v>4.635</v>
      </c>
      <c r="G458" s="40"/>
      <c r="H458" s="46"/>
    </row>
    <row r="459" spans="1:8" s="2" customFormat="1" ht="16.8" customHeight="1">
      <c r="A459" s="40"/>
      <c r="B459" s="46"/>
      <c r="C459" s="310" t="s">
        <v>1722</v>
      </c>
      <c r="D459" s="40"/>
      <c r="E459" s="40"/>
      <c r="F459" s="40"/>
      <c r="G459" s="40"/>
      <c r="H459" s="46"/>
    </row>
    <row r="460" spans="1:8" s="2" customFormat="1" ht="16.8" customHeight="1">
      <c r="A460" s="40"/>
      <c r="B460" s="46"/>
      <c r="C460" s="308" t="s">
        <v>979</v>
      </c>
      <c r="D460" s="308" t="s">
        <v>1800</v>
      </c>
      <c r="E460" s="19" t="s">
        <v>111</v>
      </c>
      <c r="F460" s="309">
        <v>4.635</v>
      </c>
      <c r="G460" s="40"/>
      <c r="H460" s="46"/>
    </row>
    <row r="461" spans="1:8" s="2" customFormat="1" ht="16.8" customHeight="1">
      <c r="A461" s="40"/>
      <c r="B461" s="46"/>
      <c r="C461" s="308" t="s">
        <v>986</v>
      </c>
      <c r="D461" s="308" t="s">
        <v>1807</v>
      </c>
      <c r="E461" s="19" t="s">
        <v>111</v>
      </c>
      <c r="F461" s="309">
        <v>4.635</v>
      </c>
      <c r="G461" s="40"/>
      <c r="H461" s="46"/>
    </row>
    <row r="462" spans="1:8" s="2" customFormat="1" ht="16.8" customHeight="1">
      <c r="A462" s="40"/>
      <c r="B462" s="46"/>
      <c r="C462" s="304" t="s">
        <v>870</v>
      </c>
      <c r="D462" s="305" t="s">
        <v>871</v>
      </c>
      <c r="E462" s="306" t="s">
        <v>111</v>
      </c>
      <c r="F462" s="307">
        <v>7.69</v>
      </c>
      <c r="G462" s="40"/>
      <c r="H462" s="46"/>
    </row>
    <row r="463" spans="1:8" s="2" customFormat="1" ht="16.8" customHeight="1">
      <c r="A463" s="40"/>
      <c r="B463" s="46"/>
      <c r="C463" s="308" t="s">
        <v>19</v>
      </c>
      <c r="D463" s="308" t="s">
        <v>1025</v>
      </c>
      <c r="E463" s="19" t="s">
        <v>19</v>
      </c>
      <c r="F463" s="309">
        <v>0</v>
      </c>
      <c r="G463" s="40"/>
      <c r="H463" s="46"/>
    </row>
    <row r="464" spans="1:8" s="2" customFormat="1" ht="16.8" customHeight="1">
      <c r="A464" s="40"/>
      <c r="B464" s="46"/>
      <c r="C464" s="308" t="s">
        <v>870</v>
      </c>
      <c r="D464" s="308" t="s">
        <v>1026</v>
      </c>
      <c r="E464" s="19" t="s">
        <v>19</v>
      </c>
      <c r="F464" s="309">
        <v>7.69</v>
      </c>
      <c r="G464" s="40"/>
      <c r="H464" s="46"/>
    </row>
    <row r="465" spans="1:8" s="2" customFormat="1" ht="16.8" customHeight="1">
      <c r="A465" s="40"/>
      <c r="B465" s="46"/>
      <c r="C465" s="310" t="s">
        <v>1722</v>
      </c>
      <c r="D465" s="40"/>
      <c r="E465" s="40"/>
      <c r="F465" s="40"/>
      <c r="G465" s="40"/>
      <c r="H465" s="46"/>
    </row>
    <row r="466" spans="1:8" s="2" customFormat="1" ht="16.8" customHeight="1">
      <c r="A466" s="40"/>
      <c r="B466" s="46"/>
      <c r="C466" s="308" t="s">
        <v>1021</v>
      </c>
      <c r="D466" s="308" t="s">
        <v>1802</v>
      </c>
      <c r="E466" s="19" t="s">
        <v>111</v>
      </c>
      <c r="F466" s="309">
        <v>7.69</v>
      </c>
      <c r="G466" s="40"/>
      <c r="H466" s="46"/>
    </row>
    <row r="467" spans="1:8" s="2" customFormat="1" ht="16.8" customHeight="1">
      <c r="A467" s="40"/>
      <c r="B467" s="46"/>
      <c r="C467" s="308" t="s">
        <v>312</v>
      </c>
      <c r="D467" s="308" t="s">
        <v>1741</v>
      </c>
      <c r="E467" s="19" t="s">
        <v>144</v>
      </c>
      <c r="F467" s="309">
        <v>56.995</v>
      </c>
      <c r="G467" s="40"/>
      <c r="H467" s="46"/>
    </row>
    <row r="468" spans="1:8" s="2" customFormat="1" ht="16.8" customHeight="1">
      <c r="A468" s="40"/>
      <c r="B468" s="46"/>
      <c r="C468" s="308" t="s">
        <v>1015</v>
      </c>
      <c r="D468" s="308" t="s">
        <v>1808</v>
      </c>
      <c r="E468" s="19" t="s">
        <v>111</v>
      </c>
      <c r="F468" s="309">
        <v>7.69</v>
      </c>
      <c r="G468" s="40"/>
      <c r="H468" s="46"/>
    </row>
    <row r="469" spans="1:8" s="2" customFormat="1" ht="16.8" customHeight="1">
      <c r="A469" s="40"/>
      <c r="B469" s="46"/>
      <c r="C469" s="304" t="s">
        <v>855</v>
      </c>
      <c r="D469" s="305" t="s">
        <v>856</v>
      </c>
      <c r="E469" s="306" t="s">
        <v>144</v>
      </c>
      <c r="F469" s="307">
        <v>35.942</v>
      </c>
      <c r="G469" s="40"/>
      <c r="H469" s="46"/>
    </row>
    <row r="470" spans="1:8" s="2" customFormat="1" ht="16.8" customHeight="1">
      <c r="A470" s="40"/>
      <c r="B470" s="46"/>
      <c r="C470" s="308" t="s">
        <v>19</v>
      </c>
      <c r="D470" s="308" t="s">
        <v>931</v>
      </c>
      <c r="E470" s="19" t="s">
        <v>19</v>
      </c>
      <c r="F470" s="309">
        <v>0</v>
      </c>
      <c r="G470" s="40"/>
      <c r="H470" s="46"/>
    </row>
    <row r="471" spans="1:8" s="2" customFormat="1" ht="16.8" customHeight="1">
      <c r="A471" s="40"/>
      <c r="B471" s="46"/>
      <c r="C471" s="308" t="s">
        <v>855</v>
      </c>
      <c r="D471" s="308" t="s">
        <v>932</v>
      </c>
      <c r="E471" s="19" t="s">
        <v>19</v>
      </c>
      <c r="F471" s="309">
        <v>35.942</v>
      </c>
      <c r="G471" s="40"/>
      <c r="H471" s="46"/>
    </row>
    <row r="472" spans="1:8" s="2" customFormat="1" ht="16.8" customHeight="1">
      <c r="A472" s="40"/>
      <c r="B472" s="46"/>
      <c r="C472" s="310" t="s">
        <v>1722</v>
      </c>
      <c r="D472" s="40"/>
      <c r="E472" s="40"/>
      <c r="F472" s="40"/>
      <c r="G472" s="40"/>
      <c r="H472" s="46"/>
    </row>
    <row r="473" spans="1:8" s="2" customFormat="1" ht="12">
      <c r="A473" s="40"/>
      <c r="B473" s="46"/>
      <c r="C473" s="308" t="s">
        <v>927</v>
      </c>
      <c r="D473" s="308" t="s">
        <v>1798</v>
      </c>
      <c r="E473" s="19" t="s">
        <v>144</v>
      </c>
      <c r="F473" s="309">
        <v>35.942</v>
      </c>
      <c r="G473" s="40"/>
      <c r="H473" s="46"/>
    </row>
    <row r="474" spans="1:8" s="2" customFormat="1" ht="12">
      <c r="A474" s="40"/>
      <c r="B474" s="46"/>
      <c r="C474" s="308" t="s">
        <v>273</v>
      </c>
      <c r="D474" s="308" t="s">
        <v>1762</v>
      </c>
      <c r="E474" s="19" t="s">
        <v>144</v>
      </c>
      <c r="F474" s="309">
        <v>354.71</v>
      </c>
      <c r="G474" s="40"/>
      <c r="H474" s="46"/>
    </row>
    <row r="475" spans="1:8" s="2" customFormat="1" ht="16.8" customHeight="1">
      <c r="A475" s="40"/>
      <c r="B475" s="46"/>
      <c r="C475" s="308" t="s">
        <v>312</v>
      </c>
      <c r="D475" s="308" t="s">
        <v>1741</v>
      </c>
      <c r="E475" s="19" t="s">
        <v>144</v>
      </c>
      <c r="F475" s="309">
        <v>56.995</v>
      </c>
      <c r="G475" s="40"/>
      <c r="H475" s="46"/>
    </row>
    <row r="476" spans="1:8" s="2" customFormat="1" ht="16.8" customHeight="1">
      <c r="A476" s="40"/>
      <c r="B476" s="46"/>
      <c r="C476" s="304" t="s">
        <v>858</v>
      </c>
      <c r="D476" s="305" t="s">
        <v>859</v>
      </c>
      <c r="E476" s="306" t="s">
        <v>127</v>
      </c>
      <c r="F476" s="307">
        <v>36.1</v>
      </c>
      <c r="G476" s="40"/>
      <c r="H476" s="46"/>
    </row>
    <row r="477" spans="1:8" s="2" customFormat="1" ht="16.8" customHeight="1">
      <c r="A477" s="40"/>
      <c r="B477" s="46"/>
      <c r="C477" s="308" t="s">
        <v>19</v>
      </c>
      <c r="D477" s="308" t="s">
        <v>414</v>
      </c>
      <c r="E477" s="19" t="s">
        <v>19</v>
      </c>
      <c r="F477" s="309">
        <v>0</v>
      </c>
      <c r="G477" s="40"/>
      <c r="H477" s="46"/>
    </row>
    <row r="478" spans="1:8" s="2" customFormat="1" ht="16.8" customHeight="1">
      <c r="A478" s="40"/>
      <c r="B478" s="46"/>
      <c r="C478" s="308" t="s">
        <v>858</v>
      </c>
      <c r="D478" s="308" t="s">
        <v>1112</v>
      </c>
      <c r="E478" s="19" t="s">
        <v>19</v>
      </c>
      <c r="F478" s="309">
        <v>36.1</v>
      </c>
      <c r="G478" s="40"/>
      <c r="H478" s="46"/>
    </row>
    <row r="479" spans="1:8" s="2" customFormat="1" ht="16.8" customHeight="1">
      <c r="A479" s="40"/>
      <c r="B479" s="46"/>
      <c r="C479" s="310" t="s">
        <v>1722</v>
      </c>
      <c r="D479" s="40"/>
      <c r="E479" s="40"/>
      <c r="F479" s="40"/>
      <c r="G479" s="40"/>
      <c r="H479" s="46"/>
    </row>
    <row r="480" spans="1:8" s="2" customFormat="1" ht="16.8" customHeight="1">
      <c r="A480" s="40"/>
      <c r="B480" s="46"/>
      <c r="C480" s="308" t="s">
        <v>1108</v>
      </c>
      <c r="D480" s="308" t="s">
        <v>1809</v>
      </c>
      <c r="E480" s="19" t="s">
        <v>127</v>
      </c>
      <c r="F480" s="309">
        <v>36.1</v>
      </c>
      <c r="G480" s="40"/>
      <c r="H480" s="46"/>
    </row>
    <row r="481" spans="1:8" s="2" customFormat="1" ht="12">
      <c r="A481" s="40"/>
      <c r="B481" s="46"/>
      <c r="C481" s="308" t="s">
        <v>933</v>
      </c>
      <c r="D481" s="308" t="s">
        <v>1810</v>
      </c>
      <c r="E481" s="19" t="s">
        <v>144</v>
      </c>
      <c r="F481" s="309">
        <v>42.768</v>
      </c>
      <c r="G481" s="40"/>
      <c r="H481" s="46"/>
    </row>
    <row r="482" spans="1:8" s="2" customFormat="1" ht="16.8" customHeight="1">
      <c r="A482" s="40"/>
      <c r="B482" s="46"/>
      <c r="C482" s="308" t="s">
        <v>959</v>
      </c>
      <c r="D482" s="308" t="s">
        <v>1811</v>
      </c>
      <c r="E482" s="19" t="s">
        <v>144</v>
      </c>
      <c r="F482" s="309">
        <v>8.298</v>
      </c>
      <c r="G482" s="40"/>
      <c r="H482" s="46"/>
    </row>
    <row r="483" spans="1:8" s="2" customFormat="1" ht="16.8" customHeight="1">
      <c r="A483" s="40"/>
      <c r="B483" s="46"/>
      <c r="C483" s="308" t="s">
        <v>999</v>
      </c>
      <c r="D483" s="308" t="s">
        <v>1812</v>
      </c>
      <c r="E483" s="19" t="s">
        <v>144</v>
      </c>
      <c r="F483" s="309">
        <v>3.249</v>
      </c>
      <c r="G483" s="40"/>
      <c r="H483" s="46"/>
    </row>
    <row r="484" spans="1:8" s="2" customFormat="1" ht="16.8" customHeight="1">
      <c r="A484" s="40"/>
      <c r="B484" s="46"/>
      <c r="C484" s="308" t="s">
        <v>1114</v>
      </c>
      <c r="D484" s="308" t="s">
        <v>1115</v>
      </c>
      <c r="E484" s="19" t="s">
        <v>127</v>
      </c>
      <c r="F484" s="309">
        <v>36.642</v>
      </c>
      <c r="G484" s="40"/>
      <c r="H484" s="46"/>
    </row>
    <row r="485" spans="1:8" s="2" customFormat="1" ht="16.8" customHeight="1">
      <c r="A485" s="40"/>
      <c r="B485" s="46"/>
      <c r="C485" s="304" t="s">
        <v>894</v>
      </c>
      <c r="D485" s="305" t="s">
        <v>895</v>
      </c>
      <c r="E485" s="306" t="s">
        <v>132</v>
      </c>
      <c r="F485" s="307">
        <v>14</v>
      </c>
      <c r="G485" s="40"/>
      <c r="H485" s="46"/>
    </row>
    <row r="486" spans="1:8" s="2" customFormat="1" ht="16.8" customHeight="1">
      <c r="A486" s="40"/>
      <c r="B486" s="46"/>
      <c r="C486" s="308" t="s">
        <v>19</v>
      </c>
      <c r="D486" s="308" t="s">
        <v>335</v>
      </c>
      <c r="E486" s="19" t="s">
        <v>19</v>
      </c>
      <c r="F486" s="309">
        <v>0</v>
      </c>
      <c r="G486" s="40"/>
      <c r="H486" s="46"/>
    </row>
    <row r="487" spans="1:8" s="2" customFormat="1" ht="16.8" customHeight="1">
      <c r="A487" s="40"/>
      <c r="B487" s="46"/>
      <c r="C487" s="308" t="s">
        <v>894</v>
      </c>
      <c r="D487" s="308" t="s">
        <v>296</v>
      </c>
      <c r="E487" s="19" t="s">
        <v>19</v>
      </c>
      <c r="F487" s="309">
        <v>14</v>
      </c>
      <c r="G487" s="40"/>
      <c r="H487" s="46"/>
    </row>
    <row r="488" spans="1:8" s="2" customFormat="1" ht="16.8" customHeight="1">
      <c r="A488" s="40"/>
      <c r="B488" s="46"/>
      <c r="C488" s="310" t="s">
        <v>1722</v>
      </c>
      <c r="D488" s="40"/>
      <c r="E488" s="40"/>
      <c r="F488" s="40"/>
      <c r="G488" s="40"/>
      <c r="H488" s="46"/>
    </row>
    <row r="489" spans="1:8" s="2" customFormat="1" ht="16.8" customHeight="1">
      <c r="A489" s="40"/>
      <c r="B489" s="46"/>
      <c r="C489" s="308" t="s">
        <v>1119</v>
      </c>
      <c r="D489" s="308" t="s">
        <v>1813</v>
      </c>
      <c r="E489" s="19" t="s">
        <v>132</v>
      </c>
      <c r="F489" s="309">
        <v>14</v>
      </c>
      <c r="G489" s="40"/>
      <c r="H489" s="46"/>
    </row>
    <row r="490" spans="1:8" s="2" customFormat="1" ht="16.8" customHeight="1">
      <c r="A490" s="40"/>
      <c r="B490" s="46"/>
      <c r="C490" s="308" t="s">
        <v>1123</v>
      </c>
      <c r="D490" s="308" t="s">
        <v>1124</v>
      </c>
      <c r="E490" s="19" t="s">
        <v>132</v>
      </c>
      <c r="F490" s="309">
        <v>14</v>
      </c>
      <c r="G490" s="40"/>
      <c r="H490" s="46"/>
    </row>
    <row r="491" spans="1:8" s="2" customFormat="1" ht="16.8" customHeight="1">
      <c r="A491" s="40"/>
      <c r="B491" s="46"/>
      <c r="C491" s="304" t="s">
        <v>875</v>
      </c>
      <c r="D491" s="305" t="s">
        <v>876</v>
      </c>
      <c r="E491" s="306" t="s">
        <v>144</v>
      </c>
      <c r="F491" s="307">
        <v>3.249</v>
      </c>
      <c r="G491" s="40"/>
      <c r="H491" s="46"/>
    </row>
    <row r="492" spans="1:8" s="2" customFormat="1" ht="16.8" customHeight="1">
      <c r="A492" s="40"/>
      <c r="B492" s="46"/>
      <c r="C492" s="308" t="s">
        <v>19</v>
      </c>
      <c r="D492" s="308" t="s">
        <v>1003</v>
      </c>
      <c r="E492" s="19" t="s">
        <v>19</v>
      </c>
      <c r="F492" s="309">
        <v>0</v>
      </c>
      <c r="G492" s="40"/>
      <c r="H492" s="46"/>
    </row>
    <row r="493" spans="1:8" s="2" customFormat="1" ht="16.8" customHeight="1">
      <c r="A493" s="40"/>
      <c r="B493" s="46"/>
      <c r="C493" s="308" t="s">
        <v>875</v>
      </c>
      <c r="D493" s="308" t="s">
        <v>1004</v>
      </c>
      <c r="E493" s="19" t="s">
        <v>19</v>
      </c>
      <c r="F493" s="309">
        <v>3.249</v>
      </c>
      <c r="G493" s="40"/>
      <c r="H493" s="46"/>
    </row>
    <row r="494" spans="1:8" s="2" customFormat="1" ht="16.8" customHeight="1">
      <c r="A494" s="40"/>
      <c r="B494" s="46"/>
      <c r="C494" s="310" t="s">
        <v>1722</v>
      </c>
      <c r="D494" s="40"/>
      <c r="E494" s="40"/>
      <c r="F494" s="40"/>
      <c r="G494" s="40"/>
      <c r="H494" s="46"/>
    </row>
    <row r="495" spans="1:8" s="2" customFormat="1" ht="16.8" customHeight="1">
      <c r="A495" s="40"/>
      <c r="B495" s="46"/>
      <c r="C495" s="308" t="s">
        <v>999</v>
      </c>
      <c r="D495" s="308" t="s">
        <v>1812</v>
      </c>
      <c r="E495" s="19" t="s">
        <v>144</v>
      </c>
      <c r="F495" s="309">
        <v>3.249</v>
      </c>
      <c r="G495" s="40"/>
      <c r="H495" s="46"/>
    </row>
    <row r="496" spans="1:8" s="2" customFormat="1" ht="16.8" customHeight="1">
      <c r="A496" s="40"/>
      <c r="B496" s="46"/>
      <c r="C496" s="308" t="s">
        <v>312</v>
      </c>
      <c r="D496" s="308" t="s">
        <v>1741</v>
      </c>
      <c r="E496" s="19" t="s">
        <v>144</v>
      </c>
      <c r="F496" s="309">
        <v>56.995</v>
      </c>
      <c r="G496" s="40"/>
      <c r="H496" s="46"/>
    </row>
    <row r="497" spans="1:8" s="2" customFormat="1" ht="16.8" customHeight="1">
      <c r="A497" s="40"/>
      <c r="B497" s="46"/>
      <c r="C497" s="304" t="s">
        <v>916</v>
      </c>
      <c r="D497" s="305" t="s">
        <v>917</v>
      </c>
      <c r="E497" s="306" t="s">
        <v>111</v>
      </c>
      <c r="F497" s="307">
        <v>2095</v>
      </c>
      <c r="G497" s="40"/>
      <c r="H497" s="46"/>
    </row>
    <row r="498" spans="1:8" s="2" customFormat="1" ht="16.8" customHeight="1">
      <c r="A498" s="40"/>
      <c r="B498" s="46"/>
      <c r="C498" s="308" t="s">
        <v>19</v>
      </c>
      <c r="D498" s="308" t="s">
        <v>239</v>
      </c>
      <c r="E498" s="19" t="s">
        <v>19</v>
      </c>
      <c r="F498" s="309">
        <v>0</v>
      </c>
      <c r="G498" s="40"/>
      <c r="H498" s="46"/>
    </row>
    <row r="499" spans="1:8" s="2" customFormat="1" ht="16.8" customHeight="1">
      <c r="A499" s="40"/>
      <c r="B499" s="46"/>
      <c r="C499" s="308" t="s">
        <v>916</v>
      </c>
      <c r="D499" s="308" t="s">
        <v>918</v>
      </c>
      <c r="E499" s="19" t="s">
        <v>19</v>
      </c>
      <c r="F499" s="309">
        <v>2095</v>
      </c>
      <c r="G499" s="40"/>
      <c r="H499" s="46"/>
    </row>
    <row r="500" spans="1:8" s="2" customFormat="1" ht="16.8" customHeight="1">
      <c r="A500" s="40"/>
      <c r="B500" s="46"/>
      <c r="C500" s="310" t="s">
        <v>1722</v>
      </c>
      <c r="D500" s="40"/>
      <c r="E500" s="40"/>
      <c r="F500" s="40"/>
      <c r="G500" s="40"/>
      <c r="H500" s="46"/>
    </row>
    <row r="501" spans="1:8" s="2" customFormat="1" ht="16.8" customHeight="1">
      <c r="A501" s="40"/>
      <c r="B501" s="46"/>
      <c r="C501" s="308" t="s">
        <v>1290</v>
      </c>
      <c r="D501" s="308" t="s">
        <v>1814</v>
      </c>
      <c r="E501" s="19" t="s">
        <v>111</v>
      </c>
      <c r="F501" s="309">
        <v>2095</v>
      </c>
      <c r="G501" s="40"/>
      <c r="H501" s="46"/>
    </row>
    <row r="502" spans="1:8" s="2" customFormat="1" ht="16.8" customHeight="1">
      <c r="A502" s="40"/>
      <c r="B502" s="46"/>
      <c r="C502" s="308" t="s">
        <v>1285</v>
      </c>
      <c r="D502" s="308" t="s">
        <v>1815</v>
      </c>
      <c r="E502" s="19" t="s">
        <v>111</v>
      </c>
      <c r="F502" s="309">
        <v>2095</v>
      </c>
      <c r="G502" s="40"/>
      <c r="H502" s="46"/>
    </row>
    <row r="503" spans="1:8" s="2" customFormat="1" ht="16.8" customHeight="1">
      <c r="A503" s="40"/>
      <c r="B503" s="46"/>
      <c r="C503" s="304" t="s">
        <v>861</v>
      </c>
      <c r="D503" s="305" t="s">
        <v>192</v>
      </c>
      <c r="E503" s="306" t="s">
        <v>144</v>
      </c>
      <c r="F503" s="307">
        <v>25.992</v>
      </c>
      <c r="G503" s="40"/>
      <c r="H503" s="46"/>
    </row>
    <row r="504" spans="1:8" s="2" customFormat="1" ht="16.8" customHeight="1">
      <c r="A504" s="40"/>
      <c r="B504" s="46"/>
      <c r="C504" s="308" t="s">
        <v>19</v>
      </c>
      <c r="D504" s="308" t="s">
        <v>937</v>
      </c>
      <c r="E504" s="19" t="s">
        <v>19</v>
      </c>
      <c r="F504" s="309">
        <v>0</v>
      </c>
      <c r="G504" s="40"/>
      <c r="H504" s="46"/>
    </row>
    <row r="505" spans="1:8" s="2" customFormat="1" ht="16.8" customHeight="1">
      <c r="A505" s="40"/>
      <c r="B505" s="46"/>
      <c r="C505" s="308" t="s">
        <v>861</v>
      </c>
      <c r="D505" s="308" t="s">
        <v>938</v>
      </c>
      <c r="E505" s="19" t="s">
        <v>19</v>
      </c>
      <c r="F505" s="309">
        <v>25.992</v>
      </c>
      <c r="G505" s="40"/>
      <c r="H505" s="46"/>
    </row>
    <row r="506" spans="1:8" s="2" customFormat="1" ht="16.8" customHeight="1">
      <c r="A506" s="40"/>
      <c r="B506" s="46"/>
      <c r="C506" s="310" t="s">
        <v>1722</v>
      </c>
      <c r="D506" s="40"/>
      <c r="E506" s="40"/>
      <c r="F506" s="40"/>
      <c r="G506" s="40"/>
      <c r="H506" s="46"/>
    </row>
    <row r="507" spans="1:8" s="2" customFormat="1" ht="12">
      <c r="A507" s="40"/>
      <c r="B507" s="46"/>
      <c r="C507" s="308" t="s">
        <v>933</v>
      </c>
      <c r="D507" s="308" t="s">
        <v>1810</v>
      </c>
      <c r="E507" s="19" t="s">
        <v>144</v>
      </c>
      <c r="F507" s="309">
        <v>42.768</v>
      </c>
      <c r="G507" s="40"/>
      <c r="H507" s="46"/>
    </row>
    <row r="508" spans="1:8" s="2" customFormat="1" ht="16.8" customHeight="1">
      <c r="A508" s="40"/>
      <c r="B508" s="46"/>
      <c r="C508" s="308" t="s">
        <v>940</v>
      </c>
      <c r="D508" s="308" t="s">
        <v>1816</v>
      </c>
      <c r="E508" s="19" t="s">
        <v>144</v>
      </c>
      <c r="F508" s="309">
        <v>21.384</v>
      </c>
      <c r="G508" s="40"/>
      <c r="H508" s="46"/>
    </row>
    <row r="509" spans="1:8" s="2" customFormat="1" ht="12">
      <c r="A509" s="40"/>
      <c r="B509" s="46"/>
      <c r="C509" s="308" t="s">
        <v>273</v>
      </c>
      <c r="D509" s="308" t="s">
        <v>1762</v>
      </c>
      <c r="E509" s="19" t="s">
        <v>144</v>
      </c>
      <c r="F509" s="309">
        <v>354.71</v>
      </c>
      <c r="G509" s="40"/>
      <c r="H509" s="46"/>
    </row>
    <row r="510" spans="1:8" s="2" customFormat="1" ht="16.8" customHeight="1">
      <c r="A510" s="40"/>
      <c r="B510" s="46"/>
      <c r="C510" s="308" t="s">
        <v>312</v>
      </c>
      <c r="D510" s="308" t="s">
        <v>1741</v>
      </c>
      <c r="E510" s="19" t="s">
        <v>144</v>
      </c>
      <c r="F510" s="309">
        <v>56.995</v>
      </c>
      <c r="G510" s="40"/>
      <c r="H510" s="46"/>
    </row>
    <row r="511" spans="1:8" s="2" customFormat="1" ht="16.8" customHeight="1">
      <c r="A511" s="40"/>
      <c r="B511" s="46"/>
      <c r="C511" s="304" t="s">
        <v>878</v>
      </c>
      <c r="D511" s="305" t="s">
        <v>879</v>
      </c>
      <c r="E511" s="306" t="s">
        <v>144</v>
      </c>
      <c r="F511" s="307">
        <v>8.298</v>
      </c>
      <c r="G511" s="40"/>
      <c r="H511" s="46"/>
    </row>
    <row r="512" spans="1:8" s="2" customFormat="1" ht="16.8" customHeight="1">
      <c r="A512" s="40"/>
      <c r="B512" s="46"/>
      <c r="C512" s="308" t="s">
        <v>19</v>
      </c>
      <c r="D512" s="308" t="s">
        <v>963</v>
      </c>
      <c r="E512" s="19" t="s">
        <v>19</v>
      </c>
      <c r="F512" s="309">
        <v>0</v>
      </c>
      <c r="G512" s="40"/>
      <c r="H512" s="46"/>
    </row>
    <row r="513" spans="1:8" s="2" customFormat="1" ht="16.8" customHeight="1">
      <c r="A513" s="40"/>
      <c r="B513" s="46"/>
      <c r="C513" s="308" t="s">
        <v>878</v>
      </c>
      <c r="D513" s="308" t="s">
        <v>964</v>
      </c>
      <c r="E513" s="19" t="s">
        <v>19</v>
      </c>
      <c r="F513" s="309">
        <v>8.298</v>
      </c>
      <c r="G513" s="40"/>
      <c r="H513" s="46"/>
    </row>
    <row r="514" spans="1:8" s="2" customFormat="1" ht="16.8" customHeight="1">
      <c r="A514" s="40"/>
      <c r="B514" s="46"/>
      <c r="C514" s="310" t="s">
        <v>1722</v>
      </c>
      <c r="D514" s="40"/>
      <c r="E514" s="40"/>
      <c r="F514" s="40"/>
      <c r="G514" s="40"/>
      <c r="H514" s="46"/>
    </row>
    <row r="515" spans="1:8" s="2" customFormat="1" ht="16.8" customHeight="1">
      <c r="A515" s="40"/>
      <c r="B515" s="46"/>
      <c r="C515" s="308" t="s">
        <v>959</v>
      </c>
      <c r="D515" s="308" t="s">
        <v>1811</v>
      </c>
      <c r="E515" s="19" t="s">
        <v>144</v>
      </c>
      <c r="F515" s="309">
        <v>8.298</v>
      </c>
      <c r="G515" s="40"/>
      <c r="H515" s="46"/>
    </row>
    <row r="516" spans="1:8" s="2" customFormat="1" ht="16.8" customHeight="1">
      <c r="A516" s="40"/>
      <c r="B516" s="46"/>
      <c r="C516" s="308" t="s">
        <v>312</v>
      </c>
      <c r="D516" s="308" t="s">
        <v>1741</v>
      </c>
      <c r="E516" s="19" t="s">
        <v>144</v>
      </c>
      <c r="F516" s="309">
        <v>56.995</v>
      </c>
      <c r="G516" s="40"/>
      <c r="H516" s="46"/>
    </row>
    <row r="517" spans="1:8" s="2" customFormat="1" ht="16.8" customHeight="1">
      <c r="A517" s="40"/>
      <c r="B517" s="46"/>
      <c r="C517" s="308" t="s">
        <v>321</v>
      </c>
      <c r="D517" s="308" t="s">
        <v>322</v>
      </c>
      <c r="E517" s="19" t="s">
        <v>292</v>
      </c>
      <c r="F517" s="309">
        <v>17.426</v>
      </c>
      <c r="G517" s="40"/>
      <c r="H517" s="46"/>
    </row>
    <row r="518" spans="1:8" s="2" customFormat="1" ht="16.8" customHeight="1">
      <c r="A518" s="40"/>
      <c r="B518" s="46"/>
      <c r="C518" s="304" t="s">
        <v>142</v>
      </c>
      <c r="D518" s="305" t="s">
        <v>143</v>
      </c>
      <c r="E518" s="306" t="s">
        <v>144</v>
      </c>
      <c r="F518" s="307">
        <v>14.445</v>
      </c>
      <c r="G518" s="40"/>
      <c r="H518" s="46"/>
    </row>
    <row r="519" spans="1:8" s="2" customFormat="1" ht="16.8" customHeight="1">
      <c r="A519" s="40"/>
      <c r="B519" s="46"/>
      <c r="C519" s="308" t="s">
        <v>19</v>
      </c>
      <c r="D519" s="308" t="s">
        <v>316</v>
      </c>
      <c r="E519" s="19" t="s">
        <v>19</v>
      </c>
      <c r="F519" s="309">
        <v>0</v>
      </c>
      <c r="G519" s="40"/>
      <c r="H519" s="46"/>
    </row>
    <row r="520" spans="1:8" s="2" customFormat="1" ht="16.8" customHeight="1">
      <c r="A520" s="40"/>
      <c r="B520" s="46"/>
      <c r="C520" s="308" t="s">
        <v>142</v>
      </c>
      <c r="D520" s="308" t="s">
        <v>955</v>
      </c>
      <c r="E520" s="19" t="s">
        <v>19</v>
      </c>
      <c r="F520" s="309">
        <v>14.445</v>
      </c>
      <c r="G520" s="40"/>
      <c r="H520" s="46"/>
    </row>
    <row r="521" spans="1:8" s="2" customFormat="1" ht="16.8" customHeight="1">
      <c r="A521" s="40"/>
      <c r="B521" s="46"/>
      <c r="C521" s="310" t="s">
        <v>1722</v>
      </c>
      <c r="D521" s="40"/>
      <c r="E521" s="40"/>
      <c r="F521" s="40"/>
      <c r="G521" s="40"/>
      <c r="H521" s="46"/>
    </row>
    <row r="522" spans="1:8" s="2" customFormat="1" ht="16.8" customHeight="1">
      <c r="A522" s="40"/>
      <c r="B522" s="46"/>
      <c r="C522" s="308" t="s">
        <v>312</v>
      </c>
      <c r="D522" s="308" t="s">
        <v>1741</v>
      </c>
      <c r="E522" s="19" t="s">
        <v>144</v>
      </c>
      <c r="F522" s="309">
        <v>56.995</v>
      </c>
      <c r="G522" s="40"/>
      <c r="H522" s="46"/>
    </row>
    <row r="523" spans="1:8" s="2" customFormat="1" ht="16.8" customHeight="1">
      <c r="A523" s="40"/>
      <c r="B523" s="46"/>
      <c r="C523" s="308" t="s">
        <v>321</v>
      </c>
      <c r="D523" s="308" t="s">
        <v>322</v>
      </c>
      <c r="E523" s="19" t="s">
        <v>292</v>
      </c>
      <c r="F523" s="309">
        <v>119.69</v>
      </c>
      <c r="G523" s="40"/>
      <c r="H523" s="46"/>
    </row>
    <row r="524" spans="1:8" s="2" customFormat="1" ht="16.8" customHeight="1">
      <c r="A524" s="40"/>
      <c r="B524" s="46"/>
      <c r="C524" s="304" t="s">
        <v>873</v>
      </c>
      <c r="D524" s="305" t="s">
        <v>143</v>
      </c>
      <c r="E524" s="306" t="s">
        <v>144</v>
      </c>
      <c r="F524" s="307">
        <v>25.774</v>
      </c>
      <c r="G524" s="40"/>
      <c r="H524" s="46"/>
    </row>
    <row r="525" spans="1:8" s="2" customFormat="1" ht="16.8" customHeight="1">
      <c r="A525" s="40"/>
      <c r="B525" s="46"/>
      <c r="C525" s="308" t="s">
        <v>19</v>
      </c>
      <c r="D525" s="308" t="s">
        <v>953</v>
      </c>
      <c r="E525" s="19" t="s">
        <v>19</v>
      </c>
      <c r="F525" s="309">
        <v>0</v>
      </c>
      <c r="G525" s="40"/>
      <c r="H525" s="46"/>
    </row>
    <row r="526" spans="1:8" s="2" customFormat="1" ht="16.8" customHeight="1">
      <c r="A526" s="40"/>
      <c r="B526" s="46"/>
      <c r="C526" s="308" t="s">
        <v>873</v>
      </c>
      <c r="D526" s="308" t="s">
        <v>954</v>
      </c>
      <c r="E526" s="19" t="s">
        <v>19</v>
      </c>
      <c r="F526" s="309">
        <v>25.774</v>
      </c>
      <c r="G526" s="40"/>
      <c r="H526" s="46"/>
    </row>
    <row r="527" spans="1:8" s="2" customFormat="1" ht="16.8" customHeight="1">
      <c r="A527" s="40"/>
      <c r="B527" s="46"/>
      <c r="C527" s="310" t="s">
        <v>1722</v>
      </c>
      <c r="D527" s="40"/>
      <c r="E527" s="40"/>
      <c r="F527" s="40"/>
      <c r="G527" s="40"/>
      <c r="H527" s="46"/>
    </row>
    <row r="528" spans="1:8" s="2" customFormat="1" ht="16.8" customHeight="1">
      <c r="A528" s="40"/>
      <c r="B528" s="46"/>
      <c r="C528" s="308" t="s">
        <v>312</v>
      </c>
      <c r="D528" s="308" t="s">
        <v>1741</v>
      </c>
      <c r="E528" s="19" t="s">
        <v>144</v>
      </c>
      <c r="F528" s="309">
        <v>56.995</v>
      </c>
      <c r="G528" s="40"/>
      <c r="H528" s="46"/>
    </row>
    <row r="529" spans="1:8" s="2" customFormat="1" ht="16.8" customHeight="1">
      <c r="A529" s="40"/>
      <c r="B529" s="46"/>
      <c r="C529" s="308" t="s">
        <v>321</v>
      </c>
      <c r="D529" s="308" t="s">
        <v>322</v>
      </c>
      <c r="E529" s="19" t="s">
        <v>292</v>
      </c>
      <c r="F529" s="309">
        <v>119.69</v>
      </c>
      <c r="G529" s="40"/>
      <c r="H529" s="46"/>
    </row>
    <row r="530" spans="1:8" s="2" customFormat="1" ht="16.8" customHeight="1">
      <c r="A530" s="40"/>
      <c r="B530" s="46"/>
      <c r="C530" s="304" t="s">
        <v>147</v>
      </c>
      <c r="D530" s="305" t="s">
        <v>148</v>
      </c>
      <c r="E530" s="306" t="s">
        <v>127</v>
      </c>
      <c r="F530" s="307">
        <v>22.925</v>
      </c>
      <c r="G530" s="40"/>
      <c r="H530" s="46"/>
    </row>
    <row r="531" spans="1:8" s="2" customFormat="1" ht="16.8" customHeight="1">
      <c r="A531" s="40"/>
      <c r="B531" s="46"/>
      <c r="C531" s="308" t="s">
        <v>19</v>
      </c>
      <c r="D531" s="308" t="s">
        <v>414</v>
      </c>
      <c r="E531" s="19" t="s">
        <v>19</v>
      </c>
      <c r="F531" s="309">
        <v>0</v>
      </c>
      <c r="G531" s="40"/>
      <c r="H531" s="46"/>
    </row>
    <row r="532" spans="1:8" s="2" customFormat="1" ht="16.8" customHeight="1">
      <c r="A532" s="40"/>
      <c r="B532" s="46"/>
      <c r="C532" s="308" t="s">
        <v>147</v>
      </c>
      <c r="D532" s="308" t="s">
        <v>415</v>
      </c>
      <c r="E532" s="19" t="s">
        <v>19</v>
      </c>
      <c r="F532" s="309">
        <v>22.925</v>
      </c>
      <c r="G532" s="40"/>
      <c r="H532" s="46"/>
    </row>
    <row r="533" spans="1:8" s="2" customFormat="1" ht="16.8" customHeight="1">
      <c r="A533" s="40"/>
      <c r="B533" s="46"/>
      <c r="C533" s="304" t="s">
        <v>150</v>
      </c>
      <c r="D533" s="305" t="s">
        <v>151</v>
      </c>
      <c r="E533" s="306" t="s">
        <v>132</v>
      </c>
      <c r="F533" s="307">
        <v>11</v>
      </c>
      <c r="G533" s="40"/>
      <c r="H533" s="46"/>
    </row>
    <row r="534" spans="1:8" s="2" customFormat="1" ht="16.8" customHeight="1">
      <c r="A534" s="40"/>
      <c r="B534" s="46"/>
      <c r="C534" s="308" t="s">
        <v>19</v>
      </c>
      <c r="D534" s="308" t="s">
        <v>335</v>
      </c>
      <c r="E534" s="19" t="s">
        <v>19</v>
      </c>
      <c r="F534" s="309">
        <v>0</v>
      </c>
      <c r="G534" s="40"/>
      <c r="H534" s="46"/>
    </row>
    <row r="535" spans="1:8" s="2" customFormat="1" ht="16.8" customHeight="1">
      <c r="A535" s="40"/>
      <c r="B535" s="46"/>
      <c r="C535" s="308" t="s">
        <v>150</v>
      </c>
      <c r="D535" s="308" t="s">
        <v>152</v>
      </c>
      <c r="E535" s="19" t="s">
        <v>19</v>
      </c>
      <c r="F535" s="309">
        <v>11</v>
      </c>
      <c r="G535" s="40"/>
      <c r="H535" s="46"/>
    </row>
    <row r="536" spans="1:8" s="2" customFormat="1" ht="16.8" customHeight="1">
      <c r="A536" s="40"/>
      <c r="B536" s="46"/>
      <c r="C536" s="304" t="s">
        <v>155</v>
      </c>
      <c r="D536" s="305" t="s">
        <v>156</v>
      </c>
      <c r="E536" s="306" t="s">
        <v>127</v>
      </c>
      <c r="F536" s="307">
        <v>10</v>
      </c>
      <c r="G536" s="40"/>
      <c r="H536" s="46"/>
    </row>
    <row r="537" spans="1:8" s="2" customFormat="1" ht="16.8" customHeight="1">
      <c r="A537" s="40"/>
      <c r="B537" s="46"/>
      <c r="C537" s="310" t="s">
        <v>1722</v>
      </c>
      <c r="D537" s="40"/>
      <c r="E537" s="40"/>
      <c r="F537" s="40"/>
      <c r="G537" s="40"/>
      <c r="H537" s="46"/>
    </row>
    <row r="538" spans="1:8" s="2" customFormat="1" ht="16.8" customHeight="1">
      <c r="A538" s="40"/>
      <c r="B538" s="46"/>
      <c r="C538" s="308" t="s">
        <v>959</v>
      </c>
      <c r="D538" s="308" t="s">
        <v>1811</v>
      </c>
      <c r="E538" s="19" t="s">
        <v>144</v>
      </c>
      <c r="F538" s="309">
        <v>8.298</v>
      </c>
      <c r="G538" s="40"/>
      <c r="H538" s="46"/>
    </row>
    <row r="539" spans="1:8" s="2" customFormat="1" ht="16.8" customHeight="1">
      <c r="A539" s="40"/>
      <c r="B539" s="46"/>
      <c r="C539" s="304" t="s">
        <v>169</v>
      </c>
      <c r="D539" s="305" t="s">
        <v>170</v>
      </c>
      <c r="E539" s="306" t="s">
        <v>111</v>
      </c>
      <c r="F539" s="307">
        <v>866.8</v>
      </c>
      <c r="G539" s="40"/>
      <c r="H539" s="46"/>
    </row>
    <row r="540" spans="1:8" s="2" customFormat="1" ht="16.8" customHeight="1">
      <c r="A540" s="40"/>
      <c r="B540" s="46"/>
      <c r="C540" s="308" t="s">
        <v>19</v>
      </c>
      <c r="D540" s="308" t="s">
        <v>239</v>
      </c>
      <c r="E540" s="19" t="s">
        <v>19</v>
      </c>
      <c r="F540" s="309">
        <v>0</v>
      </c>
      <c r="G540" s="40"/>
      <c r="H540" s="46"/>
    </row>
    <row r="541" spans="1:8" s="2" customFormat="1" ht="16.8" customHeight="1">
      <c r="A541" s="40"/>
      <c r="B541" s="46"/>
      <c r="C541" s="308" t="s">
        <v>169</v>
      </c>
      <c r="D541" s="308" t="s">
        <v>171</v>
      </c>
      <c r="E541" s="19" t="s">
        <v>19</v>
      </c>
      <c r="F541" s="309">
        <v>866.8</v>
      </c>
      <c r="G541" s="40"/>
      <c r="H541" s="46"/>
    </row>
    <row r="542" spans="1:8" s="2" customFormat="1" ht="16.8" customHeight="1">
      <c r="A542" s="40"/>
      <c r="B542" s="46"/>
      <c r="C542" s="304" t="s">
        <v>913</v>
      </c>
      <c r="D542" s="305" t="s">
        <v>914</v>
      </c>
      <c r="E542" s="306" t="s">
        <v>127</v>
      </c>
      <c r="F542" s="307">
        <v>98.5</v>
      </c>
      <c r="G542" s="40"/>
      <c r="H542" s="46"/>
    </row>
    <row r="543" spans="1:8" s="2" customFormat="1" ht="16.8" customHeight="1">
      <c r="A543" s="40"/>
      <c r="B543" s="46"/>
      <c r="C543" s="308" t="s">
        <v>19</v>
      </c>
      <c r="D543" s="308" t="s">
        <v>239</v>
      </c>
      <c r="E543" s="19" t="s">
        <v>19</v>
      </c>
      <c r="F543" s="309">
        <v>0</v>
      </c>
      <c r="G543" s="40"/>
      <c r="H543" s="46"/>
    </row>
    <row r="544" spans="1:8" s="2" customFormat="1" ht="16.8" customHeight="1">
      <c r="A544" s="40"/>
      <c r="B544" s="46"/>
      <c r="C544" s="308" t="s">
        <v>913</v>
      </c>
      <c r="D544" s="308" t="s">
        <v>1306</v>
      </c>
      <c r="E544" s="19" t="s">
        <v>19</v>
      </c>
      <c r="F544" s="309">
        <v>98.5</v>
      </c>
      <c r="G544" s="40"/>
      <c r="H544" s="46"/>
    </row>
    <row r="545" spans="1:8" s="2" customFormat="1" ht="16.8" customHeight="1">
      <c r="A545" s="40"/>
      <c r="B545" s="46"/>
      <c r="C545" s="310" t="s">
        <v>1722</v>
      </c>
      <c r="D545" s="40"/>
      <c r="E545" s="40"/>
      <c r="F545" s="40"/>
      <c r="G545" s="40"/>
      <c r="H545" s="46"/>
    </row>
    <row r="546" spans="1:8" s="2" customFormat="1" ht="16.8" customHeight="1">
      <c r="A546" s="40"/>
      <c r="B546" s="46"/>
      <c r="C546" s="308" t="s">
        <v>1302</v>
      </c>
      <c r="D546" s="308" t="s">
        <v>1817</v>
      </c>
      <c r="E546" s="19" t="s">
        <v>127</v>
      </c>
      <c r="F546" s="309">
        <v>98.5</v>
      </c>
      <c r="G546" s="40"/>
      <c r="H546" s="46"/>
    </row>
    <row r="547" spans="1:8" s="2" customFormat="1" ht="16.8" customHeight="1">
      <c r="A547" s="40"/>
      <c r="B547" s="46"/>
      <c r="C547" s="308" t="s">
        <v>1297</v>
      </c>
      <c r="D547" s="308" t="s">
        <v>1818</v>
      </c>
      <c r="E547" s="19" t="s">
        <v>127</v>
      </c>
      <c r="F547" s="309">
        <v>98.5</v>
      </c>
      <c r="G547" s="40"/>
      <c r="H547" s="46"/>
    </row>
    <row r="548" spans="1:8" s="2" customFormat="1" ht="12">
      <c r="A548" s="40"/>
      <c r="B548" s="46"/>
      <c r="C548" s="308" t="s">
        <v>1251</v>
      </c>
      <c r="D548" s="308" t="s">
        <v>1819</v>
      </c>
      <c r="E548" s="19" t="s">
        <v>127</v>
      </c>
      <c r="F548" s="309">
        <v>98.5</v>
      </c>
      <c r="G548" s="40"/>
      <c r="H548" s="46"/>
    </row>
    <row r="549" spans="1:8" s="2" customFormat="1" ht="16.8" customHeight="1">
      <c r="A549" s="40"/>
      <c r="B549" s="46"/>
      <c r="C549" s="304" t="s">
        <v>172</v>
      </c>
      <c r="D549" s="305" t="s">
        <v>173</v>
      </c>
      <c r="E549" s="306" t="s">
        <v>111</v>
      </c>
      <c r="F549" s="307">
        <v>31.2</v>
      </c>
      <c r="G549" s="40"/>
      <c r="H549" s="46"/>
    </row>
    <row r="550" spans="1:8" s="2" customFormat="1" ht="16.8" customHeight="1">
      <c r="A550" s="40"/>
      <c r="B550" s="46"/>
      <c r="C550" s="308" t="s">
        <v>19</v>
      </c>
      <c r="D550" s="308" t="s">
        <v>239</v>
      </c>
      <c r="E550" s="19" t="s">
        <v>19</v>
      </c>
      <c r="F550" s="309">
        <v>0</v>
      </c>
      <c r="G550" s="40"/>
      <c r="H550" s="46"/>
    </row>
    <row r="551" spans="1:8" s="2" customFormat="1" ht="16.8" customHeight="1">
      <c r="A551" s="40"/>
      <c r="B551" s="46"/>
      <c r="C551" s="308" t="s">
        <v>172</v>
      </c>
      <c r="D551" s="308" t="s">
        <v>630</v>
      </c>
      <c r="E551" s="19" t="s">
        <v>19</v>
      </c>
      <c r="F551" s="309">
        <v>31.2</v>
      </c>
      <c r="G551" s="40"/>
      <c r="H551" s="46"/>
    </row>
    <row r="552" spans="1:8" s="2" customFormat="1" ht="16.8" customHeight="1">
      <c r="A552" s="40"/>
      <c r="B552" s="46"/>
      <c r="C552" s="304" t="s">
        <v>863</v>
      </c>
      <c r="D552" s="305" t="s">
        <v>864</v>
      </c>
      <c r="E552" s="306" t="s">
        <v>127</v>
      </c>
      <c r="F552" s="307">
        <v>23.3</v>
      </c>
      <c r="G552" s="40"/>
      <c r="H552" s="46"/>
    </row>
    <row r="553" spans="1:8" s="2" customFormat="1" ht="16.8" customHeight="1">
      <c r="A553" s="40"/>
      <c r="B553" s="46"/>
      <c r="C553" s="308" t="s">
        <v>19</v>
      </c>
      <c r="D553" s="308" t="s">
        <v>414</v>
      </c>
      <c r="E553" s="19" t="s">
        <v>19</v>
      </c>
      <c r="F553" s="309">
        <v>0</v>
      </c>
      <c r="G553" s="40"/>
      <c r="H553" s="46"/>
    </row>
    <row r="554" spans="1:8" s="2" customFormat="1" ht="16.8" customHeight="1">
      <c r="A554" s="40"/>
      <c r="B554" s="46"/>
      <c r="C554" s="308" t="s">
        <v>863</v>
      </c>
      <c r="D554" s="308" t="s">
        <v>1328</v>
      </c>
      <c r="E554" s="19" t="s">
        <v>19</v>
      </c>
      <c r="F554" s="309">
        <v>23.3</v>
      </c>
      <c r="G554" s="40"/>
      <c r="H554" s="46"/>
    </row>
    <row r="555" spans="1:8" s="2" customFormat="1" ht="16.8" customHeight="1">
      <c r="A555" s="40"/>
      <c r="B555" s="46"/>
      <c r="C555" s="310" t="s">
        <v>1722</v>
      </c>
      <c r="D555" s="40"/>
      <c r="E555" s="40"/>
      <c r="F555" s="40"/>
      <c r="G555" s="40"/>
      <c r="H555" s="46"/>
    </row>
    <row r="556" spans="1:8" s="2" customFormat="1" ht="16.8" customHeight="1">
      <c r="A556" s="40"/>
      <c r="B556" s="46"/>
      <c r="C556" s="308" t="s">
        <v>1324</v>
      </c>
      <c r="D556" s="308" t="s">
        <v>1820</v>
      </c>
      <c r="E556" s="19" t="s">
        <v>127</v>
      </c>
      <c r="F556" s="309">
        <v>23.3</v>
      </c>
      <c r="G556" s="40"/>
      <c r="H556" s="46"/>
    </row>
    <row r="557" spans="1:8" s="2" customFormat="1" ht="12">
      <c r="A557" s="40"/>
      <c r="B557" s="46"/>
      <c r="C557" s="308" t="s">
        <v>933</v>
      </c>
      <c r="D557" s="308" t="s">
        <v>1810</v>
      </c>
      <c r="E557" s="19" t="s">
        <v>144</v>
      </c>
      <c r="F557" s="309">
        <v>42.768</v>
      </c>
      <c r="G557" s="40"/>
      <c r="H557" s="46"/>
    </row>
    <row r="558" spans="1:8" s="2" customFormat="1" ht="16.8" customHeight="1">
      <c r="A558" s="40"/>
      <c r="B558" s="46"/>
      <c r="C558" s="304" t="s">
        <v>866</v>
      </c>
      <c r="D558" s="305" t="s">
        <v>192</v>
      </c>
      <c r="E558" s="306" t="s">
        <v>144</v>
      </c>
      <c r="F558" s="307">
        <v>16.776</v>
      </c>
      <c r="G558" s="40"/>
      <c r="H558" s="46"/>
    </row>
    <row r="559" spans="1:8" s="2" customFormat="1" ht="16.8" customHeight="1">
      <c r="A559" s="40"/>
      <c r="B559" s="46"/>
      <c r="C559" s="308" t="s">
        <v>866</v>
      </c>
      <c r="D559" s="308" t="s">
        <v>939</v>
      </c>
      <c r="E559" s="19" t="s">
        <v>19</v>
      </c>
      <c r="F559" s="309">
        <v>16.776</v>
      </c>
      <c r="G559" s="40"/>
      <c r="H559" s="46"/>
    </row>
    <row r="560" spans="1:8" s="2" customFormat="1" ht="16.8" customHeight="1">
      <c r="A560" s="40"/>
      <c r="B560" s="46"/>
      <c r="C560" s="310" t="s">
        <v>1722</v>
      </c>
      <c r="D560" s="40"/>
      <c r="E560" s="40"/>
      <c r="F560" s="40"/>
      <c r="G560" s="40"/>
      <c r="H560" s="46"/>
    </row>
    <row r="561" spans="1:8" s="2" customFormat="1" ht="12">
      <c r="A561" s="40"/>
      <c r="B561" s="46"/>
      <c r="C561" s="308" t="s">
        <v>933</v>
      </c>
      <c r="D561" s="308" t="s">
        <v>1810</v>
      </c>
      <c r="E561" s="19" t="s">
        <v>144</v>
      </c>
      <c r="F561" s="309">
        <v>42.768</v>
      </c>
      <c r="G561" s="40"/>
      <c r="H561" s="46"/>
    </row>
    <row r="562" spans="1:8" s="2" customFormat="1" ht="16.8" customHeight="1">
      <c r="A562" s="40"/>
      <c r="B562" s="46"/>
      <c r="C562" s="308" t="s">
        <v>940</v>
      </c>
      <c r="D562" s="308" t="s">
        <v>1816</v>
      </c>
      <c r="E562" s="19" t="s">
        <v>144</v>
      </c>
      <c r="F562" s="309">
        <v>21.384</v>
      </c>
      <c r="G562" s="40"/>
      <c r="H562" s="46"/>
    </row>
    <row r="563" spans="1:8" s="2" customFormat="1" ht="12">
      <c r="A563" s="40"/>
      <c r="B563" s="46"/>
      <c r="C563" s="308" t="s">
        <v>273</v>
      </c>
      <c r="D563" s="308" t="s">
        <v>1762</v>
      </c>
      <c r="E563" s="19" t="s">
        <v>144</v>
      </c>
      <c r="F563" s="309">
        <v>354.71</v>
      </c>
      <c r="G563" s="40"/>
      <c r="H563" s="46"/>
    </row>
    <row r="564" spans="1:8" s="2" customFormat="1" ht="16.8" customHeight="1">
      <c r="A564" s="40"/>
      <c r="B564" s="46"/>
      <c r="C564" s="308" t="s">
        <v>312</v>
      </c>
      <c r="D564" s="308" t="s">
        <v>1741</v>
      </c>
      <c r="E564" s="19" t="s">
        <v>144</v>
      </c>
      <c r="F564" s="309">
        <v>56.995</v>
      </c>
      <c r="G564" s="40"/>
      <c r="H564" s="46"/>
    </row>
    <row r="565" spans="1:8" s="2" customFormat="1" ht="16.8" customHeight="1">
      <c r="A565" s="40"/>
      <c r="B565" s="46"/>
      <c r="C565" s="308" t="s">
        <v>321</v>
      </c>
      <c r="D565" s="308" t="s">
        <v>322</v>
      </c>
      <c r="E565" s="19" t="s">
        <v>292</v>
      </c>
      <c r="F565" s="309">
        <v>119.69</v>
      </c>
      <c r="G565" s="40"/>
      <c r="H565" s="46"/>
    </row>
    <row r="566" spans="1:8" s="2" customFormat="1" ht="16.8" customHeight="1">
      <c r="A566" s="40"/>
      <c r="B566" s="46"/>
      <c r="C566" s="304" t="s">
        <v>175</v>
      </c>
      <c r="D566" s="305" t="s">
        <v>176</v>
      </c>
      <c r="E566" s="306" t="s">
        <v>111</v>
      </c>
      <c r="F566" s="307">
        <v>925</v>
      </c>
      <c r="G566" s="40"/>
      <c r="H566" s="46"/>
    </row>
    <row r="567" spans="1:8" s="2" customFormat="1" ht="16.8" customHeight="1">
      <c r="A567" s="40"/>
      <c r="B567" s="46"/>
      <c r="C567" s="308" t="s">
        <v>19</v>
      </c>
      <c r="D567" s="308" t="s">
        <v>239</v>
      </c>
      <c r="E567" s="19" t="s">
        <v>19</v>
      </c>
      <c r="F567" s="309">
        <v>0</v>
      </c>
      <c r="G567" s="40"/>
      <c r="H567" s="46"/>
    </row>
    <row r="568" spans="1:8" s="2" customFormat="1" ht="16.8" customHeight="1">
      <c r="A568" s="40"/>
      <c r="B568" s="46"/>
      <c r="C568" s="308" t="s">
        <v>175</v>
      </c>
      <c r="D568" s="308" t="s">
        <v>177</v>
      </c>
      <c r="E568" s="19" t="s">
        <v>19</v>
      </c>
      <c r="F568" s="309">
        <v>925</v>
      </c>
      <c r="G568" s="40"/>
      <c r="H568" s="46"/>
    </row>
    <row r="569" spans="1:8" s="2" customFormat="1" ht="16.8" customHeight="1">
      <c r="A569" s="40"/>
      <c r="B569" s="46"/>
      <c r="C569" s="304" t="s">
        <v>178</v>
      </c>
      <c r="D569" s="305" t="s">
        <v>179</v>
      </c>
      <c r="E569" s="306" t="s">
        <v>144</v>
      </c>
      <c r="F569" s="307">
        <v>276</v>
      </c>
      <c r="G569" s="40"/>
      <c r="H569" s="46"/>
    </row>
    <row r="570" spans="1:8" s="2" customFormat="1" ht="16.8" customHeight="1">
      <c r="A570" s="40"/>
      <c r="B570" s="46"/>
      <c r="C570" s="308" t="s">
        <v>19</v>
      </c>
      <c r="D570" s="308" t="s">
        <v>258</v>
      </c>
      <c r="E570" s="19" t="s">
        <v>19</v>
      </c>
      <c r="F570" s="309">
        <v>0</v>
      </c>
      <c r="G570" s="40"/>
      <c r="H570" s="46"/>
    </row>
    <row r="571" spans="1:8" s="2" customFormat="1" ht="16.8" customHeight="1">
      <c r="A571" s="40"/>
      <c r="B571" s="46"/>
      <c r="C571" s="308" t="s">
        <v>178</v>
      </c>
      <c r="D571" s="308" t="s">
        <v>852</v>
      </c>
      <c r="E571" s="19" t="s">
        <v>19</v>
      </c>
      <c r="F571" s="309">
        <v>276</v>
      </c>
      <c r="G571" s="40"/>
      <c r="H571" s="46"/>
    </row>
    <row r="572" spans="1:8" s="2" customFormat="1" ht="16.8" customHeight="1">
      <c r="A572" s="40"/>
      <c r="B572" s="46"/>
      <c r="C572" s="310" t="s">
        <v>1722</v>
      </c>
      <c r="D572" s="40"/>
      <c r="E572" s="40"/>
      <c r="F572" s="40"/>
      <c r="G572" s="40"/>
      <c r="H572" s="46"/>
    </row>
    <row r="573" spans="1:8" s="2" customFormat="1" ht="12">
      <c r="A573" s="40"/>
      <c r="B573" s="46"/>
      <c r="C573" s="308" t="s">
        <v>254</v>
      </c>
      <c r="D573" s="308" t="s">
        <v>1760</v>
      </c>
      <c r="E573" s="19" t="s">
        <v>144</v>
      </c>
      <c r="F573" s="309">
        <v>276</v>
      </c>
      <c r="G573" s="40"/>
      <c r="H573" s="46"/>
    </row>
    <row r="574" spans="1:8" s="2" customFormat="1" ht="16.8" customHeight="1">
      <c r="A574" s="40"/>
      <c r="B574" s="46"/>
      <c r="C574" s="308" t="s">
        <v>260</v>
      </c>
      <c r="D574" s="308" t="s">
        <v>1761</v>
      </c>
      <c r="E574" s="19" t="s">
        <v>144</v>
      </c>
      <c r="F574" s="309">
        <v>138</v>
      </c>
      <c r="G574" s="40"/>
      <c r="H574" s="46"/>
    </row>
    <row r="575" spans="1:8" s="2" customFormat="1" ht="12">
      <c r="A575" s="40"/>
      <c r="B575" s="46"/>
      <c r="C575" s="308" t="s">
        <v>273</v>
      </c>
      <c r="D575" s="308" t="s">
        <v>1762</v>
      </c>
      <c r="E575" s="19" t="s">
        <v>144</v>
      </c>
      <c r="F575" s="309">
        <v>354.71</v>
      </c>
      <c r="G575" s="40"/>
      <c r="H575" s="46"/>
    </row>
    <row r="576" spans="1:8" s="2" customFormat="1" ht="16.8" customHeight="1">
      <c r="A576" s="40"/>
      <c r="B576" s="46"/>
      <c r="C576" s="304" t="s">
        <v>181</v>
      </c>
      <c r="D576" s="305" t="s">
        <v>143</v>
      </c>
      <c r="E576" s="306" t="s">
        <v>144</v>
      </c>
      <c r="F576" s="307">
        <v>79</v>
      </c>
      <c r="G576" s="40"/>
      <c r="H576" s="46"/>
    </row>
    <row r="577" spans="1:8" s="2" customFormat="1" ht="16.8" customHeight="1">
      <c r="A577" s="40"/>
      <c r="B577" s="46"/>
      <c r="C577" s="308" t="s">
        <v>19</v>
      </c>
      <c r="D577" s="308" t="s">
        <v>258</v>
      </c>
      <c r="E577" s="19" t="s">
        <v>19</v>
      </c>
      <c r="F577" s="309">
        <v>0</v>
      </c>
      <c r="G577" s="40"/>
      <c r="H577" s="46"/>
    </row>
    <row r="578" spans="1:8" s="2" customFormat="1" ht="16.8" customHeight="1">
      <c r="A578" s="40"/>
      <c r="B578" s="46"/>
      <c r="C578" s="308" t="s">
        <v>181</v>
      </c>
      <c r="D578" s="308" t="s">
        <v>301</v>
      </c>
      <c r="E578" s="19" t="s">
        <v>19</v>
      </c>
      <c r="F578" s="309">
        <v>79</v>
      </c>
      <c r="G578" s="40"/>
      <c r="H578" s="46"/>
    </row>
    <row r="579" spans="1:8" s="2" customFormat="1" ht="16.8" customHeight="1">
      <c r="A579" s="40"/>
      <c r="B579" s="46"/>
      <c r="C579" s="304" t="s">
        <v>183</v>
      </c>
      <c r="D579" s="305" t="s">
        <v>184</v>
      </c>
      <c r="E579" s="306" t="s">
        <v>144</v>
      </c>
      <c r="F579" s="307">
        <v>92.5</v>
      </c>
      <c r="G579" s="40"/>
      <c r="H579" s="46"/>
    </row>
    <row r="580" spans="1:8" s="2" customFormat="1" ht="16.8" customHeight="1">
      <c r="A580" s="40"/>
      <c r="B580" s="46"/>
      <c r="C580" s="308" t="s">
        <v>183</v>
      </c>
      <c r="D580" s="308" t="s">
        <v>247</v>
      </c>
      <c r="E580" s="19" t="s">
        <v>19</v>
      </c>
      <c r="F580" s="309">
        <v>92.5</v>
      </c>
      <c r="G580" s="40"/>
      <c r="H580" s="46"/>
    </row>
    <row r="581" spans="1:8" s="2" customFormat="1" ht="16.8" customHeight="1">
      <c r="A581" s="40"/>
      <c r="B581" s="46"/>
      <c r="C581" s="304" t="s">
        <v>185</v>
      </c>
      <c r="D581" s="305" t="s">
        <v>186</v>
      </c>
      <c r="E581" s="306" t="s">
        <v>144</v>
      </c>
      <c r="F581" s="307">
        <v>354.71</v>
      </c>
      <c r="G581" s="40"/>
      <c r="H581" s="46"/>
    </row>
    <row r="582" spans="1:8" s="2" customFormat="1" ht="16.8" customHeight="1">
      <c r="A582" s="40"/>
      <c r="B582" s="46"/>
      <c r="C582" s="308" t="s">
        <v>185</v>
      </c>
      <c r="D582" s="308" t="s">
        <v>946</v>
      </c>
      <c r="E582" s="19" t="s">
        <v>19</v>
      </c>
      <c r="F582" s="309">
        <v>354.71</v>
      </c>
      <c r="G582" s="40"/>
      <c r="H582" s="46"/>
    </row>
    <row r="583" spans="1:8" s="2" customFormat="1" ht="16.8" customHeight="1">
      <c r="A583" s="40"/>
      <c r="B583" s="46"/>
      <c r="C583" s="310" t="s">
        <v>1722</v>
      </c>
      <c r="D583" s="40"/>
      <c r="E583" s="40"/>
      <c r="F583" s="40"/>
      <c r="G583" s="40"/>
      <c r="H583" s="46"/>
    </row>
    <row r="584" spans="1:8" s="2" customFormat="1" ht="12">
      <c r="A584" s="40"/>
      <c r="B584" s="46"/>
      <c r="C584" s="308" t="s">
        <v>273</v>
      </c>
      <c r="D584" s="308" t="s">
        <v>1762</v>
      </c>
      <c r="E584" s="19" t="s">
        <v>144</v>
      </c>
      <c r="F584" s="309">
        <v>354.71</v>
      </c>
      <c r="G584" s="40"/>
      <c r="H584" s="46"/>
    </row>
    <row r="585" spans="1:8" s="2" customFormat="1" ht="12">
      <c r="A585" s="40"/>
      <c r="B585" s="46"/>
      <c r="C585" s="308" t="s">
        <v>278</v>
      </c>
      <c r="D585" s="308" t="s">
        <v>1768</v>
      </c>
      <c r="E585" s="19" t="s">
        <v>144</v>
      </c>
      <c r="F585" s="309">
        <v>1418.84</v>
      </c>
      <c r="G585" s="40"/>
      <c r="H585" s="46"/>
    </row>
    <row r="586" spans="1:8" s="2" customFormat="1" ht="12">
      <c r="A586" s="40"/>
      <c r="B586" s="46"/>
      <c r="C586" s="308" t="s">
        <v>290</v>
      </c>
      <c r="D586" s="308" t="s">
        <v>1766</v>
      </c>
      <c r="E586" s="19" t="s">
        <v>292</v>
      </c>
      <c r="F586" s="309">
        <v>673.949</v>
      </c>
      <c r="G586" s="40"/>
      <c r="H586" s="46"/>
    </row>
    <row r="587" spans="1:8" s="2" customFormat="1" ht="16.8" customHeight="1">
      <c r="A587" s="40"/>
      <c r="B587" s="46"/>
      <c r="C587" s="308" t="s">
        <v>284</v>
      </c>
      <c r="D587" s="308" t="s">
        <v>1767</v>
      </c>
      <c r="E587" s="19" t="s">
        <v>144</v>
      </c>
      <c r="F587" s="309">
        <v>354.71</v>
      </c>
      <c r="G587" s="40"/>
      <c r="H587" s="46"/>
    </row>
    <row r="588" spans="1:8" s="2" customFormat="1" ht="16.8" customHeight="1">
      <c r="A588" s="40"/>
      <c r="B588" s="46"/>
      <c r="C588" s="304" t="s">
        <v>188</v>
      </c>
      <c r="D588" s="305" t="s">
        <v>189</v>
      </c>
      <c r="E588" s="306" t="s">
        <v>111</v>
      </c>
      <c r="F588" s="307">
        <v>35</v>
      </c>
      <c r="G588" s="40"/>
      <c r="H588" s="46"/>
    </row>
    <row r="589" spans="1:8" s="2" customFormat="1" ht="16.8" customHeight="1">
      <c r="A589" s="40"/>
      <c r="B589" s="46"/>
      <c r="C589" s="308" t="s">
        <v>19</v>
      </c>
      <c r="D589" s="308" t="s">
        <v>347</v>
      </c>
      <c r="E589" s="19" t="s">
        <v>19</v>
      </c>
      <c r="F589" s="309">
        <v>0</v>
      </c>
      <c r="G589" s="40"/>
      <c r="H589" s="46"/>
    </row>
    <row r="590" spans="1:8" s="2" customFormat="1" ht="16.8" customHeight="1">
      <c r="A590" s="40"/>
      <c r="B590" s="46"/>
      <c r="C590" s="308" t="s">
        <v>188</v>
      </c>
      <c r="D590" s="308" t="s">
        <v>190</v>
      </c>
      <c r="E590" s="19" t="s">
        <v>19</v>
      </c>
      <c r="F590" s="309">
        <v>35</v>
      </c>
      <c r="G590" s="40"/>
      <c r="H590" s="46"/>
    </row>
    <row r="591" spans="1:8" s="2" customFormat="1" ht="16.8" customHeight="1">
      <c r="A591" s="40"/>
      <c r="B591" s="46"/>
      <c r="C591" s="304" t="s">
        <v>191</v>
      </c>
      <c r="D591" s="305" t="s">
        <v>192</v>
      </c>
      <c r="E591" s="306" t="s">
        <v>144</v>
      </c>
      <c r="F591" s="307">
        <v>8</v>
      </c>
      <c r="G591" s="40"/>
      <c r="H591" s="46"/>
    </row>
    <row r="592" spans="1:8" s="2" customFormat="1" ht="16.8" customHeight="1">
      <c r="A592" s="40"/>
      <c r="B592" s="46"/>
      <c r="C592" s="308" t="s">
        <v>19</v>
      </c>
      <c r="D592" s="308" t="s">
        <v>271</v>
      </c>
      <c r="E592" s="19" t="s">
        <v>19</v>
      </c>
      <c r="F592" s="309">
        <v>0</v>
      </c>
      <c r="G592" s="40"/>
      <c r="H592" s="46"/>
    </row>
    <row r="593" spans="1:8" s="2" customFormat="1" ht="16.8" customHeight="1">
      <c r="A593" s="40"/>
      <c r="B593" s="46"/>
      <c r="C593" s="308" t="s">
        <v>191</v>
      </c>
      <c r="D593" s="308" t="s">
        <v>272</v>
      </c>
      <c r="E593" s="19" t="s">
        <v>19</v>
      </c>
      <c r="F593" s="309">
        <v>8</v>
      </c>
      <c r="G593" s="40"/>
      <c r="H593" s="46"/>
    </row>
    <row r="594" spans="1:8" s="2" customFormat="1" ht="26.4" customHeight="1">
      <c r="A594" s="40"/>
      <c r="B594" s="46"/>
      <c r="C594" s="303" t="s">
        <v>1821</v>
      </c>
      <c r="D594" s="303" t="s">
        <v>101</v>
      </c>
      <c r="E594" s="40"/>
      <c r="F594" s="40"/>
      <c r="G594" s="40"/>
      <c r="H594" s="46"/>
    </row>
    <row r="595" spans="1:8" s="2" customFormat="1" ht="16.8" customHeight="1">
      <c r="A595" s="40"/>
      <c r="B595" s="46"/>
      <c r="C595" s="304" t="s">
        <v>1478</v>
      </c>
      <c r="D595" s="305" t="s">
        <v>1822</v>
      </c>
      <c r="E595" s="306" t="s">
        <v>127</v>
      </c>
      <c r="F595" s="307">
        <v>35</v>
      </c>
      <c r="G595" s="40"/>
      <c r="H595" s="46"/>
    </row>
    <row r="596" spans="1:8" s="2" customFormat="1" ht="16.8" customHeight="1">
      <c r="A596" s="40"/>
      <c r="B596" s="46"/>
      <c r="C596" s="308" t="s">
        <v>19</v>
      </c>
      <c r="D596" s="308" t="s">
        <v>1412</v>
      </c>
      <c r="E596" s="19" t="s">
        <v>19</v>
      </c>
      <c r="F596" s="309">
        <v>0</v>
      </c>
      <c r="G596" s="40"/>
      <c r="H596" s="46"/>
    </row>
    <row r="597" spans="1:8" s="2" customFormat="1" ht="16.8" customHeight="1">
      <c r="A597" s="40"/>
      <c r="B597" s="46"/>
      <c r="C597" s="308" t="s">
        <v>1478</v>
      </c>
      <c r="D597" s="308" t="s">
        <v>190</v>
      </c>
      <c r="E597" s="19" t="s">
        <v>19</v>
      </c>
      <c r="F597" s="309">
        <v>35</v>
      </c>
      <c r="G597" s="40"/>
      <c r="H597" s="46"/>
    </row>
    <row r="598" spans="1:8" s="2" customFormat="1" ht="16.8" customHeight="1">
      <c r="A598" s="40"/>
      <c r="B598" s="46"/>
      <c r="C598" s="304" t="s">
        <v>1385</v>
      </c>
      <c r="D598" s="305" t="s">
        <v>1386</v>
      </c>
      <c r="E598" s="306" t="s">
        <v>19</v>
      </c>
      <c r="F598" s="307">
        <v>30</v>
      </c>
      <c r="G598" s="40"/>
      <c r="H598" s="46"/>
    </row>
    <row r="599" spans="1:8" s="2" customFormat="1" ht="16.8" customHeight="1">
      <c r="A599" s="40"/>
      <c r="B599" s="46"/>
      <c r="C599" s="308" t="s">
        <v>19</v>
      </c>
      <c r="D599" s="308" t="s">
        <v>1580</v>
      </c>
      <c r="E599" s="19" t="s">
        <v>19</v>
      </c>
      <c r="F599" s="309">
        <v>0</v>
      </c>
      <c r="G599" s="40"/>
      <c r="H599" s="46"/>
    </row>
    <row r="600" spans="1:8" s="2" customFormat="1" ht="16.8" customHeight="1">
      <c r="A600" s="40"/>
      <c r="B600" s="46"/>
      <c r="C600" s="308" t="s">
        <v>1385</v>
      </c>
      <c r="D600" s="308" t="s">
        <v>371</v>
      </c>
      <c r="E600" s="19" t="s">
        <v>19</v>
      </c>
      <c r="F600" s="309">
        <v>30</v>
      </c>
      <c r="G600" s="40"/>
      <c r="H600" s="46"/>
    </row>
    <row r="601" spans="1:8" s="2" customFormat="1" ht="16.8" customHeight="1">
      <c r="A601" s="40"/>
      <c r="B601" s="46"/>
      <c r="C601" s="310" t="s">
        <v>1722</v>
      </c>
      <c r="D601" s="40"/>
      <c r="E601" s="40"/>
      <c r="F601" s="40"/>
      <c r="G601" s="40"/>
      <c r="H601" s="46"/>
    </row>
    <row r="602" spans="1:8" s="2" customFormat="1" ht="16.8" customHeight="1">
      <c r="A602" s="40"/>
      <c r="B602" s="46"/>
      <c r="C602" s="308" t="s">
        <v>1576</v>
      </c>
      <c r="D602" s="308" t="s">
        <v>1823</v>
      </c>
      <c r="E602" s="19" t="s">
        <v>127</v>
      </c>
      <c r="F602" s="309">
        <v>30</v>
      </c>
      <c r="G602" s="40"/>
      <c r="H602" s="46"/>
    </row>
    <row r="603" spans="1:8" s="2" customFormat="1" ht="16.8" customHeight="1">
      <c r="A603" s="40"/>
      <c r="B603" s="46"/>
      <c r="C603" s="308" t="s">
        <v>1609</v>
      </c>
      <c r="D603" s="308" t="s">
        <v>1824</v>
      </c>
      <c r="E603" s="19" t="s">
        <v>127</v>
      </c>
      <c r="F603" s="309">
        <v>30</v>
      </c>
      <c r="G603" s="40"/>
      <c r="H603" s="46"/>
    </row>
    <row r="604" spans="1:8" s="2" customFormat="1" ht="16.8" customHeight="1">
      <c r="A604" s="40"/>
      <c r="B604" s="46"/>
      <c r="C604" s="304" t="s">
        <v>1387</v>
      </c>
      <c r="D604" s="305" t="s">
        <v>1387</v>
      </c>
      <c r="E604" s="306" t="s">
        <v>292</v>
      </c>
      <c r="F604" s="307">
        <v>25.2</v>
      </c>
      <c r="G604" s="40"/>
      <c r="H604" s="46"/>
    </row>
    <row r="605" spans="1:8" s="2" customFormat="1" ht="12">
      <c r="A605" s="40"/>
      <c r="B605" s="46"/>
      <c r="C605" s="308" t="s">
        <v>19</v>
      </c>
      <c r="D605" s="308" t="s">
        <v>1627</v>
      </c>
      <c r="E605" s="19" t="s">
        <v>19</v>
      </c>
      <c r="F605" s="309">
        <v>0</v>
      </c>
      <c r="G605" s="40"/>
      <c r="H605" s="46"/>
    </row>
    <row r="606" spans="1:8" s="2" customFormat="1" ht="16.8" customHeight="1">
      <c r="A606" s="40"/>
      <c r="B606" s="46"/>
      <c r="C606" s="308" t="s">
        <v>19</v>
      </c>
      <c r="D606" s="308" t="s">
        <v>1388</v>
      </c>
      <c r="E606" s="19" t="s">
        <v>19</v>
      </c>
      <c r="F606" s="309">
        <v>25.2</v>
      </c>
      <c r="G606" s="40"/>
      <c r="H606" s="46"/>
    </row>
    <row r="607" spans="1:8" s="2" customFormat="1" ht="16.8" customHeight="1">
      <c r="A607" s="40"/>
      <c r="B607" s="46"/>
      <c r="C607" s="308" t="s">
        <v>1387</v>
      </c>
      <c r="D607" s="308" t="s">
        <v>240</v>
      </c>
      <c r="E607" s="19" t="s">
        <v>19</v>
      </c>
      <c r="F607" s="309">
        <v>25.2</v>
      </c>
      <c r="G607" s="40"/>
      <c r="H607" s="46"/>
    </row>
    <row r="608" spans="1:8" s="2" customFormat="1" ht="16.8" customHeight="1">
      <c r="A608" s="40"/>
      <c r="B608" s="46"/>
      <c r="C608" s="310" t="s">
        <v>1722</v>
      </c>
      <c r="D608" s="40"/>
      <c r="E608" s="40"/>
      <c r="F608" s="40"/>
      <c r="G608" s="40"/>
      <c r="H608" s="46"/>
    </row>
    <row r="609" spans="1:8" s="2" customFormat="1" ht="16.8" customHeight="1">
      <c r="A609" s="40"/>
      <c r="B609" s="46"/>
      <c r="C609" s="308" t="s">
        <v>1623</v>
      </c>
      <c r="D609" s="308" t="s">
        <v>1825</v>
      </c>
      <c r="E609" s="19" t="s">
        <v>292</v>
      </c>
      <c r="F609" s="309">
        <v>25.2</v>
      </c>
      <c r="G609" s="40"/>
      <c r="H609" s="46"/>
    </row>
    <row r="610" spans="1:8" s="2" customFormat="1" ht="16.8" customHeight="1">
      <c r="A610" s="40"/>
      <c r="B610" s="46"/>
      <c r="C610" s="308" t="s">
        <v>1628</v>
      </c>
      <c r="D610" s="308" t="s">
        <v>1826</v>
      </c>
      <c r="E610" s="19" t="s">
        <v>292</v>
      </c>
      <c r="F610" s="309">
        <v>126</v>
      </c>
      <c r="G610" s="40"/>
      <c r="H610" s="46"/>
    </row>
    <row r="611" spans="1:8" s="2" customFormat="1" ht="16.8" customHeight="1">
      <c r="A611" s="40"/>
      <c r="B611" s="46"/>
      <c r="C611" s="308" t="s">
        <v>1634</v>
      </c>
      <c r="D611" s="308" t="s">
        <v>1635</v>
      </c>
      <c r="E611" s="19" t="s">
        <v>292</v>
      </c>
      <c r="F611" s="309">
        <v>25.2</v>
      </c>
      <c r="G611" s="40"/>
      <c r="H611" s="46"/>
    </row>
    <row r="612" spans="1:8" s="2" customFormat="1" ht="16.8" customHeight="1">
      <c r="A612" s="40"/>
      <c r="B612" s="46"/>
      <c r="C612" s="304" t="s">
        <v>1564</v>
      </c>
      <c r="D612" s="305" t="s">
        <v>1827</v>
      </c>
      <c r="E612" s="306" t="s">
        <v>19</v>
      </c>
      <c r="F612" s="307">
        <v>3.58</v>
      </c>
      <c r="G612" s="40"/>
      <c r="H612" s="46"/>
    </row>
    <row r="613" spans="1:8" s="2" customFormat="1" ht="16.8" customHeight="1">
      <c r="A613" s="40"/>
      <c r="B613" s="46"/>
      <c r="C613" s="308" t="s">
        <v>19</v>
      </c>
      <c r="D613" s="308" t="s">
        <v>1563</v>
      </c>
      <c r="E613" s="19" t="s">
        <v>19</v>
      </c>
      <c r="F613" s="309">
        <v>0</v>
      </c>
      <c r="G613" s="40"/>
      <c r="H613" s="46"/>
    </row>
    <row r="614" spans="1:8" s="2" customFormat="1" ht="16.8" customHeight="1">
      <c r="A614" s="40"/>
      <c r="B614" s="46"/>
      <c r="C614" s="308" t="s">
        <v>1564</v>
      </c>
      <c r="D614" s="308" t="s">
        <v>1565</v>
      </c>
      <c r="E614" s="19" t="s">
        <v>19</v>
      </c>
      <c r="F614" s="309">
        <v>3.58</v>
      </c>
      <c r="G614" s="40"/>
      <c r="H614" s="46"/>
    </row>
    <row r="615" spans="1:8" s="2" customFormat="1" ht="7.4" customHeight="1">
      <c r="A615" s="40"/>
      <c r="B615" s="169"/>
      <c r="C615" s="170"/>
      <c r="D615" s="170"/>
      <c r="E615" s="170"/>
      <c r="F615" s="170"/>
      <c r="G615" s="170"/>
      <c r="H615" s="46"/>
    </row>
    <row r="616" spans="1:8" s="2" customFormat="1" ht="12">
      <c r="A616" s="40"/>
      <c r="B616" s="40"/>
      <c r="C616" s="40"/>
      <c r="D616" s="40"/>
      <c r="E616" s="40"/>
      <c r="F616" s="40"/>
      <c r="G616" s="40"/>
      <c r="H616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1" customWidth="1"/>
    <col min="2" max="2" width="1.7109375" style="311" customWidth="1"/>
    <col min="3" max="4" width="5.00390625" style="311" customWidth="1"/>
    <col min="5" max="5" width="11.7109375" style="311" customWidth="1"/>
    <col min="6" max="6" width="9.140625" style="311" customWidth="1"/>
    <col min="7" max="7" width="5.00390625" style="311" customWidth="1"/>
    <col min="8" max="8" width="77.8515625" style="311" customWidth="1"/>
    <col min="9" max="10" width="20.00390625" style="311" customWidth="1"/>
    <col min="11" max="11" width="1.7109375" style="311" customWidth="1"/>
  </cols>
  <sheetData>
    <row r="1" s="1" customFormat="1" ht="37.5" customHeight="1"/>
    <row r="2" spans="2:11" s="1" customFormat="1" ht="7.5" customHeight="1">
      <c r="B2" s="312"/>
      <c r="C2" s="313"/>
      <c r="D2" s="313"/>
      <c r="E2" s="313"/>
      <c r="F2" s="313"/>
      <c r="G2" s="313"/>
      <c r="H2" s="313"/>
      <c r="I2" s="313"/>
      <c r="J2" s="313"/>
      <c r="K2" s="314"/>
    </row>
    <row r="3" spans="2:11" s="17" customFormat="1" ht="45" customHeight="1">
      <c r="B3" s="315"/>
      <c r="C3" s="316" t="s">
        <v>1828</v>
      </c>
      <c r="D3" s="316"/>
      <c r="E3" s="316"/>
      <c r="F3" s="316"/>
      <c r="G3" s="316"/>
      <c r="H3" s="316"/>
      <c r="I3" s="316"/>
      <c r="J3" s="316"/>
      <c r="K3" s="317"/>
    </row>
    <row r="4" spans="2:11" s="1" customFormat="1" ht="25.5" customHeight="1">
      <c r="B4" s="318"/>
      <c r="C4" s="319" t="s">
        <v>1829</v>
      </c>
      <c r="D4" s="319"/>
      <c r="E4" s="319"/>
      <c r="F4" s="319"/>
      <c r="G4" s="319"/>
      <c r="H4" s="319"/>
      <c r="I4" s="319"/>
      <c r="J4" s="319"/>
      <c r="K4" s="320"/>
    </row>
    <row r="5" spans="2:11" s="1" customFormat="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s="1" customFormat="1" ht="15" customHeight="1">
      <c r="B6" s="318"/>
      <c r="C6" s="322" t="s">
        <v>1830</v>
      </c>
      <c r="D6" s="322"/>
      <c r="E6" s="322"/>
      <c r="F6" s="322"/>
      <c r="G6" s="322"/>
      <c r="H6" s="322"/>
      <c r="I6" s="322"/>
      <c r="J6" s="322"/>
      <c r="K6" s="320"/>
    </row>
    <row r="7" spans="2:11" s="1" customFormat="1" ht="15" customHeight="1">
      <c r="B7" s="323"/>
      <c r="C7" s="322" t="s">
        <v>1831</v>
      </c>
      <c r="D7" s="322"/>
      <c r="E7" s="322"/>
      <c r="F7" s="322"/>
      <c r="G7" s="322"/>
      <c r="H7" s="322"/>
      <c r="I7" s="322"/>
      <c r="J7" s="322"/>
      <c r="K7" s="320"/>
    </row>
    <row r="8" spans="2:11" s="1" customFormat="1" ht="12.75" customHeight="1">
      <c r="B8" s="323"/>
      <c r="C8" s="322"/>
      <c r="D8" s="322"/>
      <c r="E8" s="322"/>
      <c r="F8" s="322"/>
      <c r="G8" s="322"/>
      <c r="H8" s="322"/>
      <c r="I8" s="322"/>
      <c r="J8" s="322"/>
      <c r="K8" s="320"/>
    </row>
    <row r="9" spans="2:11" s="1" customFormat="1" ht="15" customHeight="1">
      <c r="B9" s="323"/>
      <c r="C9" s="322" t="s">
        <v>1832</v>
      </c>
      <c r="D9" s="322"/>
      <c r="E9" s="322"/>
      <c r="F9" s="322"/>
      <c r="G9" s="322"/>
      <c r="H9" s="322"/>
      <c r="I9" s="322"/>
      <c r="J9" s="322"/>
      <c r="K9" s="320"/>
    </row>
    <row r="10" spans="2:11" s="1" customFormat="1" ht="15" customHeight="1">
      <c r="B10" s="323"/>
      <c r="C10" s="322"/>
      <c r="D10" s="322" t="s">
        <v>1833</v>
      </c>
      <c r="E10" s="322"/>
      <c r="F10" s="322"/>
      <c r="G10" s="322"/>
      <c r="H10" s="322"/>
      <c r="I10" s="322"/>
      <c r="J10" s="322"/>
      <c r="K10" s="320"/>
    </row>
    <row r="11" spans="2:11" s="1" customFormat="1" ht="15" customHeight="1">
      <c r="B11" s="323"/>
      <c r="C11" s="324"/>
      <c r="D11" s="322" t="s">
        <v>1834</v>
      </c>
      <c r="E11" s="322"/>
      <c r="F11" s="322"/>
      <c r="G11" s="322"/>
      <c r="H11" s="322"/>
      <c r="I11" s="322"/>
      <c r="J11" s="322"/>
      <c r="K11" s="320"/>
    </row>
    <row r="12" spans="2:11" s="1" customFormat="1" ht="15" customHeight="1">
      <c r="B12" s="323"/>
      <c r="C12" s="324"/>
      <c r="D12" s="322"/>
      <c r="E12" s="322"/>
      <c r="F12" s="322"/>
      <c r="G12" s="322"/>
      <c r="H12" s="322"/>
      <c r="I12" s="322"/>
      <c r="J12" s="322"/>
      <c r="K12" s="320"/>
    </row>
    <row r="13" spans="2:11" s="1" customFormat="1" ht="15" customHeight="1">
      <c r="B13" s="323"/>
      <c r="C13" s="324"/>
      <c r="D13" s="325" t="s">
        <v>1835</v>
      </c>
      <c r="E13" s="322"/>
      <c r="F13" s="322"/>
      <c r="G13" s="322"/>
      <c r="H13" s="322"/>
      <c r="I13" s="322"/>
      <c r="J13" s="322"/>
      <c r="K13" s="320"/>
    </row>
    <row r="14" spans="2:11" s="1" customFormat="1" ht="12.75" customHeight="1">
      <c r="B14" s="323"/>
      <c r="C14" s="324"/>
      <c r="D14" s="324"/>
      <c r="E14" s="324"/>
      <c r="F14" s="324"/>
      <c r="G14" s="324"/>
      <c r="H14" s="324"/>
      <c r="I14" s="324"/>
      <c r="J14" s="324"/>
      <c r="K14" s="320"/>
    </row>
    <row r="15" spans="2:11" s="1" customFormat="1" ht="15" customHeight="1">
      <c r="B15" s="323"/>
      <c r="C15" s="324"/>
      <c r="D15" s="322" t="s">
        <v>1836</v>
      </c>
      <c r="E15" s="322"/>
      <c r="F15" s="322"/>
      <c r="G15" s="322"/>
      <c r="H15" s="322"/>
      <c r="I15" s="322"/>
      <c r="J15" s="322"/>
      <c r="K15" s="320"/>
    </row>
    <row r="16" spans="2:11" s="1" customFormat="1" ht="15" customHeight="1">
      <c r="B16" s="323"/>
      <c r="C16" s="324"/>
      <c r="D16" s="322" t="s">
        <v>1837</v>
      </c>
      <c r="E16" s="322"/>
      <c r="F16" s="322"/>
      <c r="G16" s="322"/>
      <c r="H16" s="322"/>
      <c r="I16" s="322"/>
      <c r="J16" s="322"/>
      <c r="K16" s="320"/>
    </row>
    <row r="17" spans="2:11" s="1" customFormat="1" ht="15" customHeight="1">
      <c r="B17" s="323"/>
      <c r="C17" s="324"/>
      <c r="D17" s="322" t="s">
        <v>1838</v>
      </c>
      <c r="E17" s="322"/>
      <c r="F17" s="322"/>
      <c r="G17" s="322"/>
      <c r="H17" s="322"/>
      <c r="I17" s="322"/>
      <c r="J17" s="322"/>
      <c r="K17" s="320"/>
    </row>
    <row r="18" spans="2:11" s="1" customFormat="1" ht="15" customHeight="1">
      <c r="B18" s="323"/>
      <c r="C18" s="324"/>
      <c r="D18" s="324"/>
      <c r="E18" s="326" t="s">
        <v>83</v>
      </c>
      <c r="F18" s="322" t="s">
        <v>1839</v>
      </c>
      <c r="G18" s="322"/>
      <c r="H18" s="322"/>
      <c r="I18" s="322"/>
      <c r="J18" s="322"/>
      <c r="K18" s="320"/>
    </row>
    <row r="19" spans="2:11" s="1" customFormat="1" ht="15" customHeight="1">
      <c r="B19" s="323"/>
      <c r="C19" s="324"/>
      <c r="D19" s="324"/>
      <c r="E19" s="326" t="s">
        <v>1840</v>
      </c>
      <c r="F19" s="322" t="s">
        <v>1841</v>
      </c>
      <c r="G19" s="322"/>
      <c r="H19" s="322"/>
      <c r="I19" s="322"/>
      <c r="J19" s="322"/>
      <c r="K19" s="320"/>
    </row>
    <row r="20" spans="2:11" s="1" customFormat="1" ht="15" customHeight="1">
      <c r="B20" s="323"/>
      <c r="C20" s="324"/>
      <c r="D20" s="324"/>
      <c r="E20" s="326" t="s">
        <v>1842</v>
      </c>
      <c r="F20" s="322" t="s">
        <v>1843</v>
      </c>
      <c r="G20" s="322"/>
      <c r="H20" s="322"/>
      <c r="I20" s="322"/>
      <c r="J20" s="322"/>
      <c r="K20" s="320"/>
    </row>
    <row r="21" spans="2:11" s="1" customFormat="1" ht="15" customHeight="1">
      <c r="B21" s="323"/>
      <c r="C21" s="324"/>
      <c r="D21" s="324"/>
      <c r="E21" s="326" t="s">
        <v>1844</v>
      </c>
      <c r="F21" s="322" t="s">
        <v>1845</v>
      </c>
      <c r="G21" s="322"/>
      <c r="H21" s="322"/>
      <c r="I21" s="322"/>
      <c r="J21" s="322"/>
      <c r="K21" s="320"/>
    </row>
    <row r="22" spans="2:11" s="1" customFormat="1" ht="15" customHeight="1">
      <c r="B22" s="323"/>
      <c r="C22" s="324"/>
      <c r="D22" s="324"/>
      <c r="E22" s="326" t="s">
        <v>1637</v>
      </c>
      <c r="F22" s="322" t="s">
        <v>1638</v>
      </c>
      <c r="G22" s="322"/>
      <c r="H22" s="322"/>
      <c r="I22" s="322"/>
      <c r="J22" s="322"/>
      <c r="K22" s="320"/>
    </row>
    <row r="23" spans="2:11" s="1" customFormat="1" ht="15" customHeight="1">
      <c r="B23" s="323"/>
      <c r="C23" s="324"/>
      <c r="D23" s="324"/>
      <c r="E23" s="326" t="s">
        <v>91</v>
      </c>
      <c r="F23" s="322" t="s">
        <v>1846</v>
      </c>
      <c r="G23" s="322"/>
      <c r="H23" s="322"/>
      <c r="I23" s="322"/>
      <c r="J23" s="322"/>
      <c r="K23" s="320"/>
    </row>
    <row r="24" spans="2:11" s="1" customFormat="1" ht="12.75" customHeight="1">
      <c r="B24" s="323"/>
      <c r="C24" s="324"/>
      <c r="D24" s="324"/>
      <c r="E24" s="324"/>
      <c r="F24" s="324"/>
      <c r="G24" s="324"/>
      <c r="H24" s="324"/>
      <c r="I24" s="324"/>
      <c r="J24" s="324"/>
      <c r="K24" s="320"/>
    </row>
    <row r="25" spans="2:11" s="1" customFormat="1" ht="15" customHeight="1">
      <c r="B25" s="323"/>
      <c r="C25" s="322" t="s">
        <v>1847</v>
      </c>
      <c r="D25" s="322"/>
      <c r="E25" s="322"/>
      <c r="F25" s="322"/>
      <c r="G25" s="322"/>
      <c r="H25" s="322"/>
      <c r="I25" s="322"/>
      <c r="J25" s="322"/>
      <c r="K25" s="320"/>
    </row>
    <row r="26" spans="2:11" s="1" customFormat="1" ht="15" customHeight="1">
      <c r="B26" s="323"/>
      <c r="C26" s="322" t="s">
        <v>1848</v>
      </c>
      <c r="D26" s="322"/>
      <c r="E26" s="322"/>
      <c r="F26" s="322"/>
      <c r="G26" s="322"/>
      <c r="H26" s="322"/>
      <c r="I26" s="322"/>
      <c r="J26" s="322"/>
      <c r="K26" s="320"/>
    </row>
    <row r="27" spans="2:11" s="1" customFormat="1" ht="15" customHeight="1">
      <c r="B27" s="323"/>
      <c r="C27" s="322"/>
      <c r="D27" s="322" t="s">
        <v>1849</v>
      </c>
      <c r="E27" s="322"/>
      <c r="F27" s="322"/>
      <c r="G27" s="322"/>
      <c r="H27" s="322"/>
      <c r="I27" s="322"/>
      <c r="J27" s="322"/>
      <c r="K27" s="320"/>
    </row>
    <row r="28" spans="2:11" s="1" customFormat="1" ht="15" customHeight="1">
      <c r="B28" s="323"/>
      <c r="C28" s="324"/>
      <c r="D28" s="322" t="s">
        <v>1850</v>
      </c>
      <c r="E28" s="322"/>
      <c r="F28" s="322"/>
      <c r="G28" s="322"/>
      <c r="H28" s="322"/>
      <c r="I28" s="322"/>
      <c r="J28" s="322"/>
      <c r="K28" s="320"/>
    </row>
    <row r="29" spans="2:11" s="1" customFormat="1" ht="12.75" customHeight="1">
      <c r="B29" s="323"/>
      <c r="C29" s="324"/>
      <c r="D29" s="324"/>
      <c r="E29" s="324"/>
      <c r="F29" s="324"/>
      <c r="G29" s="324"/>
      <c r="H29" s="324"/>
      <c r="I29" s="324"/>
      <c r="J29" s="324"/>
      <c r="K29" s="320"/>
    </row>
    <row r="30" spans="2:11" s="1" customFormat="1" ht="15" customHeight="1">
      <c r="B30" s="323"/>
      <c r="C30" s="324"/>
      <c r="D30" s="322" t="s">
        <v>1851</v>
      </c>
      <c r="E30" s="322"/>
      <c r="F30" s="322"/>
      <c r="G30" s="322"/>
      <c r="H30" s="322"/>
      <c r="I30" s="322"/>
      <c r="J30" s="322"/>
      <c r="K30" s="320"/>
    </row>
    <row r="31" spans="2:11" s="1" customFormat="1" ht="15" customHeight="1">
      <c r="B31" s="323"/>
      <c r="C31" s="324"/>
      <c r="D31" s="322" t="s">
        <v>1852</v>
      </c>
      <c r="E31" s="322"/>
      <c r="F31" s="322"/>
      <c r="G31" s="322"/>
      <c r="H31" s="322"/>
      <c r="I31" s="322"/>
      <c r="J31" s="322"/>
      <c r="K31" s="320"/>
    </row>
    <row r="32" spans="2:11" s="1" customFormat="1" ht="12.75" customHeight="1">
      <c r="B32" s="323"/>
      <c r="C32" s="324"/>
      <c r="D32" s="324"/>
      <c r="E32" s="324"/>
      <c r="F32" s="324"/>
      <c r="G32" s="324"/>
      <c r="H32" s="324"/>
      <c r="I32" s="324"/>
      <c r="J32" s="324"/>
      <c r="K32" s="320"/>
    </row>
    <row r="33" spans="2:11" s="1" customFormat="1" ht="15" customHeight="1">
      <c r="B33" s="323"/>
      <c r="C33" s="324"/>
      <c r="D33" s="322" t="s">
        <v>1853</v>
      </c>
      <c r="E33" s="322"/>
      <c r="F33" s="322"/>
      <c r="G33" s="322"/>
      <c r="H33" s="322"/>
      <c r="I33" s="322"/>
      <c r="J33" s="322"/>
      <c r="K33" s="320"/>
    </row>
    <row r="34" spans="2:11" s="1" customFormat="1" ht="15" customHeight="1">
      <c r="B34" s="323"/>
      <c r="C34" s="324"/>
      <c r="D34" s="322" t="s">
        <v>1854</v>
      </c>
      <c r="E34" s="322"/>
      <c r="F34" s="322"/>
      <c r="G34" s="322"/>
      <c r="H34" s="322"/>
      <c r="I34" s="322"/>
      <c r="J34" s="322"/>
      <c r="K34" s="320"/>
    </row>
    <row r="35" spans="2:11" s="1" customFormat="1" ht="15" customHeight="1">
      <c r="B35" s="323"/>
      <c r="C35" s="324"/>
      <c r="D35" s="322" t="s">
        <v>1855</v>
      </c>
      <c r="E35" s="322"/>
      <c r="F35" s="322"/>
      <c r="G35" s="322"/>
      <c r="H35" s="322"/>
      <c r="I35" s="322"/>
      <c r="J35" s="322"/>
      <c r="K35" s="320"/>
    </row>
    <row r="36" spans="2:11" s="1" customFormat="1" ht="15" customHeight="1">
      <c r="B36" s="323"/>
      <c r="C36" s="324"/>
      <c r="D36" s="322"/>
      <c r="E36" s="325" t="s">
        <v>215</v>
      </c>
      <c r="F36" s="322"/>
      <c r="G36" s="322" t="s">
        <v>1856</v>
      </c>
      <c r="H36" s="322"/>
      <c r="I36" s="322"/>
      <c r="J36" s="322"/>
      <c r="K36" s="320"/>
    </row>
    <row r="37" spans="2:11" s="1" customFormat="1" ht="30.75" customHeight="1">
      <c r="B37" s="323"/>
      <c r="C37" s="324"/>
      <c r="D37" s="322"/>
      <c r="E37" s="325" t="s">
        <v>1857</v>
      </c>
      <c r="F37" s="322"/>
      <c r="G37" s="322" t="s">
        <v>1858</v>
      </c>
      <c r="H37" s="322"/>
      <c r="I37" s="322"/>
      <c r="J37" s="322"/>
      <c r="K37" s="320"/>
    </row>
    <row r="38" spans="2:11" s="1" customFormat="1" ht="15" customHeight="1">
      <c r="B38" s="323"/>
      <c r="C38" s="324"/>
      <c r="D38" s="322"/>
      <c r="E38" s="325" t="s">
        <v>58</v>
      </c>
      <c r="F38" s="322"/>
      <c r="G38" s="322" t="s">
        <v>1859</v>
      </c>
      <c r="H38" s="322"/>
      <c r="I38" s="322"/>
      <c r="J38" s="322"/>
      <c r="K38" s="320"/>
    </row>
    <row r="39" spans="2:11" s="1" customFormat="1" ht="15" customHeight="1">
      <c r="B39" s="323"/>
      <c r="C39" s="324"/>
      <c r="D39" s="322"/>
      <c r="E39" s="325" t="s">
        <v>59</v>
      </c>
      <c r="F39" s="322"/>
      <c r="G39" s="322" t="s">
        <v>1860</v>
      </c>
      <c r="H39" s="322"/>
      <c r="I39" s="322"/>
      <c r="J39" s="322"/>
      <c r="K39" s="320"/>
    </row>
    <row r="40" spans="2:11" s="1" customFormat="1" ht="15" customHeight="1">
      <c r="B40" s="323"/>
      <c r="C40" s="324"/>
      <c r="D40" s="322"/>
      <c r="E40" s="325" t="s">
        <v>216</v>
      </c>
      <c r="F40" s="322"/>
      <c r="G40" s="322" t="s">
        <v>1861</v>
      </c>
      <c r="H40" s="322"/>
      <c r="I40" s="322"/>
      <c r="J40" s="322"/>
      <c r="K40" s="320"/>
    </row>
    <row r="41" spans="2:11" s="1" customFormat="1" ht="15" customHeight="1">
      <c r="B41" s="323"/>
      <c r="C41" s="324"/>
      <c r="D41" s="322"/>
      <c r="E41" s="325" t="s">
        <v>217</v>
      </c>
      <c r="F41" s="322"/>
      <c r="G41" s="322" t="s">
        <v>1862</v>
      </c>
      <c r="H41" s="322"/>
      <c r="I41" s="322"/>
      <c r="J41" s="322"/>
      <c r="K41" s="320"/>
    </row>
    <row r="42" spans="2:11" s="1" customFormat="1" ht="15" customHeight="1">
      <c r="B42" s="323"/>
      <c r="C42" s="324"/>
      <c r="D42" s="322"/>
      <c r="E42" s="325" t="s">
        <v>1863</v>
      </c>
      <c r="F42" s="322"/>
      <c r="G42" s="322" t="s">
        <v>1864</v>
      </c>
      <c r="H42" s="322"/>
      <c r="I42" s="322"/>
      <c r="J42" s="322"/>
      <c r="K42" s="320"/>
    </row>
    <row r="43" spans="2:11" s="1" customFormat="1" ht="15" customHeight="1">
      <c r="B43" s="323"/>
      <c r="C43" s="324"/>
      <c r="D43" s="322"/>
      <c r="E43" s="325"/>
      <c r="F43" s="322"/>
      <c r="G43" s="322" t="s">
        <v>1865</v>
      </c>
      <c r="H43" s="322"/>
      <c r="I43" s="322"/>
      <c r="J43" s="322"/>
      <c r="K43" s="320"/>
    </row>
    <row r="44" spans="2:11" s="1" customFormat="1" ht="15" customHeight="1">
      <c r="B44" s="323"/>
      <c r="C44" s="324"/>
      <c r="D44" s="322"/>
      <c r="E44" s="325" t="s">
        <v>1866</v>
      </c>
      <c r="F44" s="322"/>
      <c r="G44" s="322" t="s">
        <v>1867</v>
      </c>
      <c r="H44" s="322"/>
      <c r="I44" s="322"/>
      <c r="J44" s="322"/>
      <c r="K44" s="320"/>
    </row>
    <row r="45" spans="2:11" s="1" customFormat="1" ht="15" customHeight="1">
      <c r="B45" s="323"/>
      <c r="C45" s="324"/>
      <c r="D45" s="322"/>
      <c r="E45" s="325" t="s">
        <v>219</v>
      </c>
      <c r="F45" s="322"/>
      <c r="G45" s="322" t="s">
        <v>1868</v>
      </c>
      <c r="H45" s="322"/>
      <c r="I45" s="322"/>
      <c r="J45" s="322"/>
      <c r="K45" s="320"/>
    </row>
    <row r="46" spans="2:11" s="1" customFormat="1" ht="12.75" customHeight="1">
      <c r="B46" s="323"/>
      <c r="C46" s="324"/>
      <c r="D46" s="322"/>
      <c r="E46" s="322"/>
      <c r="F46" s="322"/>
      <c r="G46" s="322"/>
      <c r="H46" s="322"/>
      <c r="I46" s="322"/>
      <c r="J46" s="322"/>
      <c r="K46" s="320"/>
    </row>
    <row r="47" spans="2:11" s="1" customFormat="1" ht="15" customHeight="1">
      <c r="B47" s="323"/>
      <c r="C47" s="324"/>
      <c r="D47" s="322" t="s">
        <v>1869</v>
      </c>
      <c r="E47" s="322"/>
      <c r="F47" s="322"/>
      <c r="G47" s="322"/>
      <c r="H47" s="322"/>
      <c r="I47" s="322"/>
      <c r="J47" s="322"/>
      <c r="K47" s="320"/>
    </row>
    <row r="48" spans="2:11" s="1" customFormat="1" ht="15" customHeight="1">
      <c r="B48" s="323"/>
      <c r="C48" s="324"/>
      <c r="D48" s="324"/>
      <c r="E48" s="322" t="s">
        <v>1870</v>
      </c>
      <c r="F48" s="322"/>
      <c r="G48" s="322"/>
      <c r="H48" s="322"/>
      <c r="I48" s="322"/>
      <c r="J48" s="322"/>
      <c r="K48" s="320"/>
    </row>
    <row r="49" spans="2:11" s="1" customFormat="1" ht="15" customHeight="1">
      <c r="B49" s="323"/>
      <c r="C49" s="324"/>
      <c r="D49" s="324"/>
      <c r="E49" s="322" t="s">
        <v>1871</v>
      </c>
      <c r="F49" s="322"/>
      <c r="G49" s="322"/>
      <c r="H49" s="322"/>
      <c r="I49" s="322"/>
      <c r="J49" s="322"/>
      <c r="K49" s="320"/>
    </row>
    <row r="50" spans="2:11" s="1" customFormat="1" ht="15" customHeight="1">
      <c r="B50" s="323"/>
      <c r="C50" s="324"/>
      <c r="D50" s="324"/>
      <c r="E50" s="322" t="s">
        <v>1872</v>
      </c>
      <c r="F50" s="322"/>
      <c r="G50" s="322"/>
      <c r="H50" s="322"/>
      <c r="I50" s="322"/>
      <c r="J50" s="322"/>
      <c r="K50" s="320"/>
    </row>
    <row r="51" spans="2:11" s="1" customFormat="1" ht="15" customHeight="1">
      <c r="B51" s="323"/>
      <c r="C51" s="324"/>
      <c r="D51" s="322" t="s">
        <v>1873</v>
      </c>
      <c r="E51" s="322"/>
      <c r="F51" s="322"/>
      <c r="G51" s="322"/>
      <c r="H51" s="322"/>
      <c r="I51" s="322"/>
      <c r="J51" s="322"/>
      <c r="K51" s="320"/>
    </row>
    <row r="52" spans="2:11" s="1" customFormat="1" ht="25.5" customHeight="1">
      <c r="B52" s="318"/>
      <c r="C52" s="319" t="s">
        <v>1874</v>
      </c>
      <c r="D52" s="319"/>
      <c r="E52" s="319"/>
      <c r="F52" s="319"/>
      <c r="G52" s="319"/>
      <c r="H52" s="319"/>
      <c r="I52" s="319"/>
      <c r="J52" s="319"/>
      <c r="K52" s="320"/>
    </row>
    <row r="53" spans="2:11" s="1" customFormat="1" ht="5.25" customHeight="1">
      <c r="B53" s="318"/>
      <c r="C53" s="321"/>
      <c r="D53" s="321"/>
      <c r="E53" s="321"/>
      <c r="F53" s="321"/>
      <c r="G53" s="321"/>
      <c r="H53" s="321"/>
      <c r="I53" s="321"/>
      <c r="J53" s="321"/>
      <c r="K53" s="320"/>
    </row>
    <row r="54" spans="2:11" s="1" customFormat="1" ht="15" customHeight="1">
      <c r="B54" s="318"/>
      <c r="C54" s="322" t="s">
        <v>1875</v>
      </c>
      <c r="D54" s="322"/>
      <c r="E54" s="322"/>
      <c r="F54" s="322"/>
      <c r="G54" s="322"/>
      <c r="H54" s="322"/>
      <c r="I54" s="322"/>
      <c r="J54" s="322"/>
      <c r="K54" s="320"/>
    </row>
    <row r="55" spans="2:11" s="1" customFormat="1" ht="15" customHeight="1">
      <c r="B55" s="318"/>
      <c r="C55" s="322" t="s">
        <v>1876</v>
      </c>
      <c r="D55" s="322"/>
      <c r="E55" s="322"/>
      <c r="F55" s="322"/>
      <c r="G55" s="322"/>
      <c r="H55" s="322"/>
      <c r="I55" s="322"/>
      <c r="J55" s="322"/>
      <c r="K55" s="320"/>
    </row>
    <row r="56" spans="2:11" s="1" customFormat="1" ht="12.75" customHeight="1">
      <c r="B56" s="318"/>
      <c r="C56" s="322"/>
      <c r="D56" s="322"/>
      <c r="E56" s="322"/>
      <c r="F56" s="322"/>
      <c r="G56" s="322"/>
      <c r="H56" s="322"/>
      <c r="I56" s="322"/>
      <c r="J56" s="322"/>
      <c r="K56" s="320"/>
    </row>
    <row r="57" spans="2:11" s="1" customFormat="1" ht="15" customHeight="1">
      <c r="B57" s="318"/>
      <c r="C57" s="322" t="s">
        <v>1877</v>
      </c>
      <c r="D57" s="322"/>
      <c r="E57" s="322"/>
      <c r="F57" s="322"/>
      <c r="G57" s="322"/>
      <c r="H57" s="322"/>
      <c r="I57" s="322"/>
      <c r="J57" s="322"/>
      <c r="K57" s="320"/>
    </row>
    <row r="58" spans="2:11" s="1" customFormat="1" ht="15" customHeight="1">
      <c r="B58" s="318"/>
      <c r="C58" s="324"/>
      <c r="D58" s="322" t="s">
        <v>1878</v>
      </c>
      <c r="E58" s="322"/>
      <c r="F58" s="322"/>
      <c r="G58" s="322"/>
      <c r="H58" s="322"/>
      <c r="I58" s="322"/>
      <c r="J58" s="322"/>
      <c r="K58" s="320"/>
    </row>
    <row r="59" spans="2:11" s="1" customFormat="1" ht="15" customHeight="1">
      <c r="B59" s="318"/>
      <c r="C59" s="324"/>
      <c r="D59" s="322" t="s">
        <v>1879</v>
      </c>
      <c r="E59" s="322"/>
      <c r="F59" s="322"/>
      <c r="G59" s="322"/>
      <c r="H59" s="322"/>
      <c r="I59" s="322"/>
      <c r="J59" s="322"/>
      <c r="K59" s="320"/>
    </row>
    <row r="60" spans="2:11" s="1" customFormat="1" ht="15" customHeight="1">
      <c r="B60" s="318"/>
      <c r="C60" s="324"/>
      <c r="D60" s="322" t="s">
        <v>1880</v>
      </c>
      <c r="E60" s="322"/>
      <c r="F60" s="322"/>
      <c r="G60" s="322"/>
      <c r="H60" s="322"/>
      <c r="I60" s="322"/>
      <c r="J60" s="322"/>
      <c r="K60" s="320"/>
    </row>
    <row r="61" spans="2:11" s="1" customFormat="1" ht="15" customHeight="1">
      <c r="B61" s="318"/>
      <c r="C61" s="324"/>
      <c r="D61" s="322" t="s">
        <v>1881</v>
      </c>
      <c r="E61" s="322"/>
      <c r="F61" s="322"/>
      <c r="G61" s="322"/>
      <c r="H61" s="322"/>
      <c r="I61" s="322"/>
      <c r="J61" s="322"/>
      <c r="K61" s="320"/>
    </row>
    <row r="62" spans="2:11" s="1" customFormat="1" ht="15" customHeight="1">
      <c r="B62" s="318"/>
      <c r="C62" s="324"/>
      <c r="D62" s="327" t="s">
        <v>1882</v>
      </c>
      <c r="E62" s="327"/>
      <c r="F62" s="327"/>
      <c r="G62" s="327"/>
      <c r="H62" s="327"/>
      <c r="I62" s="327"/>
      <c r="J62" s="327"/>
      <c r="K62" s="320"/>
    </row>
    <row r="63" spans="2:11" s="1" customFormat="1" ht="15" customHeight="1">
      <c r="B63" s="318"/>
      <c r="C63" s="324"/>
      <c r="D63" s="322" t="s">
        <v>1883</v>
      </c>
      <c r="E63" s="322"/>
      <c r="F63" s="322"/>
      <c r="G63" s="322"/>
      <c r="H63" s="322"/>
      <c r="I63" s="322"/>
      <c r="J63" s="322"/>
      <c r="K63" s="320"/>
    </row>
    <row r="64" spans="2:11" s="1" customFormat="1" ht="12.75" customHeight="1">
      <c r="B64" s="318"/>
      <c r="C64" s="324"/>
      <c r="D64" s="324"/>
      <c r="E64" s="328"/>
      <c r="F64" s="324"/>
      <c r="G64" s="324"/>
      <c r="H64" s="324"/>
      <c r="I64" s="324"/>
      <c r="J64" s="324"/>
      <c r="K64" s="320"/>
    </row>
    <row r="65" spans="2:11" s="1" customFormat="1" ht="15" customHeight="1">
      <c r="B65" s="318"/>
      <c r="C65" s="324"/>
      <c r="D65" s="322" t="s">
        <v>1884</v>
      </c>
      <c r="E65" s="322"/>
      <c r="F65" s="322"/>
      <c r="G65" s="322"/>
      <c r="H65" s="322"/>
      <c r="I65" s="322"/>
      <c r="J65" s="322"/>
      <c r="K65" s="320"/>
    </row>
    <row r="66" spans="2:11" s="1" customFormat="1" ht="15" customHeight="1">
      <c r="B66" s="318"/>
      <c r="C66" s="324"/>
      <c r="D66" s="327" t="s">
        <v>1885</v>
      </c>
      <c r="E66" s="327"/>
      <c r="F66" s="327"/>
      <c r="G66" s="327"/>
      <c r="H66" s="327"/>
      <c r="I66" s="327"/>
      <c r="J66" s="327"/>
      <c r="K66" s="320"/>
    </row>
    <row r="67" spans="2:11" s="1" customFormat="1" ht="15" customHeight="1">
      <c r="B67" s="318"/>
      <c r="C67" s="324"/>
      <c r="D67" s="322" t="s">
        <v>1886</v>
      </c>
      <c r="E67" s="322"/>
      <c r="F67" s="322"/>
      <c r="G67" s="322"/>
      <c r="H67" s="322"/>
      <c r="I67" s="322"/>
      <c r="J67" s="322"/>
      <c r="K67" s="320"/>
    </row>
    <row r="68" spans="2:11" s="1" customFormat="1" ht="15" customHeight="1">
      <c r="B68" s="318"/>
      <c r="C68" s="324"/>
      <c r="D68" s="322" t="s">
        <v>1887</v>
      </c>
      <c r="E68" s="322"/>
      <c r="F68" s="322"/>
      <c r="G68" s="322"/>
      <c r="H68" s="322"/>
      <c r="I68" s="322"/>
      <c r="J68" s="322"/>
      <c r="K68" s="320"/>
    </row>
    <row r="69" spans="2:11" s="1" customFormat="1" ht="15" customHeight="1">
      <c r="B69" s="318"/>
      <c r="C69" s="324"/>
      <c r="D69" s="322" t="s">
        <v>1888</v>
      </c>
      <c r="E69" s="322"/>
      <c r="F69" s="322"/>
      <c r="G69" s="322"/>
      <c r="H69" s="322"/>
      <c r="I69" s="322"/>
      <c r="J69" s="322"/>
      <c r="K69" s="320"/>
    </row>
    <row r="70" spans="2:11" s="1" customFormat="1" ht="15" customHeight="1">
      <c r="B70" s="318"/>
      <c r="C70" s="324"/>
      <c r="D70" s="322" t="s">
        <v>1889</v>
      </c>
      <c r="E70" s="322"/>
      <c r="F70" s="322"/>
      <c r="G70" s="322"/>
      <c r="H70" s="322"/>
      <c r="I70" s="322"/>
      <c r="J70" s="322"/>
      <c r="K70" s="320"/>
    </row>
    <row r="71" spans="2:11" s="1" customFormat="1" ht="12.75" customHeight="1">
      <c r="B71" s="329"/>
      <c r="C71" s="330"/>
      <c r="D71" s="330"/>
      <c r="E71" s="330"/>
      <c r="F71" s="330"/>
      <c r="G71" s="330"/>
      <c r="H71" s="330"/>
      <c r="I71" s="330"/>
      <c r="J71" s="330"/>
      <c r="K71" s="331"/>
    </row>
    <row r="72" spans="2:11" s="1" customFormat="1" ht="18.75" customHeight="1">
      <c r="B72" s="332"/>
      <c r="C72" s="332"/>
      <c r="D72" s="332"/>
      <c r="E72" s="332"/>
      <c r="F72" s="332"/>
      <c r="G72" s="332"/>
      <c r="H72" s="332"/>
      <c r="I72" s="332"/>
      <c r="J72" s="332"/>
      <c r="K72" s="333"/>
    </row>
    <row r="73" spans="2:11" s="1" customFormat="1" ht="18.75" customHeight="1">
      <c r="B73" s="333"/>
      <c r="C73" s="333"/>
      <c r="D73" s="333"/>
      <c r="E73" s="333"/>
      <c r="F73" s="333"/>
      <c r="G73" s="333"/>
      <c r="H73" s="333"/>
      <c r="I73" s="333"/>
      <c r="J73" s="333"/>
      <c r="K73" s="333"/>
    </row>
    <row r="74" spans="2:11" s="1" customFormat="1" ht="7.5" customHeight="1">
      <c r="B74" s="334"/>
      <c r="C74" s="335"/>
      <c r="D74" s="335"/>
      <c r="E74" s="335"/>
      <c r="F74" s="335"/>
      <c r="G74" s="335"/>
      <c r="H74" s="335"/>
      <c r="I74" s="335"/>
      <c r="J74" s="335"/>
      <c r="K74" s="336"/>
    </row>
    <row r="75" spans="2:11" s="1" customFormat="1" ht="45" customHeight="1">
      <c r="B75" s="337"/>
      <c r="C75" s="338" t="s">
        <v>1890</v>
      </c>
      <c r="D75" s="338"/>
      <c r="E75" s="338"/>
      <c r="F75" s="338"/>
      <c r="G75" s="338"/>
      <c r="H75" s="338"/>
      <c r="I75" s="338"/>
      <c r="J75" s="338"/>
      <c r="K75" s="339"/>
    </row>
    <row r="76" spans="2:11" s="1" customFormat="1" ht="17.25" customHeight="1">
      <c r="B76" s="337"/>
      <c r="C76" s="340" t="s">
        <v>1891</v>
      </c>
      <c r="D76" s="340"/>
      <c r="E76" s="340"/>
      <c r="F76" s="340" t="s">
        <v>1892</v>
      </c>
      <c r="G76" s="341"/>
      <c r="H76" s="340" t="s">
        <v>59</v>
      </c>
      <c r="I76" s="340" t="s">
        <v>62</v>
      </c>
      <c r="J76" s="340" t="s">
        <v>1893</v>
      </c>
      <c r="K76" s="339"/>
    </row>
    <row r="77" spans="2:11" s="1" customFormat="1" ht="17.25" customHeight="1">
      <c r="B77" s="337"/>
      <c r="C77" s="342" t="s">
        <v>1894</v>
      </c>
      <c r="D77" s="342"/>
      <c r="E77" s="342"/>
      <c r="F77" s="343" t="s">
        <v>1895</v>
      </c>
      <c r="G77" s="344"/>
      <c r="H77" s="342"/>
      <c r="I77" s="342"/>
      <c r="J77" s="342" t="s">
        <v>1896</v>
      </c>
      <c r="K77" s="339"/>
    </row>
    <row r="78" spans="2:11" s="1" customFormat="1" ht="5.25" customHeight="1">
      <c r="B78" s="337"/>
      <c r="C78" s="345"/>
      <c r="D78" s="345"/>
      <c r="E78" s="345"/>
      <c r="F78" s="345"/>
      <c r="G78" s="346"/>
      <c r="H78" s="345"/>
      <c r="I78" s="345"/>
      <c r="J78" s="345"/>
      <c r="K78" s="339"/>
    </row>
    <row r="79" spans="2:11" s="1" customFormat="1" ht="15" customHeight="1">
      <c r="B79" s="337"/>
      <c r="C79" s="325" t="s">
        <v>58</v>
      </c>
      <c r="D79" s="347"/>
      <c r="E79" s="347"/>
      <c r="F79" s="348" t="s">
        <v>1897</v>
      </c>
      <c r="G79" s="349"/>
      <c r="H79" s="325" t="s">
        <v>1898</v>
      </c>
      <c r="I79" s="325" t="s">
        <v>1899</v>
      </c>
      <c r="J79" s="325">
        <v>20</v>
      </c>
      <c r="K79" s="339"/>
    </row>
    <row r="80" spans="2:11" s="1" customFormat="1" ht="15" customHeight="1">
      <c r="B80" s="337"/>
      <c r="C80" s="325" t="s">
        <v>1900</v>
      </c>
      <c r="D80" s="325"/>
      <c r="E80" s="325"/>
      <c r="F80" s="348" t="s">
        <v>1897</v>
      </c>
      <c r="G80" s="349"/>
      <c r="H80" s="325" t="s">
        <v>1901</v>
      </c>
      <c r="I80" s="325" t="s">
        <v>1899</v>
      </c>
      <c r="J80" s="325">
        <v>120</v>
      </c>
      <c r="K80" s="339"/>
    </row>
    <row r="81" spans="2:11" s="1" customFormat="1" ht="15" customHeight="1">
      <c r="B81" s="350"/>
      <c r="C81" s="325" t="s">
        <v>1902</v>
      </c>
      <c r="D81" s="325"/>
      <c r="E81" s="325"/>
      <c r="F81" s="348" t="s">
        <v>1903</v>
      </c>
      <c r="G81" s="349"/>
      <c r="H81" s="325" t="s">
        <v>1904</v>
      </c>
      <c r="I81" s="325" t="s">
        <v>1899</v>
      </c>
      <c r="J81" s="325">
        <v>50</v>
      </c>
      <c r="K81" s="339"/>
    </row>
    <row r="82" spans="2:11" s="1" customFormat="1" ht="15" customHeight="1">
      <c r="B82" s="350"/>
      <c r="C82" s="325" t="s">
        <v>1905</v>
      </c>
      <c r="D82" s="325"/>
      <c r="E82" s="325"/>
      <c r="F82" s="348" t="s">
        <v>1897</v>
      </c>
      <c r="G82" s="349"/>
      <c r="H82" s="325" t="s">
        <v>1906</v>
      </c>
      <c r="I82" s="325" t="s">
        <v>1907</v>
      </c>
      <c r="J82" s="325"/>
      <c r="K82" s="339"/>
    </row>
    <row r="83" spans="2:11" s="1" customFormat="1" ht="15" customHeight="1">
      <c r="B83" s="350"/>
      <c r="C83" s="351" t="s">
        <v>1908</v>
      </c>
      <c r="D83" s="351"/>
      <c r="E83" s="351"/>
      <c r="F83" s="352" t="s">
        <v>1903</v>
      </c>
      <c r="G83" s="351"/>
      <c r="H83" s="351" t="s">
        <v>1909</v>
      </c>
      <c r="I83" s="351" t="s">
        <v>1899</v>
      </c>
      <c r="J83" s="351">
        <v>15</v>
      </c>
      <c r="K83" s="339"/>
    </row>
    <row r="84" spans="2:11" s="1" customFormat="1" ht="15" customHeight="1">
      <c r="B84" s="350"/>
      <c r="C84" s="351" t="s">
        <v>1910</v>
      </c>
      <c r="D84" s="351"/>
      <c r="E84" s="351"/>
      <c r="F84" s="352" t="s">
        <v>1903</v>
      </c>
      <c r="G84" s="351"/>
      <c r="H84" s="351" t="s">
        <v>1911</v>
      </c>
      <c r="I84" s="351" t="s">
        <v>1899</v>
      </c>
      <c r="J84" s="351">
        <v>15</v>
      </c>
      <c r="K84" s="339"/>
    </row>
    <row r="85" spans="2:11" s="1" customFormat="1" ht="15" customHeight="1">
      <c r="B85" s="350"/>
      <c r="C85" s="351" t="s">
        <v>1912</v>
      </c>
      <c r="D85" s="351"/>
      <c r="E85" s="351"/>
      <c r="F85" s="352" t="s">
        <v>1903</v>
      </c>
      <c r="G85" s="351"/>
      <c r="H85" s="351" t="s">
        <v>1913</v>
      </c>
      <c r="I85" s="351" t="s">
        <v>1899</v>
      </c>
      <c r="J85" s="351">
        <v>20</v>
      </c>
      <c r="K85" s="339"/>
    </row>
    <row r="86" spans="2:11" s="1" customFormat="1" ht="15" customHeight="1">
      <c r="B86" s="350"/>
      <c r="C86" s="351" t="s">
        <v>1914</v>
      </c>
      <c r="D86" s="351"/>
      <c r="E86" s="351"/>
      <c r="F86" s="352" t="s">
        <v>1903</v>
      </c>
      <c r="G86" s="351"/>
      <c r="H86" s="351" t="s">
        <v>1915</v>
      </c>
      <c r="I86" s="351" t="s">
        <v>1899</v>
      </c>
      <c r="J86" s="351">
        <v>20</v>
      </c>
      <c r="K86" s="339"/>
    </row>
    <row r="87" spans="2:11" s="1" customFormat="1" ht="15" customHeight="1">
      <c r="B87" s="350"/>
      <c r="C87" s="325" t="s">
        <v>1916</v>
      </c>
      <c r="D87" s="325"/>
      <c r="E87" s="325"/>
      <c r="F87" s="348" t="s">
        <v>1903</v>
      </c>
      <c r="G87" s="349"/>
      <c r="H87" s="325" t="s">
        <v>1917</v>
      </c>
      <c r="I87" s="325" t="s">
        <v>1899</v>
      </c>
      <c r="J87" s="325">
        <v>50</v>
      </c>
      <c r="K87" s="339"/>
    </row>
    <row r="88" spans="2:11" s="1" customFormat="1" ht="15" customHeight="1">
      <c r="B88" s="350"/>
      <c r="C88" s="325" t="s">
        <v>1918</v>
      </c>
      <c r="D88" s="325"/>
      <c r="E88" s="325"/>
      <c r="F88" s="348" t="s">
        <v>1903</v>
      </c>
      <c r="G88" s="349"/>
      <c r="H88" s="325" t="s">
        <v>1919</v>
      </c>
      <c r="I88" s="325" t="s">
        <v>1899</v>
      </c>
      <c r="J88" s="325">
        <v>20</v>
      </c>
      <c r="K88" s="339"/>
    </row>
    <row r="89" spans="2:11" s="1" customFormat="1" ht="15" customHeight="1">
      <c r="B89" s="350"/>
      <c r="C89" s="325" t="s">
        <v>1920</v>
      </c>
      <c r="D89" s="325"/>
      <c r="E89" s="325"/>
      <c r="F89" s="348" t="s">
        <v>1903</v>
      </c>
      <c r="G89" s="349"/>
      <c r="H89" s="325" t="s">
        <v>1921</v>
      </c>
      <c r="I89" s="325" t="s">
        <v>1899</v>
      </c>
      <c r="J89" s="325">
        <v>20</v>
      </c>
      <c r="K89" s="339"/>
    </row>
    <row r="90" spans="2:11" s="1" customFormat="1" ht="15" customHeight="1">
      <c r="B90" s="350"/>
      <c r="C90" s="325" t="s">
        <v>1922</v>
      </c>
      <c r="D90" s="325"/>
      <c r="E90" s="325"/>
      <c r="F90" s="348" t="s">
        <v>1903</v>
      </c>
      <c r="G90" s="349"/>
      <c r="H90" s="325" t="s">
        <v>1923</v>
      </c>
      <c r="I90" s="325" t="s">
        <v>1899</v>
      </c>
      <c r="J90" s="325">
        <v>50</v>
      </c>
      <c r="K90" s="339"/>
    </row>
    <row r="91" spans="2:11" s="1" customFormat="1" ht="15" customHeight="1">
      <c r="B91" s="350"/>
      <c r="C91" s="325" t="s">
        <v>1924</v>
      </c>
      <c r="D91" s="325"/>
      <c r="E91" s="325"/>
      <c r="F91" s="348" t="s">
        <v>1903</v>
      </c>
      <c r="G91" s="349"/>
      <c r="H91" s="325" t="s">
        <v>1924</v>
      </c>
      <c r="I91" s="325" t="s">
        <v>1899</v>
      </c>
      <c r="J91" s="325">
        <v>50</v>
      </c>
      <c r="K91" s="339"/>
    </row>
    <row r="92" spans="2:11" s="1" customFormat="1" ht="15" customHeight="1">
      <c r="B92" s="350"/>
      <c r="C92" s="325" t="s">
        <v>1925</v>
      </c>
      <c r="D92" s="325"/>
      <c r="E92" s="325"/>
      <c r="F92" s="348" t="s">
        <v>1903</v>
      </c>
      <c r="G92" s="349"/>
      <c r="H92" s="325" t="s">
        <v>1926</v>
      </c>
      <c r="I92" s="325" t="s">
        <v>1899</v>
      </c>
      <c r="J92" s="325">
        <v>255</v>
      </c>
      <c r="K92" s="339"/>
    </row>
    <row r="93" spans="2:11" s="1" customFormat="1" ht="15" customHeight="1">
      <c r="B93" s="350"/>
      <c r="C93" s="325" t="s">
        <v>1927</v>
      </c>
      <c r="D93" s="325"/>
      <c r="E93" s="325"/>
      <c r="F93" s="348" t="s">
        <v>1897</v>
      </c>
      <c r="G93" s="349"/>
      <c r="H93" s="325" t="s">
        <v>1928</v>
      </c>
      <c r="I93" s="325" t="s">
        <v>1929</v>
      </c>
      <c r="J93" s="325"/>
      <c r="K93" s="339"/>
    </row>
    <row r="94" spans="2:11" s="1" customFormat="1" ht="15" customHeight="1">
      <c r="B94" s="350"/>
      <c r="C94" s="325" t="s">
        <v>1930</v>
      </c>
      <c r="D94" s="325"/>
      <c r="E94" s="325"/>
      <c r="F94" s="348" t="s">
        <v>1897</v>
      </c>
      <c r="G94" s="349"/>
      <c r="H94" s="325" t="s">
        <v>1931</v>
      </c>
      <c r="I94" s="325" t="s">
        <v>1932</v>
      </c>
      <c r="J94" s="325"/>
      <c r="K94" s="339"/>
    </row>
    <row r="95" spans="2:11" s="1" customFormat="1" ht="15" customHeight="1">
      <c r="B95" s="350"/>
      <c r="C95" s="325" t="s">
        <v>1933</v>
      </c>
      <c r="D95" s="325"/>
      <c r="E95" s="325"/>
      <c r="F95" s="348" t="s">
        <v>1897</v>
      </c>
      <c r="G95" s="349"/>
      <c r="H95" s="325" t="s">
        <v>1933</v>
      </c>
      <c r="I95" s="325" t="s">
        <v>1932</v>
      </c>
      <c r="J95" s="325"/>
      <c r="K95" s="339"/>
    </row>
    <row r="96" spans="2:11" s="1" customFormat="1" ht="15" customHeight="1">
      <c r="B96" s="350"/>
      <c r="C96" s="325" t="s">
        <v>43</v>
      </c>
      <c r="D96" s="325"/>
      <c r="E96" s="325"/>
      <c r="F96" s="348" t="s">
        <v>1897</v>
      </c>
      <c r="G96" s="349"/>
      <c r="H96" s="325" t="s">
        <v>1934</v>
      </c>
      <c r="I96" s="325" t="s">
        <v>1932</v>
      </c>
      <c r="J96" s="325"/>
      <c r="K96" s="339"/>
    </row>
    <row r="97" spans="2:11" s="1" customFormat="1" ht="15" customHeight="1">
      <c r="B97" s="350"/>
      <c r="C97" s="325" t="s">
        <v>53</v>
      </c>
      <c r="D97" s="325"/>
      <c r="E97" s="325"/>
      <c r="F97" s="348" t="s">
        <v>1897</v>
      </c>
      <c r="G97" s="349"/>
      <c r="H97" s="325" t="s">
        <v>1935</v>
      </c>
      <c r="I97" s="325" t="s">
        <v>1932</v>
      </c>
      <c r="J97" s="325"/>
      <c r="K97" s="339"/>
    </row>
    <row r="98" spans="2:11" s="1" customFormat="1" ht="15" customHeight="1">
      <c r="B98" s="353"/>
      <c r="C98" s="354"/>
      <c r="D98" s="354"/>
      <c r="E98" s="354"/>
      <c r="F98" s="354"/>
      <c r="G98" s="354"/>
      <c r="H98" s="354"/>
      <c r="I98" s="354"/>
      <c r="J98" s="354"/>
      <c r="K98" s="355"/>
    </row>
    <row r="99" spans="2:11" s="1" customFormat="1" ht="18.75" customHeight="1">
      <c r="B99" s="356"/>
      <c r="C99" s="357"/>
      <c r="D99" s="357"/>
      <c r="E99" s="357"/>
      <c r="F99" s="357"/>
      <c r="G99" s="357"/>
      <c r="H99" s="357"/>
      <c r="I99" s="357"/>
      <c r="J99" s="357"/>
      <c r="K99" s="356"/>
    </row>
    <row r="100" spans="2:11" s="1" customFormat="1" ht="18.75" customHeight="1"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</row>
    <row r="101" spans="2:11" s="1" customFormat="1" ht="7.5" customHeight="1">
      <c r="B101" s="334"/>
      <c r="C101" s="335"/>
      <c r="D101" s="335"/>
      <c r="E101" s="335"/>
      <c r="F101" s="335"/>
      <c r="G101" s="335"/>
      <c r="H101" s="335"/>
      <c r="I101" s="335"/>
      <c r="J101" s="335"/>
      <c r="K101" s="336"/>
    </row>
    <row r="102" spans="2:11" s="1" customFormat="1" ht="45" customHeight="1">
      <c r="B102" s="337"/>
      <c r="C102" s="338" t="s">
        <v>1936</v>
      </c>
      <c r="D102" s="338"/>
      <c r="E102" s="338"/>
      <c r="F102" s="338"/>
      <c r="G102" s="338"/>
      <c r="H102" s="338"/>
      <c r="I102" s="338"/>
      <c r="J102" s="338"/>
      <c r="K102" s="339"/>
    </row>
    <row r="103" spans="2:11" s="1" customFormat="1" ht="17.25" customHeight="1">
      <c r="B103" s="337"/>
      <c r="C103" s="340" t="s">
        <v>1891</v>
      </c>
      <c r="D103" s="340"/>
      <c r="E103" s="340"/>
      <c r="F103" s="340" t="s">
        <v>1892</v>
      </c>
      <c r="G103" s="341"/>
      <c r="H103" s="340" t="s">
        <v>59</v>
      </c>
      <c r="I103" s="340" t="s">
        <v>62</v>
      </c>
      <c r="J103" s="340" t="s">
        <v>1893</v>
      </c>
      <c r="K103" s="339"/>
    </row>
    <row r="104" spans="2:11" s="1" customFormat="1" ht="17.25" customHeight="1">
      <c r="B104" s="337"/>
      <c r="C104" s="342" t="s">
        <v>1894</v>
      </c>
      <c r="D104" s="342"/>
      <c r="E104" s="342"/>
      <c r="F104" s="343" t="s">
        <v>1895</v>
      </c>
      <c r="G104" s="344"/>
      <c r="H104" s="342"/>
      <c r="I104" s="342"/>
      <c r="J104" s="342" t="s">
        <v>1896</v>
      </c>
      <c r="K104" s="339"/>
    </row>
    <row r="105" spans="2:11" s="1" customFormat="1" ht="5.25" customHeight="1">
      <c r="B105" s="337"/>
      <c r="C105" s="340"/>
      <c r="D105" s="340"/>
      <c r="E105" s="340"/>
      <c r="F105" s="340"/>
      <c r="G105" s="358"/>
      <c r="H105" s="340"/>
      <c r="I105" s="340"/>
      <c r="J105" s="340"/>
      <c r="K105" s="339"/>
    </row>
    <row r="106" spans="2:11" s="1" customFormat="1" ht="15" customHeight="1">
      <c r="B106" s="337"/>
      <c r="C106" s="325" t="s">
        <v>58</v>
      </c>
      <c r="D106" s="347"/>
      <c r="E106" s="347"/>
      <c r="F106" s="348" t="s">
        <v>1897</v>
      </c>
      <c r="G106" s="325"/>
      <c r="H106" s="325" t="s">
        <v>1937</v>
      </c>
      <c r="I106" s="325" t="s">
        <v>1899</v>
      </c>
      <c r="J106" s="325">
        <v>20</v>
      </c>
      <c r="K106" s="339"/>
    </row>
    <row r="107" spans="2:11" s="1" customFormat="1" ht="15" customHeight="1">
      <c r="B107" s="337"/>
      <c r="C107" s="325" t="s">
        <v>1900</v>
      </c>
      <c r="D107" s="325"/>
      <c r="E107" s="325"/>
      <c r="F107" s="348" t="s">
        <v>1897</v>
      </c>
      <c r="G107" s="325"/>
      <c r="H107" s="325" t="s">
        <v>1937</v>
      </c>
      <c r="I107" s="325" t="s">
        <v>1899</v>
      </c>
      <c r="J107" s="325">
        <v>120</v>
      </c>
      <c r="K107" s="339"/>
    </row>
    <row r="108" spans="2:11" s="1" customFormat="1" ht="15" customHeight="1">
      <c r="B108" s="350"/>
      <c r="C108" s="325" t="s">
        <v>1902</v>
      </c>
      <c r="D108" s="325"/>
      <c r="E108" s="325"/>
      <c r="F108" s="348" t="s">
        <v>1903</v>
      </c>
      <c r="G108" s="325"/>
      <c r="H108" s="325" t="s">
        <v>1937</v>
      </c>
      <c r="I108" s="325" t="s">
        <v>1899</v>
      </c>
      <c r="J108" s="325">
        <v>50</v>
      </c>
      <c r="K108" s="339"/>
    </row>
    <row r="109" spans="2:11" s="1" customFormat="1" ht="15" customHeight="1">
      <c r="B109" s="350"/>
      <c r="C109" s="325" t="s">
        <v>1905</v>
      </c>
      <c r="D109" s="325"/>
      <c r="E109" s="325"/>
      <c r="F109" s="348" t="s">
        <v>1897</v>
      </c>
      <c r="G109" s="325"/>
      <c r="H109" s="325" t="s">
        <v>1937</v>
      </c>
      <c r="I109" s="325" t="s">
        <v>1907</v>
      </c>
      <c r="J109" s="325"/>
      <c r="K109" s="339"/>
    </row>
    <row r="110" spans="2:11" s="1" customFormat="1" ht="15" customHeight="1">
      <c r="B110" s="350"/>
      <c r="C110" s="325" t="s">
        <v>1916</v>
      </c>
      <c r="D110" s="325"/>
      <c r="E110" s="325"/>
      <c r="F110" s="348" t="s">
        <v>1903</v>
      </c>
      <c r="G110" s="325"/>
      <c r="H110" s="325" t="s">
        <v>1937</v>
      </c>
      <c r="I110" s="325" t="s">
        <v>1899</v>
      </c>
      <c r="J110" s="325">
        <v>50</v>
      </c>
      <c r="K110" s="339"/>
    </row>
    <row r="111" spans="2:11" s="1" customFormat="1" ht="15" customHeight="1">
      <c r="B111" s="350"/>
      <c r="C111" s="325" t="s">
        <v>1924</v>
      </c>
      <c r="D111" s="325"/>
      <c r="E111" s="325"/>
      <c r="F111" s="348" t="s">
        <v>1903</v>
      </c>
      <c r="G111" s="325"/>
      <c r="H111" s="325" t="s">
        <v>1937</v>
      </c>
      <c r="I111" s="325" t="s">
        <v>1899</v>
      </c>
      <c r="J111" s="325">
        <v>50</v>
      </c>
      <c r="K111" s="339"/>
    </row>
    <row r="112" spans="2:11" s="1" customFormat="1" ht="15" customHeight="1">
      <c r="B112" s="350"/>
      <c r="C112" s="325" t="s">
        <v>1922</v>
      </c>
      <c r="D112" s="325"/>
      <c r="E112" s="325"/>
      <c r="F112" s="348" t="s">
        <v>1903</v>
      </c>
      <c r="G112" s="325"/>
      <c r="H112" s="325" t="s">
        <v>1937</v>
      </c>
      <c r="I112" s="325" t="s">
        <v>1899</v>
      </c>
      <c r="J112" s="325">
        <v>50</v>
      </c>
      <c r="K112" s="339"/>
    </row>
    <row r="113" spans="2:11" s="1" customFormat="1" ht="15" customHeight="1">
      <c r="B113" s="350"/>
      <c r="C113" s="325" t="s">
        <v>58</v>
      </c>
      <c r="D113" s="325"/>
      <c r="E113" s="325"/>
      <c r="F113" s="348" t="s">
        <v>1897</v>
      </c>
      <c r="G113" s="325"/>
      <c r="H113" s="325" t="s">
        <v>1938</v>
      </c>
      <c r="I113" s="325" t="s">
        <v>1899</v>
      </c>
      <c r="J113" s="325">
        <v>20</v>
      </c>
      <c r="K113" s="339"/>
    </row>
    <row r="114" spans="2:11" s="1" customFormat="1" ht="15" customHeight="1">
      <c r="B114" s="350"/>
      <c r="C114" s="325" t="s">
        <v>1939</v>
      </c>
      <c r="D114" s="325"/>
      <c r="E114" s="325"/>
      <c r="F114" s="348" t="s">
        <v>1897</v>
      </c>
      <c r="G114" s="325"/>
      <c r="H114" s="325" t="s">
        <v>1940</v>
      </c>
      <c r="I114" s="325" t="s">
        <v>1899</v>
      </c>
      <c r="J114" s="325">
        <v>120</v>
      </c>
      <c r="K114" s="339"/>
    </row>
    <row r="115" spans="2:11" s="1" customFormat="1" ht="15" customHeight="1">
      <c r="B115" s="350"/>
      <c r="C115" s="325" t="s">
        <v>43</v>
      </c>
      <c r="D115" s="325"/>
      <c r="E115" s="325"/>
      <c r="F115" s="348" t="s">
        <v>1897</v>
      </c>
      <c r="G115" s="325"/>
      <c r="H115" s="325" t="s">
        <v>1941</v>
      </c>
      <c r="I115" s="325" t="s">
        <v>1932</v>
      </c>
      <c r="J115" s="325"/>
      <c r="K115" s="339"/>
    </row>
    <row r="116" spans="2:11" s="1" customFormat="1" ht="15" customHeight="1">
      <c r="B116" s="350"/>
      <c r="C116" s="325" t="s">
        <v>53</v>
      </c>
      <c r="D116" s="325"/>
      <c r="E116" s="325"/>
      <c r="F116" s="348" t="s">
        <v>1897</v>
      </c>
      <c r="G116" s="325"/>
      <c r="H116" s="325" t="s">
        <v>1942</v>
      </c>
      <c r="I116" s="325" t="s">
        <v>1932</v>
      </c>
      <c r="J116" s="325"/>
      <c r="K116" s="339"/>
    </row>
    <row r="117" spans="2:11" s="1" customFormat="1" ht="15" customHeight="1">
      <c r="B117" s="350"/>
      <c r="C117" s="325" t="s">
        <v>62</v>
      </c>
      <c r="D117" s="325"/>
      <c r="E117" s="325"/>
      <c r="F117" s="348" t="s">
        <v>1897</v>
      </c>
      <c r="G117" s="325"/>
      <c r="H117" s="325" t="s">
        <v>1943</v>
      </c>
      <c r="I117" s="325" t="s">
        <v>1944</v>
      </c>
      <c r="J117" s="325"/>
      <c r="K117" s="339"/>
    </row>
    <row r="118" spans="2:11" s="1" customFormat="1" ht="15" customHeight="1">
      <c r="B118" s="353"/>
      <c r="C118" s="359"/>
      <c r="D118" s="359"/>
      <c r="E118" s="359"/>
      <c r="F118" s="359"/>
      <c r="G118" s="359"/>
      <c r="H118" s="359"/>
      <c r="I118" s="359"/>
      <c r="J118" s="359"/>
      <c r="K118" s="355"/>
    </row>
    <row r="119" spans="2:11" s="1" customFormat="1" ht="18.75" customHeight="1">
      <c r="B119" s="360"/>
      <c r="C119" s="361"/>
      <c r="D119" s="361"/>
      <c r="E119" s="361"/>
      <c r="F119" s="362"/>
      <c r="G119" s="361"/>
      <c r="H119" s="361"/>
      <c r="I119" s="361"/>
      <c r="J119" s="361"/>
      <c r="K119" s="360"/>
    </row>
    <row r="120" spans="2:11" s="1" customFormat="1" ht="18.75" customHeight="1"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</row>
    <row r="121" spans="2:11" s="1" customFormat="1" ht="7.5" customHeight="1">
      <c r="B121" s="363"/>
      <c r="C121" s="364"/>
      <c r="D121" s="364"/>
      <c r="E121" s="364"/>
      <c r="F121" s="364"/>
      <c r="G121" s="364"/>
      <c r="H121" s="364"/>
      <c r="I121" s="364"/>
      <c r="J121" s="364"/>
      <c r="K121" s="365"/>
    </row>
    <row r="122" spans="2:11" s="1" customFormat="1" ht="45" customHeight="1">
      <c r="B122" s="366"/>
      <c r="C122" s="316" t="s">
        <v>1945</v>
      </c>
      <c r="D122" s="316"/>
      <c r="E122" s="316"/>
      <c r="F122" s="316"/>
      <c r="G122" s="316"/>
      <c r="H122" s="316"/>
      <c r="I122" s="316"/>
      <c r="J122" s="316"/>
      <c r="K122" s="367"/>
    </row>
    <row r="123" spans="2:11" s="1" customFormat="1" ht="17.25" customHeight="1">
      <c r="B123" s="368"/>
      <c r="C123" s="340" t="s">
        <v>1891</v>
      </c>
      <c r="D123" s="340"/>
      <c r="E123" s="340"/>
      <c r="F123" s="340" t="s">
        <v>1892</v>
      </c>
      <c r="G123" s="341"/>
      <c r="H123" s="340" t="s">
        <v>59</v>
      </c>
      <c r="I123" s="340" t="s">
        <v>62</v>
      </c>
      <c r="J123" s="340" t="s">
        <v>1893</v>
      </c>
      <c r="K123" s="369"/>
    </row>
    <row r="124" spans="2:11" s="1" customFormat="1" ht="17.25" customHeight="1">
      <c r="B124" s="368"/>
      <c r="C124" s="342" t="s">
        <v>1894</v>
      </c>
      <c r="D124" s="342"/>
      <c r="E124" s="342"/>
      <c r="F124" s="343" t="s">
        <v>1895</v>
      </c>
      <c r="G124" s="344"/>
      <c r="H124" s="342"/>
      <c r="I124" s="342"/>
      <c r="J124" s="342" t="s">
        <v>1896</v>
      </c>
      <c r="K124" s="369"/>
    </row>
    <row r="125" spans="2:11" s="1" customFormat="1" ht="5.25" customHeight="1">
      <c r="B125" s="370"/>
      <c r="C125" s="345"/>
      <c r="D125" s="345"/>
      <c r="E125" s="345"/>
      <c r="F125" s="345"/>
      <c r="G125" s="371"/>
      <c r="H125" s="345"/>
      <c r="I125" s="345"/>
      <c r="J125" s="345"/>
      <c r="K125" s="372"/>
    </row>
    <row r="126" spans="2:11" s="1" customFormat="1" ht="15" customHeight="1">
      <c r="B126" s="370"/>
      <c r="C126" s="325" t="s">
        <v>1900</v>
      </c>
      <c r="D126" s="347"/>
      <c r="E126" s="347"/>
      <c r="F126" s="348" t="s">
        <v>1897</v>
      </c>
      <c r="G126" s="325"/>
      <c r="H126" s="325" t="s">
        <v>1937</v>
      </c>
      <c r="I126" s="325" t="s">
        <v>1899</v>
      </c>
      <c r="J126" s="325">
        <v>120</v>
      </c>
      <c r="K126" s="373"/>
    </row>
    <row r="127" spans="2:11" s="1" customFormat="1" ht="15" customHeight="1">
      <c r="B127" s="370"/>
      <c r="C127" s="325" t="s">
        <v>1946</v>
      </c>
      <c r="D127" s="325"/>
      <c r="E127" s="325"/>
      <c r="F127" s="348" t="s">
        <v>1897</v>
      </c>
      <c r="G127" s="325"/>
      <c r="H127" s="325" t="s">
        <v>1947</v>
      </c>
      <c r="I127" s="325" t="s">
        <v>1899</v>
      </c>
      <c r="J127" s="325" t="s">
        <v>1948</v>
      </c>
      <c r="K127" s="373"/>
    </row>
    <row r="128" spans="2:11" s="1" customFormat="1" ht="15" customHeight="1">
      <c r="B128" s="370"/>
      <c r="C128" s="325" t="s">
        <v>91</v>
      </c>
      <c r="D128" s="325"/>
      <c r="E128" s="325"/>
      <c r="F128" s="348" t="s">
        <v>1897</v>
      </c>
      <c r="G128" s="325"/>
      <c r="H128" s="325" t="s">
        <v>1949</v>
      </c>
      <c r="I128" s="325" t="s">
        <v>1899</v>
      </c>
      <c r="J128" s="325" t="s">
        <v>1948</v>
      </c>
      <c r="K128" s="373"/>
    </row>
    <row r="129" spans="2:11" s="1" customFormat="1" ht="15" customHeight="1">
      <c r="B129" s="370"/>
      <c r="C129" s="325" t="s">
        <v>1908</v>
      </c>
      <c r="D129" s="325"/>
      <c r="E129" s="325"/>
      <c r="F129" s="348" t="s">
        <v>1903</v>
      </c>
      <c r="G129" s="325"/>
      <c r="H129" s="325" t="s">
        <v>1909</v>
      </c>
      <c r="I129" s="325" t="s">
        <v>1899</v>
      </c>
      <c r="J129" s="325">
        <v>15</v>
      </c>
      <c r="K129" s="373"/>
    </row>
    <row r="130" spans="2:11" s="1" customFormat="1" ht="15" customHeight="1">
      <c r="B130" s="370"/>
      <c r="C130" s="351" t="s">
        <v>1910</v>
      </c>
      <c r="D130" s="351"/>
      <c r="E130" s="351"/>
      <c r="F130" s="352" t="s">
        <v>1903</v>
      </c>
      <c r="G130" s="351"/>
      <c r="H130" s="351" t="s">
        <v>1911</v>
      </c>
      <c r="I130" s="351" t="s">
        <v>1899</v>
      </c>
      <c r="J130" s="351">
        <v>15</v>
      </c>
      <c r="K130" s="373"/>
    </row>
    <row r="131" spans="2:11" s="1" customFormat="1" ht="15" customHeight="1">
      <c r="B131" s="370"/>
      <c r="C131" s="351" t="s">
        <v>1912</v>
      </c>
      <c r="D131" s="351"/>
      <c r="E131" s="351"/>
      <c r="F131" s="352" t="s">
        <v>1903</v>
      </c>
      <c r="G131" s="351"/>
      <c r="H131" s="351" t="s">
        <v>1913</v>
      </c>
      <c r="I131" s="351" t="s">
        <v>1899</v>
      </c>
      <c r="J131" s="351">
        <v>20</v>
      </c>
      <c r="K131" s="373"/>
    </row>
    <row r="132" spans="2:11" s="1" customFormat="1" ht="15" customHeight="1">
      <c r="B132" s="370"/>
      <c r="C132" s="351" t="s">
        <v>1914</v>
      </c>
      <c r="D132" s="351"/>
      <c r="E132" s="351"/>
      <c r="F132" s="352" t="s">
        <v>1903</v>
      </c>
      <c r="G132" s="351"/>
      <c r="H132" s="351" t="s">
        <v>1915</v>
      </c>
      <c r="I132" s="351" t="s">
        <v>1899</v>
      </c>
      <c r="J132" s="351">
        <v>20</v>
      </c>
      <c r="K132" s="373"/>
    </row>
    <row r="133" spans="2:11" s="1" customFormat="1" ht="15" customHeight="1">
      <c r="B133" s="370"/>
      <c r="C133" s="325" t="s">
        <v>1902</v>
      </c>
      <c r="D133" s="325"/>
      <c r="E133" s="325"/>
      <c r="F133" s="348" t="s">
        <v>1903</v>
      </c>
      <c r="G133" s="325"/>
      <c r="H133" s="325" t="s">
        <v>1937</v>
      </c>
      <c r="I133" s="325" t="s">
        <v>1899</v>
      </c>
      <c r="J133" s="325">
        <v>50</v>
      </c>
      <c r="K133" s="373"/>
    </row>
    <row r="134" spans="2:11" s="1" customFormat="1" ht="15" customHeight="1">
      <c r="B134" s="370"/>
      <c r="C134" s="325" t="s">
        <v>1916</v>
      </c>
      <c r="D134" s="325"/>
      <c r="E134" s="325"/>
      <c r="F134" s="348" t="s">
        <v>1903</v>
      </c>
      <c r="G134" s="325"/>
      <c r="H134" s="325" t="s">
        <v>1937</v>
      </c>
      <c r="I134" s="325" t="s">
        <v>1899</v>
      </c>
      <c r="J134" s="325">
        <v>50</v>
      </c>
      <c r="K134" s="373"/>
    </row>
    <row r="135" spans="2:11" s="1" customFormat="1" ht="15" customHeight="1">
      <c r="B135" s="370"/>
      <c r="C135" s="325" t="s">
        <v>1922</v>
      </c>
      <c r="D135" s="325"/>
      <c r="E135" s="325"/>
      <c r="F135" s="348" t="s">
        <v>1903</v>
      </c>
      <c r="G135" s="325"/>
      <c r="H135" s="325" t="s">
        <v>1937</v>
      </c>
      <c r="I135" s="325" t="s">
        <v>1899</v>
      </c>
      <c r="J135" s="325">
        <v>50</v>
      </c>
      <c r="K135" s="373"/>
    </row>
    <row r="136" spans="2:11" s="1" customFormat="1" ht="15" customHeight="1">
      <c r="B136" s="370"/>
      <c r="C136" s="325" t="s">
        <v>1924</v>
      </c>
      <c r="D136" s="325"/>
      <c r="E136" s="325"/>
      <c r="F136" s="348" t="s">
        <v>1903</v>
      </c>
      <c r="G136" s="325"/>
      <c r="H136" s="325" t="s">
        <v>1937</v>
      </c>
      <c r="I136" s="325" t="s">
        <v>1899</v>
      </c>
      <c r="J136" s="325">
        <v>50</v>
      </c>
      <c r="K136" s="373"/>
    </row>
    <row r="137" spans="2:11" s="1" customFormat="1" ht="15" customHeight="1">
      <c r="B137" s="370"/>
      <c r="C137" s="325" t="s">
        <v>1925</v>
      </c>
      <c r="D137" s="325"/>
      <c r="E137" s="325"/>
      <c r="F137" s="348" t="s">
        <v>1903</v>
      </c>
      <c r="G137" s="325"/>
      <c r="H137" s="325" t="s">
        <v>1950</v>
      </c>
      <c r="I137" s="325" t="s">
        <v>1899</v>
      </c>
      <c r="J137" s="325">
        <v>255</v>
      </c>
      <c r="K137" s="373"/>
    </row>
    <row r="138" spans="2:11" s="1" customFormat="1" ht="15" customHeight="1">
      <c r="B138" s="370"/>
      <c r="C138" s="325" t="s">
        <v>1927</v>
      </c>
      <c r="D138" s="325"/>
      <c r="E138" s="325"/>
      <c r="F138" s="348" t="s">
        <v>1897</v>
      </c>
      <c r="G138" s="325"/>
      <c r="H138" s="325" t="s">
        <v>1951</v>
      </c>
      <c r="I138" s="325" t="s">
        <v>1929</v>
      </c>
      <c r="J138" s="325"/>
      <c r="K138" s="373"/>
    </row>
    <row r="139" spans="2:11" s="1" customFormat="1" ht="15" customHeight="1">
      <c r="B139" s="370"/>
      <c r="C139" s="325" t="s">
        <v>1930</v>
      </c>
      <c r="D139" s="325"/>
      <c r="E139" s="325"/>
      <c r="F139" s="348" t="s">
        <v>1897</v>
      </c>
      <c r="G139" s="325"/>
      <c r="H139" s="325" t="s">
        <v>1952</v>
      </c>
      <c r="I139" s="325" t="s">
        <v>1932</v>
      </c>
      <c r="J139" s="325"/>
      <c r="K139" s="373"/>
    </row>
    <row r="140" spans="2:11" s="1" customFormat="1" ht="15" customHeight="1">
      <c r="B140" s="370"/>
      <c r="C140" s="325" t="s">
        <v>1933</v>
      </c>
      <c r="D140" s="325"/>
      <c r="E140" s="325"/>
      <c r="F140" s="348" t="s">
        <v>1897</v>
      </c>
      <c r="G140" s="325"/>
      <c r="H140" s="325" t="s">
        <v>1933</v>
      </c>
      <c r="I140" s="325" t="s">
        <v>1932</v>
      </c>
      <c r="J140" s="325"/>
      <c r="K140" s="373"/>
    </row>
    <row r="141" spans="2:11" s="1" customFormat="1" ht="15" customHeight="1">
      <c r="B141" s="370"/>
      <c r="C141" s="325" t="s">
        <v>43</v>
      </c>
      <c r="D141" s="325"/>
      <c r="E141" s="325"/>
      <c r="F141" s="348" t="s">
        <v>1897</v>
      </c>
      <c r="G141" s="325"/>
      <c r="H141" s="325" t="s">
        <v>1953</v>
      </c>
      <c r="I141" s="325" t="s">
        <v>1932</v>
      </c>
      <c r="J141" s="325"/>
      <c r="K141" s="373"/>
    </row>
    <row r="142" spans="2:11" s="1" customFormat="1" ht="15" customHeight="1">
      <c r="B142" s="370"/>
      <c r="C142" s="325" t="s">
        <v>1954</v>
      </c>
      <c r="D142" s="325"/>
      <c r="E142" s="325"/>
      <c r="F142" s="348" t="s">
        <v>1897</v>
      </c>
      <c r="G142" s="325"/>
      <c r="H142" s="325" t="s">
        <v>1955</v>
      </c>
      <c r="I142" s="325" t="s">
        <v>1932</v>
      </c>
      <c r="J142" s="325"/>
      <c r="K142" s="373"/>
    </row>
    <row r="143" spans="2:11" s="1" customFormat="1" ht="15" customHeight="1">
      <c r="B143" s="374"/>
      <c r="C143" s="375"/>
      <c r="D143" s="375"/>
      <c r="E143" s="375"/>
      <c r="F143" s="375"/>
      <c r="G143" s="375"/>
      <c r="H143" s="375"/>
      <c r="I143" s="375"/>
      <c r="J143" s="375"/>
      <c r="K143" s="376"/>
    </row>
    <row r="144" spans="2:11" s="1" customFormat="1" ht="18.75" customHeight="1">
      <c r="B144" s="361"/>
      <c r="C144" s="361"/>
      <c r="D144" s="361"/>
      <c r="E144" s="361"/>
      <c r="F144" s="362"/>
      <c r="G144" s="361"/>
      <c r="H144" s="361"/>
      <c r="I144" s="361"/>
      <c r="J144" s="361"/>
      <c r="K144" s="361"/>
    </row>
    <row r="145" spans="2:11" s="1" customFormat="1" ht="18.75" customHeight="1"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</row>
    <row r="146" spans="2:11" s="1" customFormat="1" ht="7.5" customHeight="1">
      <c r="B146" s="334"/>
      <c r="C146" s="335"/>
      <c r="D146" s="335"/>
      <c r="E146" s="335"/>
      <c r="F146" s="335"/>
      <c r="G146" s="335"/>
      <c r="H146" s="335"/>
      <c r="I146" s="335"/>
      <c r="J146" s="335"/>
      <c r="K146" s="336"/>
    </row>
    <row r="147" spans="2:11" s="1" customFormat="1" ht="45" customHeight="1">
      <c r="B147" s="337"/>
      <c r="C147" s="338" t="s">
        <v>1956</v>
      </c>
      <c r="D147" s="338"/>
      <c r="E147" s="338"/>
      <c r="F147" s="338"/>
      <c r="G147" s="338"/>
      <c r="H147" s="338"/>
      <c r="I147" s="338"/>
      <c r="J147" s="338"/>
      <c r="K147" s="339"/>
    </row>
    <row r="148" spans="2:11" s="1" customFormat="1" ht="17.25" customHeight="1">
      <c r="B148" s="337"/>
      <c r="C148" s="340" t="s">
        <v>1891</v>
      </c>
      <c r="D148" s="340"/>
      <c r="E148" s="340"/>
      <c r="F148" s="340" t="s">
        <v>1892</v>
      </c>
      <c r="G148" s="341"/>
      <c r="H148" s="340" t="s">
        <v>59</v>
      </c>
      <c r="I148" s="340" t="s">
        <v>62</v>
      </c>
      <c r="J148" s="340" t="s">
        <v>1893</v>
      </c>
      <c r="K148" s="339"/>
    </row>
    <row r="149" spans="2:11" s="1" customFormat="1" ht="17.25" customHeight="1">
      <c r="B149" s="337"/>
      <c r="C149" s="342" t="s">
        <v>1894</v>
      </c>
      <c r="D149" s="342"/>
      <c r="E149" s="342"/>
      <c r="F149" s="343" t="s">
        <v>1895</v>
      </c>
      <c r="G149" s="344"/>
      <c r="H149" s="342"/>
      <c r="I149" s="342"/>
      <c r="J149" s="342" t="s">
        <v>1896</v>
      </c>
      <c r="K149" s="339"/>
    </row>
    <row r="150" spans="2:11" s="1" customFormat="1" ht="5.25" customHeight="1">
      <c r="B150" s="350"/>
      <c r="C150" s="345"/>
      <c r="D150" s="345"/>
      <c r="E150" s="345"/>
      <c r="F150" s="345"/>
      <c r="G150" s="346"/>
      <c r="H150" s="345"/>
      <c r="I150" s="345"/>
      <c r="J150" s="345"/>
      <c r="K150" s="373"/>
    </row>
    <row r="151" spans="2:11" s="1" customFormat="1" ht="15" customHeight="1">
      <c r="B151" s="350"/>
      <c r="C151" s="377" t="s">
        <v>1900</v>
      </c>
      <c r="D151" s="325"/>
      <c r="E151" s="325"/>
      <c r="F151" s="378" t="s">
        <v>1897</v>
      </c>
      <c r="G151" s="325"/>
      <c r="H151" s="377" t="s">
        <v>1937</v>
      </c>
      <c r="I151" s="377" t="s">
        <v>1899</v>
      </c>
      <c r="J151" s="377">
        <v>120</v>
      </c>
      <c r="K151" s="373"/>
    </row>
    <row r="152" spans="2:11" s="1" customFormat="1" ht="15" customHeight="1">
      <c r="B152" s="350"/>
      <c r="C152" s="377" t="s">
        <v>1946</v>
      </c>
      <c r="D152" s="325"/>
      <c r="E152" s="325"/>
      <c r="F152" s="378" t="s">
        <v>1897</v>
      </c>
      <c r="G152" s="325"/>
      <c r="H152" s="377" t="s">
        <v>1957</v>
      </c>
      <c r="I152" s="377" t="s">
        <v>1899</v>
      </c>
      <c r="J152" s="377" t="s">
        <v>1948</v>
      </c>
      <c r="K152" s="373"/>
    </row>
    <row r="153" spans="2:11" s="1" customFormat="1" ht="15" customHeight="1">
      <c r="B153" s="350"/>
      <c r="C153" s="377" t="s">
        <v>91</v>
      </c>
      <c r="D153" s="325"/>
      <c r="E153" s="325"/>
      <c r="F153" s="378" t="s">
        <v>1897</v>
      </c>
      <c r="G153" s="325"/>
      <c r="H153" s="377" t="s">
        <v>1958</v>
      </c>
      <c r="I153" s="377" t="s">
        <v>1899</v>
      </c>
      <c r="J153" s="377" t="s">
        <v>1948</v>
      </c>
      <c r="K153" s="373"/>
    </row>
    <row r="154" spans="2:11" s="1" customFormat="1" ht="15" customHeight="1">
      <c r="B154" s="350"/>
      <c r="C154" s="377" t="s">
        <v>1902</v>
      </c>
      <c r="D154" s="325"/>
      <c r="E154" s="325"/>
      <c r="F154" s="378" t="s">
        <v>1903</v>
      </c>
      <c r="G154" s="325"/>
      <c r="H154" s="377" t="s">
        <v>1937</v>
      </c>
      <c r="I154" s="377" t="s">
        <v>1899</v>
      </c>
      <c r="J154" s="377">
        <v>50</v>
      </c>
      <c r="K154" s="373"/>
    </row>
    <row r="155" spans="2:11" s="1" customFormat="1" ht="15" customHeight="1">
      <c r="B155" s="350"/>
      <c r="C155" s="377" t="s">
        <v>1905</v>
      </c>
      <c r="D155" s="325"/>
      <c r="E155" s="325"/>
      <c r="F155" s="378" t="s">
        <v>1897</v>
      </c>
      <c r="G155" s="325"/>
      <c r="H155" s="377" t="s">
        <v>1937</v>
      </c>
      <c r="I155" s="377" t="s">
        <v>1907</v>
      </c>
      <c r="J155" s="377"/>
      <c r="K155" s="373"/>
    </row>
    <row r="156" spans="2:11" s="1" customFormat="1" ht="15" customHeight="1">
      <c r="B156" s="350"/>
      <c r="C156" s="377" t="s">
        <v>1916</v>
      </c>
      <c r="D156" s="325"/>
      <c r="E156" s="325"/>
      <c r="F156" s="378" t="s">
        <v>1903</v>
      </c>
      <c r="G156" s="325"/>
      <c r="H156" s="377" t="s">
        <v>1937</v>
      </c>
      <c r="I156" s="377" t="s">
        <v>1899</v>
      </c>
      <c r="J156" s="377">
        <v>50</v>
      </c>
      <c r="K156" s="373"/>
    </row>
    <row r="157" spans="2:11" s="1" customFormat="1" ht="15" customHeight="1">
      <c r="B157" s="350"/>
      <c r="C157" s="377" t="s">
        <v>1924</v>
      </c>
      <c r="D157" s="325"/>
      <c r="E157" s="325"/>
      <c r="F157" s="378" t="s">
        <v>1903</v>
      </c>
      <c r="G157" s="325"/>
      <c r="H157" s="377" t="s">
        <v>1937</v>
      </c>
      <c r="I157" s="377" t="s">
        <v>1899</v>
      </c>
      <c r="J157" s="377">
        <v>50</v>
      </c>
      <c r="K157" s="373"/>
    </row>
    <row r="158" spans="2:11" s="1" customFormat="1" ht="15" customHeight="1">
      <c r="B158" s="350"/>
      <c r="C158" s="377" t="s">
        <v>1922</v>
      </c>
      <c r="D158" s="325"/>
      <c r="E158" s="325"/>
      <c r="F158" s="378" t="s">
        <v>1903</v>
      </c>
      <c r="G158" s="325"/>
      <c r="H158" s="377" t="s">
        <v>1937</v>
      </c>
      <c r="I158" s="377" t="s">
        <v>1899</v>
      </c>
      <c r="J158" s="377">
        <v>50</v>
      </c>
      <c r="K158" s="373"/>
    </row>
    <row r="159" spans="2:11" s="1" customFormat="1" ht="15" customHeight="1">
      <c r="B159" s="350"/>
      <c r="C159" s="377" t="s">
        <v>194</v>
      </c>
      <c r="D159" s="325"/>
      <c r="E159" s="325"/>
      <c r="F159" s="378" t="s">
        <v>1897</v>
      </c>
      <c r="G159" s="325"/>
      <c r="H159" s="377" t="s">
        <v>1959</v>
      </c>
      <c r="I159" s="377" t="s">
        <v>1899</v>
      </c>
      <c r="J159" s="377" t="s">
        <v>1960</v>
      </c>
      <c r="K159" s="373"/>
    </row>
    <row r="160" spans="2:11" s="1" customFormat="1" ht="15" customHeight="1">
      <c r="B160" s="350"/>
      <c r="C160" s="377" t="s">
        <v>1961</v>
      </c>
      <c r="D160" s="325"/>
      <c r="E160" s="325"/>
      <c r="F160" s="378" t="s">
        <v>1897</v>
      </c>
      <c r="G160" s="325"/>
      <c r="H160" s="377" t="s">
        <v>1962</v>
      </c>
      <c r="I160" s="377" t="s">
        <v>1932</v>
      </c>
      <c r="J160" s="377"/>
      <c r="K160" s="373"/>
    </row>
    <row r="161" spans="2:11" s="1" customFormat="1" ht="15" customHeight="1">
      <c r="B161" s="379"/>
      <c r="C161" s="359"/>
      <c r="D161" s="359"/>
      <c r="E161" s="359"/>
      <c r="F161" s="359"/>
      <c r="G161" s="359"/>
      <c r="H161" s="359"/>
      <c r="I161" s="359"/>
      <c r="J161" s="359"/>
      <c r="K161" s="380"/>
    </row>
    <row r="162" spans="2:11" s="1" customFormat="1" ht="18.75" customHeight="1">
      <c r="B162" s="361"/>
      <c r="C162" s="371"/>
      <c r="D162" s="371"/>
      <c r="E162" s="371"/>
      <c r="F162" s="381"/>
      <c r="G162" s="371"/>
      <c r="H162" s="371"/>
      <c r="I162" s="371"/>
      <c r="J162" s="371"/>
      <c r="K162" s="361"/>
    </row>
    <row r="163" spans="2:11" s="1" customFormat="1" ht="18.75" customHeight="1">
      <c r="B163" s="333"/>
      <c r="C163" s="333"/>
      <c r="D163" s="333"/>
      <c r="E163" s="333"/>
      <c r="F163" s="333"/>
      <c r="G163" s="333"/>
      <c r="H163" s="333"/>
      <c r="I163" s="333"/>
      <c r="J163" s="333"/>
      <c r="K163" s="333"/>
    </row>
    <row r="164" spans="2:11" s="1" customFormat="1" ht="7.5" customHeight="1">
      <c r="B164" s="312"/>
      <c r="C164" s="313"/>
      <c r="D164" s="313"/>
      <c r="E164" s="313"/>
      <c r="F164" s="313"/>
      <c r="G164" s="313"/>
      <c r="H164" s="313"/>
      <c r="I164" s="313"/>
      <c r="J164" s="313"/>
      <c r="K164" s="314"/>
    </row>
    <row r="165" spans="2:11" s="1" customFormat="1" ht="45" customHeight="1">
      <c r="B165" s="315"/>
      <c r="C165" s="316" t="s">
        <v>1963</v>
      </c>
      <c r="D165" s="316"/>
      <c r="E165" s="316"/>
      <c r="F165" s="316"/>
      <c r="G165" s="316"/>
      <c r="H165" s="316"/>
      <c r="I165" s="316"/>
      <c r="J165" s="316"/>
      <c r="K165" s="317"/>
    </row>
    <row r="166" spans="2:11" s="1" customFormat="1" ht="17.25" customHeight="1">
      <c r="B166" s="315"/>
      <c r="C166" s="340" t="s">
        <v>1891</v>
      </c>
      <c r="D166" s="340"/>
      <c r="E166" s="340"/>
      <c r="F166" s="340" t="s">
        <v>1892</v>
      </c>
      <c r="G166" s="382"/>
      <c r="H166" s="383" t="s">
        <v>59</v>
      </c>
      <c r="I166" s="383" t="s">
        <v>62</v>
      </c>
      <c r="J166" s="340" t="s">
        <v>1893</v>
      </c>
      <c r="K166" s="317"/>
    </row>
    <row r="167" spans="2:11" s="1" customFormat="1" ht="17.25" customHeight="1">
      <c r="B167" s="318"/>
      <c r="C167" s="342" t="s">
        <v>1894</v>
      </c>
      <c r="D167" s="342"/>
      <c r="E167" s="342"/>
      <c r="F167" s="343" t="s">
        <v>1895</v>
      </c>
      <c r="G167" s="384"/>
      <c r="H167" s="385"/>
      <c r="I167" s="385"/>
      <c r="J167" s="342" t="s">
        <v>1896</v>
      </c>
      <c r="K167" s="320"/>
    </row>
    <row r="168" spans="2:11" s="1" customFormat="1" ht="5.25" customHeight="1">
      <c r="B168" s="350"/>
      <c r="C168" s="345"/>
      <c r="D168" s="345"/>
      <c r="E168" s="345"/>
      <c r="F168" s="345"/>
      <c r="G168" s="346"/>
      <c r="H168" s="345"/>
      <c r="I168" s="345"/>
      <c r="J168" s="345"/>
      <c r="K168" s="373"/>
    </row>
    <row r="169" spans="2:11" s="1" customFormat="1" ht="15" customHeight="1">
      <c r="B169" s="350"/>
      <c r="C169" s="325" t="s">
        <v>1900</v>
      </c>
      <c r="D169" s="325"/>
      <c r="E169" s="325"/>
      <c r="F169" s="348" t="s">
        <v>1897</v>
      </c>
      <c r="G169" s="325"/>
      <c r="H169" s="325" t="s">
        <v>1937</v>
      </c>
      <c r="I169" s="325" t="s">
        <v>1899</v>
      </c>
      <c r="J169" s="325">
        <v>120</v>
      </c>
      <c r="K169" s="373"/>
    </row>
    <row r="170" spans="2:11" s="1" customFormat="1" ht="15" customHeight="1">
      <c r="B170" s="350"/>
      <c r="C170" s="325" t="s">
        <v>1946</v>
      </c>
      <c r="D170" s="325"/>
      <c r="E170" s="325"/>
      <c r="F170" s="348" t="s">
        <v>1897</v>
      </c>
      <c r="G170" s="325"/>
      <c r="H170" s="325" t="s">
        <v>1947</v>
      </c>
      <c r="I170" s="325" t="s">
        <v>1899</v>
      </c>
      <c r="J170" s="325" t="s">
        <v>1948</v>
      </c>
      <c r="K170" s="373"/>
    </row>
    <row r="171" spans="2:11" s="1" customFormat="1" ht="15" customHeight="1">
      <c r="B171" s="350"/>
      <c r="C171" s="325" t="s">
        <v>91</v>
      </c>
      <c r="D171" s="325"/>
      <c r="E171" s="325"/>
      <c r="F171" s="348" t="s">
        <v>1897</v>
      </c>
      <c r="G171" s="325"/>
      <c r="H171" s="325" t="s">
        <v>1964</v>
      </c>
      <c r="I171" s="325" t="s">
        <v>1899</v>
      </c>
      <c r="J171" s="325" t="s">
        <v>1948</v>
      </c>
      <c r="K171" s="373"/>
    </row>
    <row r="172" spans="2:11" s="1" customFormat="1" ht="15" customHeight="1">
      <c r="B172" s="350"/>
      <c r="C172" s="325" t="s">
        <v>1902</v>
      </c>
      <c r="D172" s="325"/>
      <c r="E172" s="325"/>
      <c r="F172" s="348" t="s">
        <v>1903</v>
      </c>
      <c r="G172" s="325"/>
      <c r="H172" s="325" t="s">
        <v>1964</v>
      </c>
      <c r="I172" s="325" t="s">
        <v>1899</v>
      </c>
      <c r="J172" s="325">
        <v>50</v>
      </c>
      <c r="K172" s="373"/>
    </row>
    <row r="173" spans="2:11" s="1" customFormat="1" ht="15" customHeight="1">
      <c r="B173" s="350"/>
      <c r="C173" s="325" t="s">
        <v>1905</v>
      </c>
      <c r="D173" s="325"/>
      <c r="E173" s="325"/>
      <c r="F173" s="348" t="s">
        <v>1897</v>
      </c>
      <c r="G173" s="325"/>
      <c r="H173" s="325" t="s">
        <v>1964</v>
      </c>
      <c r="I173" s="325" t="s">
        <v>1907</v>
      </c>
      <c r="J173" s="325"/>
      <c r="K173" s="373"/>
    </row>
    <row r="174" spans="2:11" s="1" customFormat="1" ht="15" customHeight="1">
      <c r="B174" s="350"/>
      <c r="C174" s="325" t="s">
        <v>1916</v>
      </c>
      <c r="D174" s="325"/>
      <c r="E174" s="325"/>
      <c r="F174" s="348" t="s">
        <v>1903</v>
      </c>
      <c r="G174" s="325"/>
      <c r="H174" s="325" t="s">
        <v>1964</v>
      </c>
      <c r="I174" s="325" t="s">
        <v>1899</v>
      </c>
      <c r="J174" s="325">
        <v>50</v>
      </c>
      <c r="K174" s="373"/>
    </row>
    <row r="175" spans="2:11" s="1" customFormat="1" ht="15" customHeight="1">
      <c r="B175" s="350"/>
      <c r="C175" s="325" t="s">
        <v>1924</v>
      </c>
      <c r="D175" s="325"/>
      <c r="E175" s="325"/>
      <c r="F175" s="348" t="s">
        <v>1903</v>
      </c>
      <c r="G175" s="325"/>
      <c r="H175" s="325" t="s">
        <v>1964</v>
      </c>
      <c r="I175" s="325" t="s">
        <v>1899</v>
      </c>
      <c r="J175" s="325">
        <v>50</v>
      </c>
      <c r="K175" s="373"/>
    </row>
    <row r="176" spans="2:11" s="1" customFormat="1" ht="15" customHeight="1">
      <c r="B176" s="350"/>
      <c r="C176" s="325" t="s">
        <v>1922</v>
      </c>
      <c r="D176" s="325"/>
      <c r="E176" s="325"/>
      <c r="F176" s="348" t="s">
        <v>1903</v>
      </c>
      <c r="G176" s="325"/>
      <c r="H176" s="325" t="s">
        <v>1964</v>
      </c>
      <c r="I176" s="325" t="s">
        <v>1899</v>
      </c>
      <c r="J176" s="325">
        <v>50</v>
      </c>
      <c r="K176" s="373"/>
    </row>
    <row r="177" spans="2:11" s="1" customFormat="1" ht="15" customHeight="1">
      <c r="B177" s="350"/>
      <c r="C177" s="325" t="s">
        <v>215</v>
      </c>
      <c r="D177" s="325"/>
      <c r="E177" s="325"/>
      <c r="F177" s="348" t="s">
        <v>1897</v>
      </c>
      <c r="G177" s="325"/>
      <c r="H177" s="325" t="s">
        <v>1965</v>
      </c>
      <c r="I177" s="325" t="s">
        <v>1966</v>
      </c>
      <c r="J177" s="325"/>
      <c r="K177" s="373"/>
    </row>
    <row r="178" spans="2:11" s="1" customFormat="1" ht="15" customHeight="1">
      <c r="B178" s="350"/>
      <c r="C178" s="325" t="s">
        <v>62</v>
      </c>
      <c r="D178" s="325"/>
      <c r="E178" s="325"/>
      <c r="F178" s="348" t="s">
        <v>1897</v>
      </c>
      <c r="G178" s="325"/>
      <c r="H178" s="325" t="s">
        <v>1967</v>
      </c>
      <c r="I178" s="325" t="s">
        <v>1968</v>
      </c>
      <c r="J178" s="325">
        <v>1</v>
      </c>
      <c r="K178" s="373"/>
    </row>
    <row r="179" spans="2:11" s="1" customFormat="1" ht="15" customHeight="1">
      <c r="B179" s="350"/>
      <c r="C179" s="325" t="s">
        <v>58</v>
      </c>
      <c r="D179" s="325"/>
      <c r="E179" s="325"/>
      <c r="F179" s="348" t="s">
        <v>1897</v>
      </c>
      <c r="G179" s="325"/>
      <c r="H179" s="325" t="s">
        <v>1969</v>
      </c>
      <c r="I179" s="325" t="s">
        <v>1899</v>
      </c>
      <c r="J179" s="325">
        <v>20</v>
      </c>
      <c r="K179" s="373"/>
    </row>
    <row r="180" spans="2:11" s="1" customFormat="1" ht="15" customHeight="1">
      <c r="B180" s="350"/>
      <c r="C180" s="325" t="s">
        <v>59</v>
      </c>
      <c r="D180" s="325"/>
      <c r="E180" s="325"/>
      <c r="F180" s="348" t="s">
        <v>1897</v>
      </c>
      <c r="G180" s="325"/>
      <c r="H180" s="325" t="s">
        <v>1970</v>
      </c>
      <c r="I180" s="325" t="s">
        <v>1899</v>
      </c>
      <c r="J180" s="325">
        <v>255</v>
      </c>
      <c r="K180" s="373"/>
    </row>
    <row r="181" spans="2:11" s="1" customFormat="1" ht="15" customHeight="1">
      <c r="B181" s="350"/>
      <c r="C181" s="325" t="s">
        <v>216</v>
      </c>
      <c r="D181" s="325"/>
      <c r="E181" s="325"/>
      <c r="F181" s="348" t="s">
        <v>1897</v>
      </c>
      <c r="G181" s="325"/>
      <c r="H181" s="325" t="s">
        <v>1861</v>
      </c>
      <c r="I181" s="325" t="s">
        <v>1899</v>
      </c>
      <c r="J181" s="325">
        <v>10</v>
      </c>
      <c r="K181" s="373"/>
    </row>
    <row r="182" spans="2:11" s="1" customFormat="1" ht="15" customHeight="1">
      <c r="B182" s="350"/>
      <c r="C182" s="325" t="s">
        <v>217</v>
      </c>
      <c r="D182" s="325"/>
      <c r="E182" s="325"/>
      <c r="F182" s="348" t="s">
        <v>1897</v>
      </c>
      <c r="G182" s="325"/>
      <c r="H182" s="325" t="s">
        <v>1971</v>
      </c>
      <c r="I182" s="325" t="s">
        <v>1932</v>
      </c>
      <c r="J182" s="325"/>
      <c r="K182" s="373"/>
    </row>
    <row r="183" spans="2:11" s="1" customFormat="1" ht="15" customHeight="1">
      <c r="B183" s="350"/>
      <c r="C183" s="325" t="s">
        <v>1972</v>
      </c>
      <c r="D183" s="325"/>
      <c r="E183" s="325"/>
      <c r="F183" s="348" t="s">
        <v>1897</v>
      </c>
      <c r="G183" s="325"/>
      <c r="H183" s="325" t="s">
        <v>1973</v>
      </c>
      <c r="I183" s="325" t="s">
        <v>1932</v>
      </c>
      <c r="J183" s="325"/>
      <c r="K183" s="373"/>
    </row>
    <row r="184" spans="2:11" s="1" customFormat="1" ht="15" customHeight="1">
      <c r="B184" s="350"/>
      <c r="C184" s="325" t="s">
        <v>1961</v>
      </c>
      <c r="D184" s="325"/>
      <c r="E184" s="325"/>
      <c r="F184" s="348" t="s">
        <v>1897</v>
      </c>
      <c r="G184" s="325"/>
      <c r="H184" s="325" t="s">
        <v>1974</v>
      </c>
      <c r="I184" s="325" t="s">
        <v>1932</v>
      </c>
      <c r="J184" s="325"/>
      <c r="K184" s="373"/>
    </row>
    <row r="185" spans="2:11" s="1" customFormat="1" ht="15" customHeight="1">
      <c r="B185" s="350"/>
      <c r="C185" s="325" t="s">
        <v>219</v>
      </c>
      <c r="D185" s="325"/>
      <c r="E185" s="325"/>
      <c r="F185" s="348" t="s">
        <v>1903</v>
      </c>
      <c r="G185" s="325"/>
      <c r="H185" s="325" t="s">
        <v>1975</v>
      </c>
      <c r="I185" s="325" t="s">
        <v>1899</v>
      </c>
      <c r="J185" s="325">
        <v>50</v>
      </c>
      <c r="K185" s="373"/>
    </row>
    <row r="186" spans="2:11" s="1" customFormat="1" ht="15" customHeight="1">
      <c r="B186" s="350"/>
      <c r="C186" s="325" t="s">
        <v>1976</v>
      </c>
      <c r="D186" s="325"/>
      <c r="E186" s="325"/>
      <c r="F186" s="348" t="s">
        <v>1903</v>
      </c>
      <c r="G186" s="325"/>
      <c r="H186" s="325" t="s">
        <v>1977</v>
      </c>
      <c r="I186" s="325" t="s">
        <v>1978</v>
      </c>
      <c r="J186" s="325"/>
      <c r="K186" s="373"/>
    </row>
    <row r="187" spans="2:11" s="1" customFormat="1" ht="15" customHeight="1">
      <c r="B187" s="350"/>
      <c r="C187" s="325" t="s">
        <v>1979</v>
      </c>
      <c r="D187" s="325"/>
      <c r="E187" s="325"/>
      <c r="F187" s="348" t="s">
        <v>1903</v>
      </c>
      <c r="G187" s="325"/>
      <c r="H187" s="325" t="s">
        <v>1980</v>
      </c>
      <c r="I187" s="325" t="s">
        <v>1978</v>
      </c>
      <c r="J187" s="325"/>
      <c r="K187" s="373"/>
    </row>
    <row r="188" spans="2:11" s="1" customFormat="1" ht="15" customHeight="1">
      <c r="B188" s="350"/>
      <c r="C188" s="325" t="s">
        <v>1981</v>
      </c>
      <c r="D188" s="325"/>
      <c r="E188" s="325"/>
      <c r="F188" s="348" t="s">
        <v>1903</v>
      </c>
      <c r="G188" s="325"/>
      <c r="H188" s="325" t="s">
        <v>1982</v>
      </c>
      <c r="I188" s="325" t="s">
        <v>1978</v>
      </c>
      <c r="J188" s="325"/>
      <c r="K188" s="373"/>
    </row>
    <row r="189" spans="2:11" s="1" customFormat="1" ht="15" customHeight="1">
      <c r="B189" s="350"/>
      <c r="C189" s="386" t="s">
        <v>1983</v>
      </c>
      <c r="D189" s="325"/>
      <c r="E189" s="325"/>
      <c r="F189" s="348" t="s">
        <v>1903</v>
      </c>
      <c r="G189" s="325"/>
      <c r="H189" s="325" t="s">
        <v>1984</v>
      </c>
      <c r="I189" s="325" t="s">
        <v>1985</v>
      </c>
      <c r="J189" s="387" t="s">
        <v>1986</v>
      </c>
      <c r="K189" s="373"/>
    </row>
    <row r="190" spans="2:11" s="1" customFormat="1" ht="15" customHeight="1">
      <c r="B190" s="350"/>
      <c r="C190" s="386" t="s">
        <v>47</v>
      </c>
      <c r="D190" s="325"/>
      <c r="E190" s="325"/>
      <c r="F190" s="348" t="s">
        <v>1897</v>
      </c>
      <c r="G190" s="325"/>
      <c r="H190" s="322" t="s">
        <v>1987</v>
      </c>
      <c r="I190" s="325" t="s">
        <v>1988</v>
      </c>
      <c r="J190" s="325"/>
      <c r="K190" s="373"/>
    </row>
    <row r="191" spans="2:11" s="1" customFormat="1" ht="15" customHeight="1">
      <c r="B191" s="350"/>
      <c r="C191" s="386" t="s">
        <v>1989</v>
      </c>
      <c r="D191" s="325"/>
      <c r="E191" s="325"/>
      <c r="F191" s="348" t="s">
        <v>1897</v>
      </c>
      <c r="G191" s="325"/>
      <c r="H191" s="325" t="s">
        <v>1990</v>
      </c>
      <c r="I191" s="325" t="s">
        <v>1932</v>
      </c>
      <c r="J191" s="325"/>
      <c r="K191" s="373"/>
    </row>
    <row r="192" spans="2:11" s="1" customFormat="1" ht="15" customHeight="1">
      <c r="B192" s="350"/>
      <c r="C192" s="386" t="s">
        <v>1387</v>
      </c>
      <c r="D192" s="325"/>
      <c r="E192" s="325"/>
      <c r="F192" s="348" t="s">
        <v>1897</v>
      </c>
      <c r="G192" s="325"/>
      <c r="H192" s="325" t="s">
        <v>1991</v>
      </c>
      <c r="I192" s="325" t="s">
        <v>1932</v>
      </c>
      <c r="J192" s="325"/>
      <c r="K192" s="373"/>
    </row>
    <row r="193" spans="2:11" s="1" customFormat="1" ht="15" customHeight="1">
      <c r="B193" s="350"/>
      <c r="C193" s="386" t="s">
        <v>1992</v>
      </c>
      <c r="D193" s="325"/>
      <c r="E193" s="325"/>
      <c r="F193" s="348" t="s">
        <v>1903</v>
      </c>
      <c r="G193" s="325"/>
      <c r="H193" s="325" t="s">
        <v>1993</v>
      </c>
      <c r="I193" s="325" t="s">
        <v>1932</v>
      </c>
      <c r="J193" s="325"/>
      <c r="K193" s="373"/>
    </row>
    <row r="194" spans="2:11" s="1" customFormat="1" ht="15" customHeight="1">
      <c r="B194" s="379"/>
      <c r="C194" s="388"/>
      <c r="D194" s="359"/>
      <c r="E194" s="359"/>
      <c r="F194" s="359"/>
      <c r="G194" s="359"/>
      <c r="H194" s="359"/>
      <c r="I194" s="359"/>
      <c r="J194" s="359"/>
      <c r="K194" s="380"/>
    </row>
    <row r="195" spans="2:11" s="1" customFormat="1" ht="18.75" customHeight="1">
      <c r="B195" s="361"/>
      <c r="C195" s="371"/>
      <c r="D195" s="371"/>
      <c r="E195" s="371"/>
      <c r="F195" s="381"/>
      <c r="G195" s="371"/>
      <c r="H195" s="371"/>
      <c r="I195" s="371"/>
      <c r="J195" s="371"/>
      <c r="K195" s="361"/>
    </row>
    <row r="196" spans="2:11" s="1" customFormat="1" ht="18.75" customHeight="1">
      <c r="B196" s="361"/>
      <c r="C196" s="371"/>
      <c r="D196" s="371"/>
      <c r="E196" s="371"/>
      <c r="F196" s="381"/>
      <c r="G196" s="371"/>
      <c r="H196" s="371"/>
      <c r="I196" s="371"/>
      <c r="J196" s="371"/>
      <c r="K196" s="361"/>
    </row>
    <row r="197" spans="2:11" s="1" customFormat="1" ht="18.75" customHeight="1"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</row>
    <row r="198" spans="2:11" s="1" customFormat="1" ht="13.5">
      <c r="B198" s="312"/>
      <c r="C198" s="313"/>
      <c r="D198" s="313"/>
      <c r="E198" s="313"/>
      <c r="F198" s="313"/>
      <c r="G198" s="313"/>
      <c r="H198" s="313"/>
      <c r="I198" s="313"/>
      <c r="J198" s="313"/>
      <c r="K198" s="314"/>
    </row>
    <row r="199" spans="2:11" s="1" customFormat="1" ht="21">
      <c r="B199" s="315"/>
      <c r="C199" s="316" t="s">
        <v>1994</v>
      </c>
      <c r="D199" s="316"/>
      <c r="E199" s="316"/>
      <c r="F199" s="316"/>
      <c r="G199" s="316"/>
      <c r="H199" s="316"/>
      <c r="I199" s="316"/>
      <c r="J199" s="316"/>
      <c r="K199" s="317"/>
    </row>
    <row r="200" spans="2:11" s="1" customFormat="1" ht="25.5" customHeight="1">
      <c r="B200" s="315"/>
      <c r="C200" s="389" t="s">
        <v>1995</v>
      </c>
      <c r="D200" s="389"/>
      <c r="E200" s="389"/>
      <c r="F200" s="389" t="s">
        <v>1996</v>
      </c>
      <c r="G200" s="390"/>
      <c r="H200" s="389" t="s">
        <v>1997</v>
      </c>
      <c r="I200" s="389"/>
      <c r="J200" s="389"/>
      <c r="K200" s="317"/>
    </row>
    <row r="201" spans="2:11" s="1" customFormat="1" ht="5.25" customHeight="1">
      <c r="B201" s="350"/>
      <c r="C201" s="345"/>
      <c r="D201" s="345"/>
      <c r="E201" s="345"/>
      <c r="F201" s="345"/>
      <c r="G201" s="371"/>
      <c r="H201" s="345"/>
      <c r="I201" s="345"/>
      <c r="J201" s="345"/>
      <c r="K201" s="373"/>
    </row>
    <row r="202" spans="2:11" s="1" customFormat="1" ht="15" customHeight="1">
      <c r="B202" s="350"/>
      <c r="C202" s="325" t="s">
        <v>1988</v>
      </c>
      <c r="D202" s="325"/>
      <c r="E202" s="325"/>
      <c r="F202" s="348" t="s">
        <v>48</v>
      </c>
      <c r="G202" s="325"/>
      <c r="H202" s="325" t="s">
        <v>1998</v>
      </c>
      <c r="I202" s="325"/>
      <c r="J202" s="325"/>
      <c r="K202" s="373"/>
    </row>
    <row r="203" spans="2:11" s="1" customFormat="1" ht="15" customHeight="1">
      <c r="B203" s="350"/>
      <c r="C203" s="325"/>
      <c r="D203" s="325"/>
      <c r="E203" s="325"/>
      <c r="F203" s="348" t="s">
        <v>49</v>
      </c>
      <c r="G203" s="325"/>
      <c r="H203" s="325" t="s">
        <v>1999</v>
      </c>
      <c r="I203" s="325"/>
      <c r="J203" s="325"/>
      <c r="K203" s="373"/>
    </row>
    <row r="204" spans="2:11" s="1" customFormat="1" ht="15" customHeight="1">
      <c r="B204" s="350"/>
      <c r="C204" s="325"/>
      <c r="D204" s="325"/>
      <c r="E204" s="325"/>
      <c r="F204" s="348" t="s">
        <v>52</v>
      </c>
      <c r="G204" s="325"/>
      <c r="H204" s="325" t="s">
        <v>2000</v>
      </c>
      <c r="I204" s="325"/>
      <c r="J204" s="325"/>
      <c r="K204" s="373"/>
    </row>
    <row r="205" spans="2:11" s="1" customFormat="1" ht="15" customHeight="1">
      <c r="B205" s="350"/>
      <c r="C205" s="325"/>
      <c r="D205" s="325"/>
      <c r="E205" s="325"/>
      <c r="F205" s="348" t="s">
        <v>50</v>
      </c>
      <c r="G205" s="325"/>
      <c r="H205" s="325" t="s">
        <v>2001</v>
      </c>
      <c r="I205" s="325"/>
      <c r="J205" s="325"/>
      <c r="K205" s="373"/>
    </row>
    <row r="206" spans="2:11" s="1" customFormat="1" ht="15" customHeight="1">
      <c r="B206" s="350"/>
      <c r="C206" s="325"/>
      <c r="D206" s="325"/>
      <c r="E206" s="325"/>
      <c r="F206" s="348" t="s">
        <v>51</v>
      </c>
      <c r="G206" s="325"/>
      <c r="H206" s="325" t="s">
        <v>2002</v>
      </c>
      <c r="I206" s="325"/>
      <c r="J206" s="325"/>
      <c r="K206" s="373"/>
    </row>
    <row r="207" spans="2:11" s="1" customFormat="1" ht="15" customHeight="1">
      <c r="B207" s="350"/>
      <c r="C207" s="325"/>
      <c r="D207" s="325"/>
      <c r="E207" s="325"/>
      <c r="F207" s="348"/>
      <c r="G207" s="325"/>
      <c r="H207" s="325"/>
      <c r="I207" s="325"/>
      <c r="J207" s="325"/>
      <c r="K207" s="373"/>
    </row>
    <row r="208" spans="2:11" s="1" customFormat="1" ht="15" customHeight="1">
      <c r="B208" s="350"/>
      <c r="C208" s="325" t="s">
        <v>1944</v>
      </c>
      <c r="D208" s="325"/>
      <c r="E208" s="325"/>
      <c r="F208" s="348" t="s">
        <v>83</v>
      </c>
      <c r="G208" s="325"/>
      <c r="H208" s="325" t="s">
        <v>2003</v>
      </c>
      <c r="I208" s="325"/>
      <c r="J208" s="325"/>
      <c r="K208" s="373"/>
    </row>
    <row r="209" spans="2:11" s="1" customFormat="1" ht="15" customHeight="1">
      <c r="B209" s="350"/>
      <c r="C209" s="325"/>
      <c r="D209" s="325"/>
      <c r="E209" s="325"/>
      <c r="F209" s="348" t="s">
        <v>1842</v>
      </c>
      <c r="G209" s="325"/>
      <c r="H209" s="325" t="s">
        <v>1843</v>
      </c>
      <c r="I209" s="325"/>
      <c r="J209" s="325"/>
      <c r="K209" s="373"/>
    </row>
    <row r="210" spans="2:11" s="1" customFormat="1" ht="15" customHeight="1">
      <c r="B210" s="350"/>
      <c r="C210" s="325"/>
      <c r="D210" s="325"/>
      <c r="E210" s="325"/>
      <c r="F210" s="348" t="s">
        <v>1840</v>
      </c>
      <c r="G210" s="325"/>
      <c r="H210" s="325" t="s">
        <v>2004</v>
      </c>
      <c r="I210" s="325"/>
      <c r="J210" s="325"/>
      <c r="K210" s="373"/>
    </row>
    <row r="211" spans="2:11" s="1" customFormat="1" ht="15" customHeight="1">
      <c r="B211" s="391"/>
      <c r="C211" s="325"/>
      <c r="D211" s="325"/>
      <c r="E211" s="325"/>
      <c r="F211" s="348" t="s">
        <v>1844</v>
      </c>
      <c r="G211" s="386"/>
      <c r="H211" s="377" t="s">
        <v>1845</v>
      </c>
      <c r="I211" s="377"/>
      <c r="J211" s="377"/>
      <c r="K211" s="392"/>
    </row>
    <row r="212" spans="2:11" s="1" customFormat="1" ht="15" customHeight="1">
      <c r="B212" s="391"/>
      <c r="C212" s="325"/>
      <c r="D212" s="325"/>
      <c r="E212" s="325"/>
      <c r="F212" s="348" t="s">
        <v>1637</v>
      </c>
      <c r="G212" s="386"/>
      <c r="H212" s="377" t="s">
        <v>2005</v>
      </c>
      <c r="I212" s="377"/>
      <c r="J212" s="377"/>
      <c r="K212" s="392"/>
    </row>
    <row r="213" spans="2:11" s="1" customFormat="1" ht="15" customHeight="1">
      <c r="B213" s="391"/>
      <c r="C213" s="325"/>
      <c r="D213" s="325"/>
      <c r="E213" s="325"/>
      <c r="F213" s="348"/>
      <c r="G213" s="386"/>
      <c r="H213" s="377"/>
      <c r="I213" s="377"/>
      <c r="J213" s="377"/>
      <c r="K213" s="392"/>
    </row>
    <row r="214" spans="2:11" s="1" customFormat="1" ht="15" customHeight="1">
      <c r="B214" s="391"/>
      <c r="C214" s="325" t="s">
        <v>1968</v>
      </c>
      <c r="D214" s="325"/>
      <c r="E214" s="325"/>
      <c r="F214" s="348">
        <v>1</v>
      </c>
      <c r="G214" s="386"/>
      <c r="H214" s="377" t="s">
        <v>2006</v>
      </c>
      <c r="I214" s="377"/>
      <c r="J214" s="377"/>
      <c r="K214" s="392"/>
    </row>
    <row r="215" spans="2:11" s="1" customFormat="1" ht="15" customHeight="1">
      <c r="B215" s="391"/>
      <c r="C215" s="325"/>
      <c r="D215" s="325"/>
      <c r="E215" s="325"/>
      <c r="F215" s="348">
        <v>2</v>
      </c>
      <c r="G215" s="386"/>
      <c r="H215" s="377" t="s">
        <v>2007</v>
      </c>
      <c r="I215" s="377"/>
      <c r="J215" s="377"/>
      <c r="K215" s="392"/>
    </row>
    <row r="216" spans="2:11" s="1" customFormat="1" ht="15" customHeight="1">
      <c r="B216" s="391"/>
      <c r="C216" s="325"/>
      <c r="D216" s="325"/>
      <c r="E216" s="325"/>
      <c r="F216" s="348">
        <v>3</v>
      </c>
      <c r="G216" s="386"/>
      <c r="H216" s="377" t="s">
        <v>2008</v>
      </c>
      <c r="I216" s="377"/>
      <c r="J216" s="377"/>
      <c r="K216" s="392"/>
    </row>
    <row r="217" spans="2:11" s="1" customFormat="1" ht="15" customHeight="1">
      <c r="B217" s="391"/>
      <c r="C217" s="325"/>
      <c r="D217" s="325"/>
      <c r="E217" s="325"/>
      <c r="F217" s="348">
        <v>4</v>
      </c>
      <c r="G217" s="386"/>
      <c r="H217" s="377" t="s">
        <v>2009</v>
      </c>
      <c r="I217" s="377"/>
      <c r="J217" s="377"/>
      <c r="K217" s="392"/>
    </row>
    <row r="218" spans="2:11" s="1" customFormat="1" ht="12.75" customHeight="1">
      <c r="B218" s="393"/>
      <c r="C218" s="394"/>
      <c r="D218" s="394"/>
      <c r="E218" s="394"/>
      <c r="F218" s="394"/>
      <c r="G218" s="394"/>
      <c r="H218" s="394"/>
      <c r="I218" s="394"/>
      <c r="J218" s="394"/>
      <c r="K218" s="39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Haueisen</dc:creator>
  <cp:keywords/>
  <dc:description/>
  <cp:lastModifiedBy>Martin Haueisen</cp:lastModifiedBy>
  <dcterms:created xsi:type="dcterms:W3CDTF">2023-05-20T11:59:19Z</dcterms:created>
  <dcterms:modified xsi:type="dcterms:W3CDTF">2023-05-20T11:59:29Z</dcterms:modified>
  <cp:category/>
  <cp:version/>
  <cp:contentType/>
  <cp:contentStatus/>
</cp:coreProperties>
</file>