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Pokyny pro zpracová..." sheetId="2" r:id="rId2"/>
    <sheet name="VRN1 - Vedlejší rozpočtov..." sheetId="3" r:id="rId3"/>
    <sheet name="ARS1 - Stavebně konstrukč..." sheetId="4" r:id="rId4"/>
    <sheet name="ZTI1 - Zdravotně technick..." sheetId="5" r:id="rId5"/>
    <sheet name="UT1 - Vytápění - 1.NP" sheetId="6" r:id="rId6"/>
    <sheet name="002 - Pokyny pro zpracová..." sheetId="7" r:id="rId7"/>
    <sheet name="VRN2 - Vedlejší rozpočtov..." sheetId="8" r:id="rId8"/>
    <sheet name="ARS2 - Stavebně konstrukč..." sheetId="9" r:id="rId9"/>
    <sheet name="ZTI2 - Zdravotně technick..." sheetId="10" r:id="rId10"/>
    <sheet name="UT2 - Vytápění - 2.NP" sheetId="11" r:id="rId11"/>
    <sheet name="EIS - Elektroinstalace" sheetId="12" r:id="rId12"/>
    <sheet name="Pokyny pro vyplnění" sheetId="13" r:id="rId13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'001 - Pokyny pro zpracová...'!$C$85:$K$106</definedName>
    <definedName name="_xlnm.Print_Area" localSheetId="1">'001 - Pokyny pro zpracová...'!$C$4:$J$41,'001 - Pokyny pro zpracová...'!$C$47:$J$65,'001 - Pokyny pro zpracová...'!$C$71:$K$106</definedName>
    <definedName name="_xlnm.Print_Titles" localSheetId="1">'001 - Pokyny pro zpracová...'!$85:$85</definedName>
    <definedName name="_xlnm._FilterDatabase" localSheetId="2" hidden="1">'VRN1 - Vedlejší rozpočtov...'!$C$88:$K$102</definedName>
    <definedName name="_xlnm.Print_Area" localSheetId="2">'VRN1 - Vedlejší rozpočtov...'!$C$4:$J$41,'VRN1 - Vedlejší rozpočtov...'!$C$47:$J$68,'VRN1 - Vedlejší rozpočtov...'!$C$74:$K$102</definedName>
    <definedName name="_xlnm.Print_Titles" localSheetId="2">'VRN1 - Vedlejší rozpočtov...'!$88:$88</definedName>
    <definedName name="_xlnm._FilterDatabase" localSheetId="3" hidden="1">'ARS1 - Stavebně konstrukč...'!$C$99:$K$783</definedName>
    <definedName name="_xlnm.Print_Area" localSheetId="3">'ARS1 - Stavebně konstrukč...'!$C$4:$J$41,'ARS1 - Stavebně konstrukč...'!$C$47:$J$79,'ARS1 - Stavebně konstrukč...'!$C$85:$K$783</definedName>
    <definedName name="_xlnm.Print_Titles" localSheetId="3">'ARS1 - Stavebně konstrukč...'!$99:$99</definedName>
    <definedName name="_xlnm._FilterDatabase" localSheetId="4" hidden="1">'ZTI1 - Zdravotně technick...'!$C$88:$K$133</definedName>
    <definedName name="_xlnm.Print_Area" localSheetId="4">'ZTI1 - Zdravotně technick...'!$C$4:$J$41,'ZTI1 - Zdravotně technick...'!$C$47:$J$68,'ZTI1 - Zdravotně technick...'!$C$74:$K$133</definedName>
    <definedName name="_xlnm.Print_Titles" localSheetId="4">'ZTI1 - Zdravotně technick...'!$88:$88</definedName>
    <definedName name="_xlnm._FilterDatabase" localSheetId="5" hidden="1">'UT1 - Vytápění - 1.NP'!$C$94:$K$251</definedName>
    <definedName name="_xlnm.Print_Area" localSheetId="5">'UT1 - Vytápění - 1.NP'!$C$4:$J$41,'UT1 - Vytápění - 1.NP'!$C$47:$J$74,'UT1 - Vytápění - 1.NP'!$C$80:$K$251</definedName>
    <definedName name="_xlnm.Print_Titles" localSheetId="5">'UT1 - Vytápění - 1.NP'!$94:$94</definedName>
    <definedName name="_xlnm._FilterDatabase" localSheetId="6" hidden="1">'002 - Pokyny pro zpracová...'!$C$85:$K$106</definedName>
    <definedName name="_xlnm.Print_Area" localSheetId="6">'002 - Pokyny pro zpracová...'!$C$4:$J$41,'002 - Pokyny pro zpracová...'!$C$47:$J$65,'002 - Pokyny pro zpracová...'!$C$71:$K$106</definedName>
    <definedName name="_xlnm.Print_Titles" localSheetId="6">'002 - Pokyny pro zpracová...'!$85:$85</definedName>
    <definedName name="_xlnm._FilterDatabase" localSheetId="7" hidden="1">'VRN2 - Vedlejší rozpočtov...'!$C$88:$K$102</definedName>
    <definedName name="_xlnm.Print_Area" localSheetId="7">'VRN2 - Vedlejší rozpočtov...'!$C$4:$J$41,'VRN2 - Vedlejší rozpočtov...'!$C$47:$J$68,'VRN2 - Vedlejší rozpočtov...'!$C$74:$K$102</definedName>
    <definedName name="_xlnm.Print_Titles" localSheetId="7">'VRN2 - Vedlejší rozpočtov...'!$88:$88</definedName>
    <definedName name="_xlnm._FilterDatabase" localSheetId="8" hidden="1">'ARS2 - Stavebně konstrukč...'!$C$101:$K$939</definedName>
    <definedName name="_xlnm.Print_Area" localSheetId="8">'ARS2 - Stavebně konstrukč...'!$C$4:$J$41,'ARS2 - Stavebně konstrukč...'!$C$47:$J$81,'ARS2 - Stavebně konstrukč...'!$C$87:$K$939</definedName>
    <definedName name="_xlnm.Print_Titles" localSheetId="8">'ARS2 - Stavebně konstrukč...'!$101:$101</definedName>
    <definedName name="_xlnm._FilterDatabase" localSheetId="9" hidden="1">'ZTI2 - Zdravotně technick...'!$C$91:$K$229</definedName>
    <definedName name="_xlnm.Print_Area" localSheetId="9">'ZTI2 - Zdravotně technick...'!$C$4:$J$41,'ZTI2 - Zdravotně technick...'!$C$47:$J$71,'ZTI2 - Zdravotně technick...'!$C$77:$K$229</definedName>
    <definedName name="_xlnm.Print_Titles" localSheetId="9">'ZTI2 - Zdravotně technick...'!$91:$91</definedName>
    <definedName name="_xlnm._FilterDatabase" localSheetId="10" hidden="1">'UT2 - Vytápění - 2.NP'!$C$94:$K$271</definedName>
    <definedName name="_xlnm.Print_Area" localSheetId="10">'UT2 - Vytápění - 2.NP'!$C$4:$J$41,'UT2 - Vytápění - 2.NP'!$C$47:$J$74,'UT2 - Vytápění - 2.NP'!$C$80:$K$271</definedName>
    <definedName name="_xlnm.Print_Titles" localSheetId="10">'UT2 - Vytápění - 2.NP'!$94:$94</definedName>
    <definedName name="_xlnm._FilterDatabase" localSheetId="11" hidden="1">'EIS - Elektroinstalace'!$C$93:$K$178</definedName>
    <definedName name="_xlnm.Print_Area" localSheetId="11">'EIS - Elektroinstalace'!$C$4:$J$41,'EIS - Elektroinstalace'!$C$47:$J$73,'EIS - Elektroinstalace'!$C$79:$K$178</definedName>
    <definedName name="_xlnm.Print_Titles" localSheetId="11">'EIS - Elektroinstalace'!$93:$93</definedName>
    <definedName name="_xlnm.Print_Area" localSheetId="1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2" l="1" r="J39"/>
  <c r="J38"/>
  <c i="1" r="AY67"/>
  <c i="12" r="J37"/>
  <c i="1" r="AX67"/>
  <c i="12" r="BI177"/>
  <c r="BH177"/>
  <c r="BG177"/>
  <c r="BF177"/>
  <c r="T177"/>
  <c r="T176"/>
  <c r="R177"/>
  <c r="R176"/>
  <c r="P177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T119"/>
  <c r="R120"/>
  <c r="R119"/>
  <c r="P120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T101"/>
  <c r="R102"/>
  <c r="R101"/>
  <c r="P102"/>
  <c r="P101"/>
  <c r="BI97"/>
  <c r="BH97"/>
  <c r="BG97"/>
  <c r="BF97"/>
  <c r="T97"/>
  <c r="T96"/>
  <c r="R97"/>
  <c r="R96"/>
  <c r="P97"/>
  <c r="P96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11" r="J39"/>
  <c r="J38"/>
  <c i="1" r="AY66"/>
  <c i="11" r="J37"/>
  <c i="1" r="AX66"/>
  <c i="11" r="BI266"/>
  <c r="BH266"/>
  <c r="BG266"/>
  <c r="BF266"/>
  <c r="T266"/>
  <c r="T265"/>
  <c r="R266"/>
  <c r="R265"/>
  <c r="P266"/>
  <c r="P265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28"/>
  <c r="BH228"/>
  <c r="BG228"/>
  <c r="BF228"/>
  <c r="T228"/>
  <c r="R228"/>
  <c r="P228"/>
  <c r="BI224"/>
  <c r="BH224"/>
  <c r="BG224"/>
  <c r="BF224"/>
  <c r="T224"/>
  <c r="R224"/>
  <c r="P224"/>
  <c r="BI211"/>
  <c r="BH211"/>
  <c r="BG211"/>
  <c r="BF211"/>
  <c r="T211"/>
  <c r="R211"/>
  <c r="P211"/>
  <c r="BI198"/>
  <c r="BH198"/>
  <c r="BG198"/>
  <c r="BF198"/>
  <c r="T198"/>
  <c r="R198"/>
  <c r="P198"/>
  <c r="BI194"/>
  <c r="BH194"/>
  <c r="BG194"/>
  <c r="BF194"/>
  <c r="T194"/>
  <c r="R194"/>
  <c r="P194"/>
  <c r="BI171"/>
  <c r="BH171"/>
  <c r="BG171"/>
  <c r="BF171"/>
  <c r="T171"/>
  <c r="R171"/>
  <c r="P171"/>
  <c r="BI161"/>
  <c r="BH161"/>
  <c r="BG161"/>
  <c r="BF161"/>
  <c r="T161"/>
  <c r="R161"/>
  <c r="P161"/>
  <c r="BI146"/>
  <c r="BH146"/>
  <c r="BG146"/>
  <c r="BF146"/>
  <c r="T146"/>
  <c r="R146"/>
  <c r="P146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03"/>
  <c r="BH103"/>
  <c r="BG103"/>
  <c r="BF103"/>
  <c r="T103"/>
  <c r="T102"/>
  <c r="R103"/>
  <c r="R102"/>
  <c r="P103"/>
  <c r="P102"/>
  <c r="BI98"/>
  <c r="BH98"/>
  <c r="BG98"/>
  <c r="BF98"/>
  <c r="T98"/>
  <c r="T97"/>
  <c r="R98"/>
  <c r="R97"/>
  <c r="P98"/>
  <c r="P97"/>
  <c r="J92"/>
  <c r="J91"/>
  <c r="F91"/>
  <c r="F89"/>
  <c r="E87"/>
  <c r="J59"/>
  <c r="J58"/>
  <c r="F58"/>
  <c r="F56"/>
  <c r="E54"/>
  <c r="J20"/>
  <c r="E20"/>
  <c r="F59"/>
  <c r="J19"/>
  <c r="J14"/>
  <c r="J89"/>
  <c r="E7"/>
  <c r="E83"/>
  <c i="10" r="J39"/>
  <c r="J38"/>
  <c i="1" r="AY65"/>
  <c i="10" r="J37"/>
  <c i="1" r="AX65"/>
  <c i="10" r="BI226"/>
  <c r="BH226"/>
  <c r="BG226"/>
  <c r="BF226"/>
  <c r="T226"/>
  <c r="T225"/>
  <c r="R226"/>
  <c r="R225"/>
  <c r="P226"/>
  <c r="P225"/>
  <c r="BI222"/>
  <c r="BH222"/>
  <c r="BG222"/>
  <c r="BF222"/>
  <c r="T222"/>
  <c r="T221"/>
  <c r="R222"/>
  <c r="R221"/>
  <c r="P222"/>
  <c r="P221"/>
  <c r="BI218"/>
  <c r="BH218"/>
  <c r="BG218"/>
  <c r="BF218"/>
  <c r="T218"/>
  <c r="R218"/>
  <c r="P218"/>
  <c r="BI210"/>
  <c r="BH210"/>
  <c r="BG210"/>
  <c r="BF210"/>
  <c r="T210"/>
  <c r="R210"/>
  <c r="P210"/>
  <c r="BI206"/>
  <c r="BH206"/>
  <c r="BG206"/>
  <c r="BF206"/>
  <c r="T206"/>
  <c r="R206"/>
  <c r="P206"/>
  <c r="BI198"/>
  <c r="BH198"/>
  <c r="BG198"/>
  <c r="BF198"/>
  <c r="T198"/>
  <c r="R198"/>
  <c r="P198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4"/>
  <c r="BH134"/>
  <c r="BG134"/>
  <c r="BF134"/>
  <c r="T134"/>
  <c r="R134"/>
  <c r="P134"/>
  <c r="BI126"/>
  <c r="BH126"/>
  <c r="BG126"/>
  <c r="BF126"/>
  <c r="T126"/>
  <c r="R126"/>
  <c r="P126"/>
  <c r="BI118"/>
  <c r="BH118"/>
  <c r="BG118"/>
  <c r="BF118"/>
  <c r="T118"/>
  <c r="R118"/>
  <c r="P118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9" r="J39"/>
  <c r="J38"/>
  <c i="1" r="AY64"/>
  <c i="9" r="J37"/>
  <c i="1" r="AX64"/>
  <c i="9" r="BI936"/>
  <c r="BH936"/>
  <c r="BG936"/>
  <c r="BF936"/>
  <c r="T936"/>
  <c r="T935"/>
  <c r="R936"/>
  <c r="R935"/>
  <c r="P936"/>
  <c r="P935"/>
  <c r="BI929"/>
  <c r="BH929"/>
  <c r="BG929"/>
  <c r="BF929"/>
  <c r="T929"/>
  <c r="R929"/>
  <c r="P929"/>
  <c r="BI923"/>
  <c r="BH923"/>
  <c r="BG923"/>
  <c r="BF923"/>
  <c r="T923"/>
  <c r="R923"/>
  <c r="P923"/>
  <c r="BI920"/>
  <c r="BH920"/>
  <c r="BG920"/>
  <c r="BF920"/>
  <c r="T920"/>
  <c r="R920"/>
  <c r="P920"/>
  <c r="BI911"/>
  <c r="BH911"/>
  <c r="BG911"/>
  <c r="BF911"/>
  <c r="T911"/>
  <c r="R911"/>
  <c r="P911"/>
  <c r="BI907"/>
  <c r="BH907"/>
  <c r="BG907"/>
  <c r="BF907"/>
  <c r="T907"/>
  <c r="R907"/>
  <c r="P907"/>
  <c r="BI811"/>
  <c r="BH811"/>
  <c r="BG811"/>
  <c r="BF811"/>
  <c r="T811"/>
  <c r="R811"/>
  <c r="P811"/>
  <c r="BI800"/>
  <c r="BH800"/>
  <c r="BG800"/>
  <c r="BF800"/>
  <c r="T800"/>
  <c r="R800"/>
  <c r="P800"/>
  <c r="BI790"/>
  <c r="BH790"/>
  <c r="BG790"/>
  <c r="BF790"/>
  <c r="T790"/>
  <c r="R790"/>
  <c r="P790"/>
  <c r="BI780"/>
  <c r="BH780"/>
  <c r="BG780"/>
  <c r="BF780"/>
  <c r="T780"/>
  <c r="R780"/>
  <c r="P780"/>
  <c r="BI776"/>
  <c r="BH776"/>
  <c r="BG776"/>
  <c r="BF776"/>
  <c r="T776"/>
  <c r="R776"/>
  <c r="P776"/>
  <c r="BI773"/>
  <c r="BH773"/>
  <c r="BG773"/>
  <c r="BF773"/>
  <c r="T773"/>
  <c r="R773"/>
  <c r="P773"/>
  <c r="BI755"/>
  <c r="BH755"/>
  <c r="BG755"/>
  <c r="BF755"/>
  <c r="T755"/>
  <c r="R755"/>
  <c r="P755"/>
  <c r="BI752"/>
  <c r="BH752"/>
  <c r="BG752"/>
  <c r="BF752"/>
  <c r="T752"/>
  <c r="R752"/>
  <c r="P752"/>
  <c r="BI748"/>
  <c r="BH748"/>
  <c r="BG748"/>
  <c r="BF748"/>
  <c r="T748"/>
  <c r="R748"/>
  <c r="P748"/>
  <c r="BI715"/>
  <c r="BH715"/>
  <c r="BG715"/>
  <c r="BF715"/>
  <c r="T715"/>
  <c r="R715"/>
  <c r="P715"/>
  <c r="BI711"/>
  <c r="BH711"/>
  <c r="BG711"/>
  <c r="BF711"/>
  <c r="T711"/>
  <c r="R711"/>
  <c r="P711"/>
  <c r="BI708"/>
  <c r="BH708"/>
  <c r="BG708"/>
  <c r="BF708"/>
  <c r="T708"/>
  <c r="R708"/>
  <c r="P708"/>
  <c r="BI694"/>
  <c r="BH694"/>
  <c r="BG694"/>
  <c r="BF694"/>
  <c r="T694"/>
  <c r="R694"/>
  <c r="P694"/>
  <c r="BI691"/>
  <c r="BH691"/>
  <c r="BG691"/>
  <c r="BF691"/>
  <c r="T691"/>
  <c r="R691"/>
  <c r="P691"/>
  <c r="BI682"/>
  <c r="BH682"/>
  <c r="BG682"/>
  <c r="BF682"/>
  <c r="T682"/>
  <c r="R682"/>
  <c r="P682"/>
  <c r="BI673"/>
  <c r="BH673"/>
  <c r="BG673"/>
  <c r="BF673"/>
  <c r="T673"/>
  <c r="R673"/>
  <c r="P673"/>
  <c r="BI665"/>
  <c r="BH665"/>
  <c r="BG665"/>
  <c r="BF665"/>
  <c r="T665"/>
  <c r="R665"/>
  <c r="P665"/>
  <c r="BI660"/>
  <c r="BH660"/>
  <c r="BG660"/>
  <c r="BF660"/>
  <c r="T660"/>
  <c r="R660"/>
  <c r="P660"/>
  <c r="BI655"/>
  <c r="BH655"/>
  <c r="BG655"/>
  <c r="BF655"/>
  <c r="T655"/>
  <c r="R655"/>
  <c r="P655"/>
  <c r="BI650"/>
  <c r="BH650"/>
  <c r="BG650"/>
  <c r="BF650"/>
  <c r="T650"/>
  <c r="R650"/>
  <c r="P650"/>
  <c r="BI646"/>
  <c r="BH646"/>
  <c r="BG646"/>
  <c r="BF646"/>
  <c r="T646"/>
  <c r="R646"/>
  <c r="P646"/>
  <c r="BI634"/>
  <c r="BH634"/>
  <c r="BG634"/>
  <c r="BF634"/>
  <c r="T634"/>
  <c r="R634"/>
  <c r="P634"/>
  <c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03"/>
  <c r="BH603"/>
  <c r="BG603"/>
  <c r="BF603"/>
  <c r="T603"/>
  <c r="R603"/>
  <c r="P603"/>
  <c r="BI599"/>
  <c r="BH599"/>
  <c r="BG599"/>
  <c r="BF599"/>
  <c r="T599"/>
  <c r="R599"/>
  <c r="P599"/>
  <c r="BI594"/>
  <c r="BH594"/>
  <c r="BG594"/>
  <c r="BF594"/>
  <c r="T594"/>
  <c r="R594"/>
  <c r="P594"/>
  <c r="BI592"/>
  <c r="BH592"/>
  <c r="BG592"/>
  <c r="BF592"/>
  <c r="T592"/>
  <c r="R592"/>
  <c r="P592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6"/>
  <c r="BH576"/>
  <c r="BG576"/>
  <c r="BF576"/>
  <c r="T576"/>
  <c r="R576"/>
  <c r="P576"/>
  <c r="BI572"/>
  <c r="BH572"/>
  <c r="BG572"/>
  <c r="BF572"/>
  <c r="T572"/>
  <c r="R572"/>
  <c r="P572"/>
  <c r="BI567"/>
  <c r="BH567"/>
  <c r="BG567"/>
  <c r="BF567"/>
  <c r="T567"/>
  <c r="R567"/>
  <c r="P567"/>
  <c r="BI559"/>
  <c r="BH559"/>
  <c r="BG559"/>
  <c r="BF559"/>
  <c r="T559"/>
  <c r="R559"/>
  <c r="P559"/>
  <c r="BI551"/>
  <c r="BH551"/>
  <c r="BG551"/>
  <c r="BF551"/>
  <c r="T551"/>
  <c r="R551"/>
  <c r="P551"/>
  <c r="BI549"/>
  <c r="BH549"/>
  <c r="BG549"/>
  <c r="BF549"/>
  <c r="T549"/>
  <c r="R549"/>
  <c r="P549"/>
  <c r="BI534"/>
  <c r="BH534"/>
  <c r="BG534"/>
  <c r="BF534"/>
  <c r="T534"/>
  <c r="R534"/>
  <c r="P534"/>
  <c r="BI531"/>
  <c r="BH531"/>
  <c r="BG531"/>
  <c r="BF531"/>
  <c r="T531"/>
  <c r="R531"/>
  <c r="P531"/>
  <c r="BI515"/>
  <c r="BH515"/>
  <c r="BG515"/>
  <c r="BF515"/>
  <c r="T515"/>
  <c r="R515"/>
  <c r="P515"/>
  <c r="BI507"/>
  <c r="BH507"/>
  <c r="BG507"/>
  <c r="BF507"/>
  <c r="T507"/>
  <c r="R507"/>
  <c r="P507"/>
  <c r="BI495"/>
  <c r="BH495"/>
  <c r="BG495"/>
  <c r="BF495"/>
  <c r="T495"/>
  <c r="R495"/>
  <c r="P495"/>
  <c r="BI489"/>
  <c r="BH489"/>
  <c r="BG489"/>
  <c r="BF489"/>
  <c r="T489"/>
  <c r="R489"/>
  <c r="P489"/>
  <c r="BI484"/>
  <c r="BH484"/>
  <c r="BG484"/>
  <c r="BF484"/>
  <c r="T484"/>
  <c r="R484"/>
  <c r="P484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7"/>
  <c r="BH467"/>
  <c r="BG467"/>
  <c r="BF467"/>
  <c r="T467"/>
  <c r="T466"/>
  <c r="R467"/>
  <c r="R466"/>
  <c r="P467"/>
  <c r="P466"/>
  <c r="BI463"/>
  <c r="BH463"/>
  <c r="BG463"/>
  <c r="BF463"/>
  <c r="T463"/>
  <c r="R463"/>
  <c r="P463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19"/>
  <c r="BH419"/>
  <c r="BG419"/>
  <c r="BF419"/>
  <c r="T419"/>
  <c r="R419"/>
  <c r="P419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394"/>
  <c r="BH394"/>
  <c r="BG394"/>
  <c r="BF394"/>
  <c r="T394"/>
  <c r="R394"/>
  <c r="P394"/>
  <c r="BI389"/>
  <c r="BH389"/>
  <c r="BG389"/>
  <c r="BF389"/>
  <c r="T389"/>
  <c r="R389"/>
  <c r="P389"/>
  <c r="BI373"/>
  <c r="BH373"/>
  <c r="BG373"/>
  <c r="BF373"/>
  <c r="T373"/>
  <c r="R373"/>
  <c r="P373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239"/>
  <c r="BH239"/>
  <c r="BG239"/>
  <c r="BF239"/>
  <c r="T239"/>
  <c r="R239"/>
  <c r="P239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3"/>
  <c r="BH113"/>
  <c r="BG113"/>
  <c r="BF113"/>
  <c r="T113"/>
  <c r="R113"/>
  <c r="P113"/>
  <c r="BI105"/>
  <c r="BH105"/>
  <c r="BG105"/>
  <c r="BF105"/>
  <c r="T105"/>
  <c r="R105"/>
  <c r="P105"/>
  <c r="J99"/>
  <c r="J98"/>
  <c r="F98"/>
  <c r="F96"/>
  <c r="E94"/>
  <c r="J59"/>
  <c r="J58"/>
  <c r="F58"/>
  <c r="F56"/>
  <c r="E54"/>
  <c r="J20"/>
  <c r="E20"/>
  <c r="F99"/>
  <c r="J19"/>
  <c r="J14"/>
  <c r="J96"/>
  <c r="E7"/>
  <c r="E90"/>
  <c i="8" r="J39"/>
  <c r="J38"/>
  <c i="1" r="AY63"/>
  <c i="8" r="J37"/>
  <c i="1" r="AX63"/>
  <c i="8"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T91"/>
  <c r="T90"/>
  <c r="T89"/>
  <c r="R92"/>
  <c r="R91"/>
  <c r="R90"/>
  <c r="R89"/>
  <c r="P92"/>
  <c r="P91"/>
  <c r="P90"/>
  <c r="P89"/>
  <c i="1" r="AU63"/>
  <c i="8" r="J86"/>
  <c r="J85"/>
  <c r="F85"/>
  <c r="F83"/>
  <c r="E81"/>
  <c r="J59"/>
  <c r="J58"/>
  <c r="F58"/>
  <c r="F56"/>
  <c r="E54"/>
  <c r="J20"/>
  <c r="E20"/>
  <c r="F86"/>
  <c r="J19"/>
  <c r="J14"/>
  <c r="J83"/>
  <c r="E7"/>
  <c r="E50"/>
  <c i="7" r="J39"/>
  <c r="J38"/>
  <c i="1" r="AY62"/>
  <c i="7" r="J37"/>
  <c i="1" r="AX62"/>
  <c i="7"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6" r="J39"/>
  <c r="J38"/>
  <c i="1" r="AY60"/>
  <c i="6" r="J37"/>
  <c i="1" r="AX60"/>
  <c i="6" r="BI246"/>
  <c r="BH246"/>
  <c r="BG246"/>
  <c r="BF246"/>
  <c r="T246"/>
  <c r="T245"/>
  <c r="R246"/>
  <c r="R245"/>
  <c r="P246"/>
  <c r="P245"/>
  <c r="BI242"/>
  <c r="BH242"/>
  <c r="BG242"/>
  <c r="BF242"/>
  <c r="T242"/>
  <c r="R242"/>
  <c r="P242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6"/>
  <c r="BH216"/>
  <c r="BG216"/>
  <c r="BF216"/>
  <c r="T216"/>
  <c r="R216"/>
  <c r="P216"/>
  <c r="BI208"/>
  <c r="BH208"/>
  <c r="BG208"/>
  <c r="BF208"/>
  <c r="T208"/>
  <c r="R208"/>
  <c r="P208"/>
  <c r="BI204"/>
  <c r="BH204"/>
  <c r="BG204"/>
  <c r="BF204"/>
  <c r="T204"/>
  <c r="R204"/>
  <c r="P204"/>
  <c r="BI176"/>
  <c r="BH176"/>
  <c r="BG176"/>
  <c r="BF176"/>
  <c r="T176"/>
  <c r="R176"/>
  <c r="P176"/>
  <c r="BI168"/>
  <c r="BH168"/>
  <c r="BG168"/>
  <c r="BF168"/>
  <c r="T168"/>
  <c r="R168"/>
  <c r="P168"/>
  <c r="BI157"/>
  <c r="BH157"/>
  <c r="BG157"/>
  <c r="BF157"/>
  <c r="T157"/>
  <c r="R157"/>
  <c r="P157"/>
  <c r="BI143"/>
  <c r="BH143"/>
  <c r="BG143"/>
  <c r="BF143"/>
  <c r="T143"/>
  <c r="R143"/>
  <c r="P143"/>
  <c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03"/>
  <c r="BH103"/>
  <c r="BG103"/>
  <c r="BF103"/>
  <c r="T103"/>
  <c r="T102"/>
  <c r="R103"/>
  <c r="R102"/>
  <c r="P103"/>
  <c r="P102"/>
  <c r="BI98"/>
  <c r="BH98"/>
  <c r="BG98"/>
  <c r="BF98"/>
  <c r="T98"/>
  <c r="T97"/>
  <c r="R98"/>
  <c r="R97"/>
  <c r="P98"/>
  <c r="P97"/>
  <c r="J92"/>
  <c r="J91"/>
  <c r="F91"/>
  <c r="F89"/>
  <c r="E87"/>
  <c r="J59"/>
  <c r="J58"/>
  <c r="F58"/>
  <c r="F56"/>
  <c r="E54"/>
  <c r="J20"/>
  <c r="E20"/>
  <c r="F59"/>
  <c r="J19"/>
  <c r="J14"/>
  <c r="J89"/>
  <c r="E7"/>
  <c r="E50"/>
  <c i="5" r="J39"/>
  <c r="J38"/>
  <c i="1" r="AY59"/>
  <c i="5" r="J37"/>
  <c i="1" r="AX59"/>
  <c i="5"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56"/>
  <c r="E7"/>
  <c r="E77"/>
  <c i="4" r="J39"/>
  <c r="J38"/>
  <c i="1" r="AY58"/>
  <c i="4" r="J37"/>
  <c i="1" r="AX58"/>
  <c i="4" r="BI780"/>
  <c r="BH780"/>
  <c r="BG780"/>
  <c r="BF780"/>
  <c r="T780"/>
  <c r="T779"/>
  <c r="R780"/>
  <c r="R779"/>
  <c r="P780"/>
  <c r="P779"/>
  <c r="BI711"/>
  <c r="BH711"/>
  <c r="BG711"/>
  <c r="BF711"/>
  <c r="T711"/>
  <c r="R711"/>
  <c r="P711"/>
  <c r="BI643"/>
  <c r="BH643"/>
  <c r="BG643"/>
  <c r="BF643"/>
  <c r="T643"/>
  <c r="R643"/>
  <c r="P643"/>
  <c r="BI640"/>
  <c r="BH640"/>
  <c r="BG640"/>
  <c r="BF640"/>
  <c r="T640"/>
  <c r="R640"/>
  <c r="P640"/>
  <c r="BI626"/>
  <c r="BH626"/>
  <c r="BG626"/>
  <c r="BF626"/>
  <c r="T626"/>
  <c r="R626"/>
  <c r="P626"/>
  <c r="BI571"/>
  <c r="BH571"/>
  <c r="BG571"/>
  <c r="BF571"/>
  <c r="T571"/>
  <c r="R571"/>
  <c r="P571"/>
  <c r="BI516"/>
  <c r="BH516"/>
  <c r="BG516"/>
  <c r="BF516"/>
  <c r="T516"/>
  <c r="R516"/>
  <c r="P516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6"/>
  <c r="BH496"/>
  <c r="BG496"/>
  <c r="BF496"/>
  <c r="T496"/>
  <c r="R496"/>
  <c r="P496"/>
  <c r="BI493"/>
  <c r="BH493"/>
  <c r="BG493"/>
  <c r="BF493"/>
  <c r="T493"/>
  <c r="R493"/>
  <c r="P493"/>
  <c r="BI488"/>
  <c r="BH488"/>
  <c r="BG488"/>
  <c r="BF488"/>
  <c r="T488"/>
  <c r="R488"/>
  <c r="P488"/>
  <c r="BI485"/>
  <c r="BH485"/>
  <c r="BG485"/>
  <c r="BF485"/>
  <c r="T485"/>
  <c r="R485"/>
  <c r="P485"/>
  <c r="BI478"/>
  <c r="BH478"/>
  <c r="BG478"/>
  <c r="BF478"/>
  <c r="T478"/>
  <c r="R478"/>
  <c r="P478"/>
  <c r="BI471"/>
  <c r="BH471"/>
  <c r="BG471"/>
  <c r="BF471"/>
  <c r="T471"/>
  <c r="R471"/>
  <c r="P471"/>
  <c r="BI467"/>
  <c r="BH467"/>
  <c r="BG467"/>
  <c r="BF467"/>
  <c r="T467"/>
  <c r="R467"/>
  <c r="P467"/>
  <c r="BI455"/>
  <c r="BH455"/>
  <c r="BG455"/>
  <c r="BF455"/>
  <c r="T455"/>
  <c r="R455"/>
  <c r="P455"/>
  <c r="BI445"/>
  <c r="BH445"/>
  <c r="BG445"/>
  <c r="BF445"/>
  <c r="T445"/>
  <c r="R445"/>
  <c r="P445"/>
  <c r="BI442"/>
  <c r="BH442"/>
  <c r="BG442"/>
  <c r="BF442"/>
  <c r="T442"/>
  <c r="R442"/>
  <c r="P442"/>
  <c r="BI438"/>
  <c r="BH438"/>
  <c r="BG438"/>
  <c r="BF438"/>
  <c r="T438"/>
  <c r="R438"/>
  <c r="P438"/>
  <c r="BI406"/>
  <c r="BH406"/>
  <c r="BG406"/>
  <c r="BF406"/>
  <c r="T406"/>
  <c r="R406"/>
  <c r="P406"/>
  <c r="BI402"/>
  <c r="BH402"/>
  <c r="BG402"/>
  <c r="BF402"/>
  <c r="T402"/>
  <c r="R402"/>
  <c r="P402"/>
  <c r="BI399"/>
  <c r="BH399"/>
  <c r="BG399"/>
  <c r="BF399"/>
  <c r="T399"/>
  <c r="R399"/>
  <c r="P399"/>
  <c r="BI394"/>
  <c r="BH394"/>
  <c r="BG394"/>
  <c r="BF394"/>
  <c r="T394"/>
  <c r="R394"/>
  <c r="P394"/>
  <c r="BI391"/>
  <c r="BH391"/>
  <c r="BG391"/>
  <c r="BF391"/>
  <c r="T391"/>
  <c r="R391"/>
  <c r="P391"/>
  <c r="BI386"/>
  <c r="BH386"/>
  <c r="BG386"/>
  <c r="BF386"/>
  <c r="T386"/>
  <c r="R386"/>
  <c r="P386"/>
  <c r="BI382"/>
  <c r="BH382"/>
  <c r="BG382"/>
  <c r="BF382"/>
  <c r="T382"/>
  <c r="R382"/>
  <c r="P382"/>
  <c r="BI377"/>
  <c r="BH377"/>
  <c r="BG377"/>
  <c r="BF377"/>
  <c r="T377"/>
  <c r="R377"/>
  <c r="P377"/>
  <c r="BI375"/>
  <c r="BH375"/>
  <c r="BG375"/>
  <c r="BF375"/>
  <c r="T375"/>
  <c r="R375"/>
  <c r="P375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3"/>
  <c r="BH353"/>
  <c r="BG353"/>
  <c r="BF353"/>
  <c r="T353"/>
  <c r="R353"/>
  <c r="P353"/>
  <c r="BI343"/>
  <c r="BH343"/>
  <c r="BG343"/>
  <c r="BF343"/>
  <c r="T343"/>
  <c r="R343"/>
  <c r="P343"/>
  <c r="BI340"/>
  <c r="BH340"/>
  <c r="BG340"/>
  <c r="BF340"/>
  <c r="T340"/>
  <c r="R340"/>
  <c r="P340"/>
  <c r="BI328"/>
  <c r="BH328"/>
  <c r="BG328"/>
  <c r="BF328"/>
  <c r="T328"/>
  <c r="R328"/>
  <c r="P328"/>
  <c r="BI321"/>
  <c r="BH321"/>
  <c r="BG321"/>
  <c r="BF321"/>
  <c r="T321"/>
  <c r="R321"/>
  <c r="P321"/>
  <c r="BI312"/>
  <c r="BH312"/>
  <c r="BG312"/>
  <c r="BF312"/>
  <c r="T312"/>
  <c r="R312"/>
  <c r="P312"/>
  <c r="BI307"/>
  <c r="BH307"/>
  <c r="BG307"/>
  <c r="BF307"/>
  <c r="T307"/>
  <c r="T306"/>
  <c r="R307"/>
  <c r="R306"/>
  <c r="P307"/>
  <c r="P306"/>
  <c r="BI303"/>
  <c r="BH303"/>
  <c r="BG303"/>
  <c r="BF303"/>
  <c r="T303"/>
  <c r="R303"/>
  <c r="P303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40"/>
  <c r="BH240"/>
  <c r="BG240"/>
  <c r="BF240"/>
  <c r="T240"/>
  <c r="R240"/>
  <c r="P240"/>
  <c r="BI228"/>
  <c r="BH228"/>
  <c r="BG228"/>
  <c r="BF228"/>
  <c r="T228"/>
  <c r="R228"/>
  <c r="P228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199"/>
  <c r="BH199"/>
  <c r="BG199"/>
  <c r="BF199"/>
  <c r="T199"/>
  <c r="R199"/>
  <c r="P199"/>
  <c r="BI150"/>
  <c r="BH150"/>
  <c r="BG150"/>
  <c r="BF150"/>
  <c r="T150"/>
  <c r="R150"/>
  <c r="P150"/>
  <c r="BI142"/>
  <c r="BH142"/>
  <c r="BG142"/>
  <c r="BF142"/>
  <c r="T142"/>
  <c r="R142"/>
  <c r="P142"/>
  <c r="BI134"/>
  <c r="BH134"/>
  <c r="BG134"/>
  <c r="BF134"/>
  <c r="T134"/>
  <c r="R134"/>
  <c r="P134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J97"/>
  <c r="J96"/>
  <c r="F96"/>
  <c r="F94"/>
  <c r="E92"/>
  <c r="J59"/>
  <c r="J58"/>
  <c r="F58"/>
  <c r="F56"/>
  <c r="E54"/>
  <c r="J20"/>
  <c r="E20"/>
  <c r="F97"/>
  <c r="J19"/>
  <c r="J14"/>
  <c r="J56"/>
  <c r="E7"/>
  <c r="E88"/>
  <c i="3" r="J39"/>
  <c r="J38"/>
  <c i="1" r="AY57"/>
  <c i="3" r="J37"/>
  <c i="1" r="AX57"/>
  <c i="3"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T91"/>
  <c r="T90"/>
  <c r="T89"/>
  <c r="R92"/>
  <c r="R91"/>
  <c r="R90"/>
  <c r="R89"/>
  <c r="P92"/>
  <c r="P91"/>
  <c r="P90"/>
  <c r="P89"/>
  <c i="1" r="AU57"/>
  <c i="3" r="J86"/>
  <c r="J85"/>
  <c r="F85"/>
  <c r="F83"/>
  <c r="E81"/>
  <c r="J59"/>
  <c r="J58"/>
  <c r="F58"/>
  <c r="F56"/>
  <c r="E54"/>
  <c r="J20"/>
  <c r="E20"/>
  <c r="F86"/>
  <c r="J19"/>
  <c r="J14"/>
  <c r="J56"/>
  <c r="E7"/>
  <c r="E50"/>
  <c i="2" r="J39"/>
  <c r="J38"/>
  <c i="1" r="AY56"/>
  <c i="2" r="J37"/>
  <c i="1" r="AX56"/>
  <c i="2"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1" r="L50"/>
  <c r="AM50"/>
  <c r="AM49"/>
  <c r="L49"/>
  <c r="AM47"/>
  <c r="L47"/>
  <c r="L45"/>
  <c r="L44"/>
  <c i="2" r="BK105"/>
  <c r="BK92"/>
  <c r="J95"/>
  <c r="BK88"/>
  <c r="BK98"/>
  <c r="J88"/>
  <c i="3" r="J96"/>
  <c r="J92"/>
  <c r="BK96"/>
  <c i="4" r="J640"/>
  <c r="J500"/>
  <c r="BK471"/>
  <c r="J445"/>
  <c r="BK382"/>
  <c r="J364"/>
  <c r="BK328"/>
  <c r="J108"/>
  <c r="J455"/>
  <c r="BK366"/>
  <c r="J213"/>
  <c r="BK626"/>
  <c r="BK493"/>
  <c r="BK240"/>
  <c r="BK571"/>
  <c r="BK445"/>
  <c r="BK377"/>
  <c r="BK293"/>
  <c r="J216"/>
  <c i="5" r="J120"/>
  <c r="J95"/>
  <c r="J114"/>
  <c i="6" r="J224"/>
  <c r="BK138"/>
  <c r="BK236"/>
  <c r="J138"/>
  <c r="BK157"/>
  <c i="7" r="BK101"/>
  <c r="BK92"/>
  <c r="J90"/>
  <c i="8" r="J100"/>
  <c i="9" r="J660"/>
  <c r="J594"/>
  <c r="J531"/>
  <c r="BK489"/>
  <c r="J354"/>
  <c r="J907"/>
  <c r="J673"/>
  <c r="BK599"/>
  <c r="J507"/>
  <c r="BK414"/>
  <c r="J340"/>
  <c r="BK138"/>
  <c r="J105"/>
  <c r="J748"/>
  <c r="BK646"/>
  <c r="BK581"/>
  <c r="BK467"/>
  <c r="J456"/>
  <c r="J394"/>
  <c r="BK345"/>
  <c r="J682"/>
  <c r="J587"/>
  <c r="J489"/>
  <c i="10" r="J226"/>
  <c r="J98"/>
  <c r="BK118"/>
  <c r="J168"/>
  <c r="J134"/>
  <c r="BK183"/>
  <c i="11" r="J254"/>
  <c r="BK161"/>
  <c r="J137"/>
  <c r="BK130"/>
  <c r="J234"/>
  <c r="J146"/>
  <c i="12" r="J164"/>
  <c r="J112"/>
  <c r="J146"/>
  <c r="J177"/>
  <c r="BK142"/>
  <c r="BK112"/>
  <c i="2" r="F38"/>
  <c i="4" r="BK213"/>
  <c r="J488"/>
  <c r="J377"/>
  <c r="BK216"/>
  <c r="J510"/>
  <c r="J402"/>
  <c r="J343"/>
  <c r="BK126"/>
  <c r="J485"/>
  <c r="J375"/>
  <c r="BK296"/>
  <c r="BK208"/>
  <c i="5" r="BK126"/>
  <c i="6" r="J246"/>
  <c r="J127"/>
  <c r="BK242"/>
  <c r="BK103"/>
  <c i="7" r="J92"/>
  <c i="8" r="J92"/>
  <c i="9" r="J755"/>
  <c r="J599"/>
  <c r="BK507"/>
  <c r="J335"/>
  <c r="J626"/>
  <c r="BK472"/>
  <c r="J345"/>
  <c r="J113"/>
  <c r="BK752"/>
  <c r="BK603"/>
  <c r="BK515"/>
  <c r="J409"/>
  <c r="J129"/>
  <c r="BK629"/>
  <c r="J495"/>
  <c r="BK340"/>
  <c i="10" r="J118"/>
  <c r="J101"/>
  <c r="BK180"/>
  <c r="BK110"/>
  <c r="J177"/>
  <c i="11" r="BK228"/>
  <c r="BK198"/>
  <c r="BK133"/>
  <c r="BK137"/>
  <c r="J171"/>
  <c i="12" r="BK158"/>
  <c r="J172"/>
  <c r="J142"/>
  <c r="BK102"/>
  <c r="BK152"/>
  <c r="J148"/>
  <c i="4" r="J391"/>
  <c r="J272"/>
  <c r="J711"/>
  <c r="J478"/>
  <c r="BK282"/>
  <c r="J103"/>
  <c r="BK467"/>
  <c r="J303"/>
  <c r="J199"/>
  <c i="5" r="BK123"/>
  <c r="BK130"/>
  <c r="J92"/>
  <c i="6" r="J168"/>
  <c r="J98"/>
  <c r="J157"/>
  <c r="J103"/>
  <c i="7" r="BK98"/>
  <c i="9" r="J911"/>
  <c r="J691"/>
  <c r="J515"/>
  <c r="BK352"/>
  <c r="BK800"/>
  <c r="J581"/>
  <c r="BK373"/>
  <c r="BK936"/>
  <c r="J655"/>
  <c r="J477"/>
  <c r="J350"/>
  <c r="J776"/>
  <c r="J646"/>
  <c r="J467"/>
  <c i="10" r="J171"/>
  <c r="J145"/>
  <c r="J210"/>
  <c r="BK101"/>
  <c r="J152"/>
  <c i="11" r="J130"/>
  <c r="BK171"/>
  <c r="J133"/>
  <c r="BK238"/>
  <c i="12" r="J150"/>
  <c r="J170"/>
  <c r="BK140"/>
  <c r="J168"/>
  <c r="J116"/>
  <c r="J126"/>
  <c i="4" r="BK485"/>
  <c r="J368"/>
  <c r="J293"/>
  <c r="J208"/>
  <c r="J505"/>
  <c r="BK343"/>
  <c r="BK103"/>
  <c r="BK505"/>
  <c r="BK399"/>
  <c r="BK353"/>
  <c r="BK116"/>
  <c r="J643"/>
  <c r="J493"/>
  <c r="BK312"/>
  <c r="BK299"/>
  <c i="5" r="BK117"/>
  <c r="J101"/>
  <c r="BK114"/>
  <c r="BK95"/>
  <c i="6" r="J236"/>
  <c r="J242"/>
  <c r="BK176"/>
  <c i="8" r="BK100"/>
  <c i="9" r="J923"/>
  <c r="BK776"/>
  <c r="BK559"/>
  <c r="J352"/>
  <c r="J134"/>
  <c r="J715"/>
  <c r="J650"/>
  <c r="BK534"/>
  <c r="BK456"/>
  <c i="10" r="J180"/>
  <c r="J174"/>
  <c r="J95"/>
  <c r="J183"/>
  <c r="J149"/>
  <c r="BK210"/>
  <c r="BK126"/>
  <c i="11" r="J266"/>
  <c r="BK258"/>
  <c r="BK194"/>
  <c r="BK254"/>
  <c r="J198"/>
  <c i="12" r="BK168"/>
  <c r="BK134"/>
  <c r="BK164"/>
  <c r="BK136"/>
  <c r="BK166"/>
  <c r="BK150"/>
  <c r="BK132"/>
  <c r="BK162"/>
  <c i="2" r="J90"/>
  <c r="J101"/>
  <c i="1" r="AS61"/>
  <c i="4" r="BK478"/>
  <c r="BK402"/>
  <c r="BK375"/>
  <c r="BK359"/>
  <c r="BK150"/>
  <c r="J406"/>
  <c r="J328"/>
  <c r="J150"/>
  <c r="BK643"/>
  <c r="J442"/>
  <c r="J287"/>
  <c r="BK108"/>
  <c r="J626"/>
  <c r="BK442"/>
  <c r="BK340"/>
  <c r="J240"/>
  <c i="5" r="J108"/>
  <c r="J117"/>
  <c r="J104"/>
  <c i="6" r="BK232"/>
  <c r="J216"/>
  <c r="BK228"/>
  <c r="J143"/>
  <c r="BK130"/>
  <c i="7" r="BK90"/>
  <c r="J98"/>
  <c i="9" r="J936"/>
  <c r="BK790"/>
  <c r="J665"/>
  <c r="J567"/>
  <c r="J357"/>
  <c r="BK811"/>
  <c r="BK691"/>
  <c r="BK594"/>
  <c r="BK495"/>
  <c r="BK354"/>
  <c r="BK134"/>
  <c r="J811"/>
  <c r="BK650"/>
  <c r="BK572"/>
  <c r="BK463"/>
  <c r="J389"/>
  <c r="BK113"/>
  <c r="J708"/>
  <c r="J572"/>
  <c r="J472"/>
  <c i="10" r="J218"/>
  <c r="BK165"/>
  <c r="BK222"/>
  <c r="J162"/>
  <c r="J222"/>
  <c r="BK134"/>
  <c i="11" r="J103"/>
  <c r="BK250"/>
  <c r="J127"/>
  <c r="J242"/>
  <c r="BK141"/>
  <c i="12" r="J166"/>
  <c r="J132"/>
  <c r="BK160"/>
  <c r="BK138"/>
  <c r="BK172"/>
  <c r="J140"/>
  <c r="BK109"/>
  <c i="4" r="BK121"/>
  <c r="J471"/>
  <c r="BK355"/>
  <c r="BK199"/>
  <c r="BK500"/>
  <c r="J394"/>
  <c r="J355"/>
  <c r="BK134"/>
  <c r="J780"/>
  <c r="BK516"/>
  <c r="J386"/>
  <c r="J321"/>
  <c r="J228"/>
  <c i="5" r="BK104"/>
  <c r="J126"/>
  <c i="6" r="BK246"/>
  <c r="BK98"/>
  <c r="J130"/>
  <c r="BK216"/>
  <c r="J176"/>
  <c i="7" r="BK95"/>
  <c r="BK88"/>
  <c i="9" r="BK929"/>
  <c r="BK715"/>
  <c r="J603"/>
  <c r="J576"/>
  <c r="BK394"/>
  <c r="BK911"/>
  <c r="BK682"/>
  <c r="J549"/>
  <c r="J463"/>
  <c r="BK335"/>
  <c r="BK124"/>
  <c r="BK773"/>
  <c r="J634"/>
  <c r="BK576"/>
  <c r="J459"/>
  <c r="BK404"/>
  <c r="J124"/>
  <c r="BK673"/>
  <c r="J559"/>
  <c r="J484"/>
  <c r="BK357"/>
  <c i="10" r="BK145"/>
  <c r="BK168"/>
  <c r="J110"/>
  <c r="BK188"/>
  <c r="BK152"/>
  <c r="BK206"/>
  <c r="BK171"/>
  <c i="11" r="BK234"/>
  <c r="J262"/>
  <c r="BK246"/>
  <c r="BK98"/>
  <c r="J224"/>
  <c r="BK103"/>
  <c i="12" r="J160"/>
  <c r="J124"/>
  <c r="BK177"/>
  <c r="BK148"/>
  <c r="J109"/>
  <c r="BK156"/>
  <c r="J134"/>
  <c r="J106"/>
  <c i="2" r="BK101"/>
  <c r="J98"/>
  <c r="BK103"/>
  <c r="J92"/>
  <c r="J103"/>
  <c r="BK95"/>
  <c i="1" r="AS55"/>
  <c i="4" r="BK455"/>
  <c r="J399"/>
  <c r="BK303"/>
  <c r="BK228"/>
  <c r="J126"/>
  <c r="J382"/>
  <c r="J296"/>
  <c r="J142"/>
  <c r="J438"/>
  <c r="J359"/>
  <c r="J299"/>
  <c r="BK780"/>
  <c r="BK394"/>
  <c r="J353"/>
  <c r="BK277"/>
  <c r="BK142"/>
  <c i="5" r="J130"/>
  <c r="BK120"/>
  <c r="BK101"/>
  <c i="6" r="BK143"/>
  <c r="BK124"/>
  <c r="BK224"/>
  <c r="J204"/>
  <c r="J124"/>
  <c i="7" r="BK103"/>
  <c r="J103"/>
  <c r="J101"/>
  <c i="8" r="BK92"/>
  <c i="9" r="J800"/>
  <c r="BK711"/>
  <c r="J622"/>
  <c r="J583"/>
  <c r="BK419"/>
  <c r="BK239"/>
  <c r="J773"/>
  <c r="J694"/>
  <c r="BK634"/>
  <c r="J480"/>
  <c r="BK389"/>
  <c r="J118"/>
  <c r="BK923"/>
  <c r="J790"/>
  <c r="BK660"/>
  <c r="BK592"/>
  <c r="J534"/>
  <c r="J414"/>
  <c r="BK118"/>
  <c r="BK780"/>
  <c r="J551"/>
  <c r="BK477"/>
  <c r="J373"/>
  <c i="10" r="BK162"/>
  <c r="BK149"/>
  <c r="J105"/>
  <c r="J206"/>
  <c r="BK105"/>
  <c r="J165"/>
  <c i="11" r="BK224"/>
  <c r="J194"/>
  <c r="J238"/>
  <c r="J141"/>
  <c r="J246"/>
  <c r="J98"/>
  <c i="12" r="J152"/>
  <c r="BK174"/>
  <c r="J156"/>
  <c r="BK106"/>
  <c r="J154"/>
  <c r="BK124"/>
  <c r="J138"/>
  <c i="2" r="J105"/>
  <c r="BK90"/>
  <c i="3" r="J100"/>
  <c r="BK100"/>
  <c r="BK92"/>
  <c i="4" r="BK510"/>
  <c r="BK488"/>
  <c r="J467"/>
  <c r="BK386"/>
  <c r="J366"/>
  <c r="BK307"/>
  <c r="J277"/>
  <c r="BK113"/>
  <c r="BK364"/>
  <c r="J312"/>
  <c r="J116"/>
  <c r="J496"/>
  <c r="BK370"/>
  <c r="BK272"/>
  <c r="BK711"/>
  <c r="BK496"/>
  <c r="BK391"/>
  <c r="J307"/>
  <c r="J282"/>
  <c r="J121"/>
  <c i="5" r="J98"/>
  <c r="BK98"/>
  <c r="BK111"/>
  <c i="6" r="J208"/>
  <c r="BK127"/>
  <c r="BK204"/>
  <c r="BK168"/>
  <c i="7" r="BK105"/>
  <c r="J95"/>
  <c r="J88"/>
  <c i="8" r="BK96"/>
  <c i="9" r="J920"/>
  <c r="BK626"/>
  <c r="BK585"/>
  <c r="BK459"/>
  <c r="BK920"/>
  <c r="BK755"/>
  <c r="BK665"/>
  <c r="BK551"/>
  <c r="J404"/>
  <c r="J239"/>
  <c r="J929"/>
  <c r="BK694"/>
  <c r="BK583"/>
  <c r="J453"/>
  <c r="J143"/>
  <c r="J752"/>
  <c r="BK655"/>
  <c r="BK549"/>
  <c r="BK409"/>
  <c i="10" r="BK174"/>
  <c r="BK218"/>
  <c r="J142"/>
  <c r="J198"/>
  <c r="BK142"/>
  <c r="J188"/>
  <c i="11" r="J258"/>
  <c r="BK242"/>
  <c r="BK211"/>
  <c r="BK262"/>
  <c r="J228"/>
  <c i="12" r="J174"/>
  <c r="BK146"/>
  <c r="J97"/>
  <c r="BK154"/>
  <c r="BK116"/>
  <c r="J162"/>
  <c r="J130"/>
  <c r="BK120"/>
  <c r="BK130"/>
  <c i="4" r="J571"/>
  <c r="J370"/>
  <c r="BK321"/>
  <c r="J134"/>
  <c r="J516"/>
  <c r="BK406"/>
  <c r="J340"/>
  <c r="J113"/>
  <c r="BK640"/>
  <c r="BK438"/>
  <c r="BK368"/>
  <c r="BK287"/>
  <c i="5" r="J123"/>
  <c r="BK92"/>
  <c r="BK108"/>
  <c r="J111"/>
  <c i="6" r="J228"/>
  <c r="BK208"/>
  <c r="J232"/>
  <c r="J134"/>
  <c r="BK134"/>
  <c i="7" r="J105"/>
  <c i="8" r="J96"/>
  <c i="9" r="J780"/>
  <c r="J629"/>
  <c r="BK587"/>
  <c r="BK480"/>
  <c r="BK129"/>
  <c r="BK748"/>
  <c r="BK622"/>
  <c r="BK484"/>
  <c r="BK350"/>
  <c r="BK143"/>
  <c r="BK907"/>
  <c r="BK708"/>
  <c r="J585"/>
  <c r="BK567"/>
  <c r="J419"/>
  <c r="J138"/>
  <c r="BK105"/>
  <c r="J711"/>
  <c r="J592"/>
  <c r="BK531"/>
  <c r="BK453"/>
  <c i="10" r="BK226"/>
  <c r="BK95"/>
  <c r="BK98"/>
  <c r="BK177"/>
  <c r="J126"/>
  <c r="BK198"/>
  <c i="11" r="BK266"/>
  <c r="J211"/>
  <c r="BK127"/>
  <c r="BK146"/>
  <c r="J250"/>
  <c r="J161"/>
  <c i="12" r="BK170"/>
  <c r="J136"/>
  <c r="J102"/>
  <c r="J158"/>
  <c r="J120"/>
  <c r="BK97"/>
  <c r="J144"/>
  <c r="BK126"/>
  <c r="BK144"/>
  <c i="2" l="1" r="BK87"/>
  <c r="BK86"/>
  <c r="J86"/>
  <c r="J63"/>
  <c r="R87"/>
  <c r="R86"/>
  <c i="4" r="BK102"/>
  <c r="T102"/>
  <c r="P133"/>
  <c r="BK215"/>
  <c r="J215"/>
  <c r="J67"/>
  <c r="T215"/>
  <c r="P292"/>
  <c r="P311"/>
  <c r="BK358"/>
  <c r="J358"/>
  <c r="J72"/>
  <c r="T358"/>
  <c r="P385"/>
  <c r="P405"/>
  <c r="BK515"/>
  <c r="J515"/>
  <c r="J77"/>
  <c r="P515"/>
  <c i="5" r="BK91"/>
  <c r="J91"/>
  <c r="J65"/>
  <c r="BK107"/>
  <c r="J107"/>
  <c r="J66"/>
  <c r="T107"/>
  <c i="6" r="P123"/>
  <c r="P96"/>
  <c r="BK142"/>
  <c r="J142"/>
  <c r="J70"/>
  <c r="T142"/>
  <c r="R207"/>
  <c r="P227"/>
  <c i="7" r="BK87"/>
  <c r="J87"/>
  <c r="J64"/>
  <c r="R87"/>
  <c r="R86"/>
  <c i="9" r="BK137"/>
  <c r="J137"/>
  <c r="J66"/>
  <c r="T137"/>
  <c r="R356"/>
  <c r="P452"/>
  <c r="R471"/>
  <c r="BK483"/>
  <c r="J483"/>
  <c r="J72"/>
  <c r="R483"/>
  <c r="P494"/>
  <c r="BK575"/>
  <c r="J575"/>
  <c r="J74"/>
  <c r="T575"/>
  <c r="R602"/>
  <c r="P649"/>
  <c r="BK714"/>
  <c r="J714"/>
  <c r="J77"/>
  <c r="T714"/>
  <c r="P779"/>
  <c r="R779"/>
  <c r="T810"/>
  <c i="10" r="R94"/>
  <c r="R93"/>
  <c r="BK109"/>
  <c r="J109"/>
  <c r="J67"/>
  <c r="BK148"/>
  <c r="J148"/>
  <c r="J68"/>
  <c r="R148"/>
  <c i="11" r="P126"/>
  <c r="P96"/>
  <c r="T126"/>
  <c r="T96"/>
  <c r="BK145"/>
  <c r="J145"/>
  <c r="J70"/>
  <c r="R145"/>
  <c r="T145"/>
  <c r="BK197"/>
  <c r="J197"/>
  <c r="J71"/>
  <c r="P197"/>
  <c r="R197"/>
  <c r="T197"/>
  <c r="BK227"/>
  <c r="J227"/>
  <c r="J72"/>
  <c i="2" r="P87"/>
  <c r="P86"/>
  <c i="1" r="AU56"/>
  <c i="4" r="P102"/>
  <c r="R133"/>
  <c r="P215"/>
  <c r="BK292"/>
  <c r="J292"/>
  <c r="J68"/>
  <c r="T292"/>
  <c r="R311"/>
  <c r="P358"/>
  <c r="BK385"/>
  <c r="J385"/>
  <c r="J73"/>
  <c r="R385"/>
  <c r="T385"/>
  <c r="R405"/>
  <c r="BK470"/>
  <c r="J470"/>
  <c r="J75"/>
  <c r="R470"/>
  <c r="BK499"/>
  <c r="J499"/>
  <c r="J76"/>
  <c r="R499"/>
  <c r="T515"/>
  <c i="5" r="R91"/>
  <c r="P107"/>
  <c i="6" r="R123"/>
  <c r="R96"/>
  <c r="P142"/>
  <c r="BK207"/>
  <c r="J207"/>
  <c r="J71"/>
  <c r="T207"/>
  <c r="T227"/>
  <c i="7" r="T87"/>
  <c r="T86"/>
  <c i="9" r="P104"/>
  <c r="T104"/>
  <c r="R137"/>
  <c r="T356"/>
  <c r="R452"/>
  <c r="BK471"/>
  <c r="J471"/>
  <c r="J71"/>
  <c r="T471"/>
  <c r="P483"/>
  <c r="T483"/>
  <c r="R494"/>
  <c r="P575"/>
  <c r="BK602"/>
  <c r="J602"/>
  <c r="J75"/>
  <c r="BK649"/>
  <c r="J649"/>
  <c r="J76"/>
  <c r="T649"/>
  <c r="R714"/>
  <c r="BK779"/>
  <c r="J779"/>
  <c r="J78"/>
  <c r="T779"/>
  <c r="R810"/>
  <c i="10" r="P94"/>
  <c r="P93"/>
  <c r="R109"/>
  <c r="R108"/>
  <c r="T148"/>
  <c i="11" r="BK126"/>
  <c r="J126"/>
  <c r="J67"/>
  <c r="R126"/>
  <c r="R96"/>
  <c r="P145"/>
  <c r="P227"/>
  <c r="R227"/>
  <c r="T227"/>
  <c i="12" r="BK105"/>
  <c r="J105"/>
  <c r="J67"/>
  <c r="P105"/>
  <c r="T105"/>
  <c r="P123"/>
  <c r="T123"/>
  <c r="BK129"/>
  <c r="P129"/>
  <c r="P128"/>
  <c r="T129"/>
  <c r="T128"/>
  <c i="2" r="T87"/>
  <c r="T86"/>
  <c i="4" r="R102"/>
  <c r="BK133"/>
  <c r="J133"/>
  <c r="J66"/>
  <c r="T133"/>
  <c r="R215"/>
  <c r="R292"/>
  <c r="BK311"/>
  <c r="T311"/>
  <c r="R358"/>
  <c r="BK405"/>
  <c r="J405"/>
  <c r="J74"/>
  <c r="T405"/>
  <c r="P470"/>
  <c r="T470"/>
  <c r="P499"/>
  <c r="T499"/>
  <c r="R515"/>
  <c i="5" r="P91"/>
  <c r="P90"/>
  <c r="P89"/>
  <c i="1" r="AU59"/>
  <c i="5" r="T91"/>
  <c r="T90"/>
  <c r="T89"/>
  <c r="R107"/>
  <c i="6" r="BK123"/>
  <c r="J123"/>
  <c r="J67"/>
  <c r="T123"/>
  <c r="T96"/>
  <c r="R142"/>
  <c r="P207"/>
  <c r="BK227"/>
  <c r="J227"/>
  <c r="J72"/>
  <c r="R227"/>
  <c i="7" r="P87"/>
  <c r="P86"/>
  <c i="1" r="AU62"/>
  <c i="9" r="BK104"/>
  <c r="R104"/>
  <c r="R103"/>
  <c r="P137"/>
  <c r="BK356"/>
  <c r="J356"/>
  <c r="J67"/>
  <c r="P356"/>
  <c r="BK452"/>
  <c r="J452"/>
  <c r="J68"/>
  <c r="T452"/>
  <c r="P471"/>
  <c r="BK494"/>
  <c r="J494"/>
  <c r="J73"/>
  <c r="T494"/>
  <c r="R575"/>
  <c r="P602"/>
  <c r="T602"/>
  <c r="R649"/>
  <c r="P714"/>
  <c r="BK810"/>
  <c r="J810"/>
  <c r="J79"/>
  <c r="P810"/>
  <c i="10" r="BK94"/>
  <c r="J94"/>
  <c r="J65"/>
  <c r="T94"/>
  <c r="T93"/>
  <c r="P109"/>
  <c r="T109"/>
  <c r="T108"/>
  <c r="P148"/>
  <c i="12" r="R105"/>
  <c r="BK123"/>
  <c r="J123"/>
  <c r="J69"/>
  <c r="R123"/>
  <c r="R129"/>
  <c r="R128"/>
  <c i="4" r="BK306"/>
  <c r="J306"/>
  <c r="J69"/>
  <c r="BK779"/>
  <c r="J779"/>
  <c r="J78"/>
  <c i="6" r="BK245"/>
  <c r="J245"/>
  <c r="J73"/>
  <c i="9" r="BK466"/>
  <c r="J466"/>
  <c r="J69"/>
  <c i="10" r="BK221"/>
  <c r="J221"/>
  <c r="J69"/>
  <c r="BK225"/>
  <c r="J225"/>
  <c r="J70"/>
  <c i="11" r="BK97"/>
  <c r="J97"/>
  <c r="J65"/>
  <c r="BK102"/>
  <c r="J102"/>
  <c r="J66"/>
  <c i="3" r="BK95"/>
  <c r="J95"/>
  <c r="J66"/>
  <c r="BK99"/>
  <c r="J99"/>
  <c r="J67"/>
  <c i="5" r="BK129"/>
  <c r="J129"/>
  <c r="J67"/>
  <c i="6" r="BK102"/>
  <c r="J102"/>
  <c r="J66"/>
  <c r="BK137"/>
  <c r="J137"/>
  <c r="J68"/>
  <c i="8" r="BK91"/>
  <c r="J91"/>
  <c r="J65"/>
  <c r="BK95"/>
  <c r="J95"/>
  <c r="J66"/>
  <c i="11" r="BK140"/>
  <c r="J140"/>
  <c r="J68"/>
  <c r="BK265"/>
  <c r="J265"/>
  <c r="J73"/>
  <c i="3" r="BK91"/>
  <c r="J91"/>
  <c r="J65"/>
  <c i="6" r="BK97"/>
  <c r="J97"/>
  <c r="J65"/>
  <c i="8" r="BK99"/>
  <c r="J99"/>
  <c r="J67"/>
  <c i="9" r="BK935"/>
  <c r="J935"/>
  <c r="J80"/>
  <c i="12" r="BK96"/>
  <c r="J96"/>
  <c r="J65"/>
  <c r="BK101"/>
  <c r="J101"/>
  <c r="J66"/>
  <c r="BK119"/>
  <c r="J119"/>
  <c r="J68"/>
  <c r="BK176"/>
  <c r="J176"/>
  <c r="J72"/>
  <c r="E50"/>
  <c r="J56"/>
  <c r="BE109"/>
  <c r="BE112"/>
  <c r="BE120"/>
  <c r="BE140"/>
  <c r="BE150"/>
  <c r="BE152"/>
  <c r="BE154"/>
  <c r="BE160"/>
  <c r="BE97"/>
  <c r="BE134"/>
  <c r="BE136"/>
  <c r="BE144"/>
  <c r="BE146"/>
  <c r="BE158"/>
  <c r="BE162"/>
  <c r="BE164"/>
  <c r="BE166"/>
  <c r="BE170"/>
  <c r="BE124"/>
  <c r="BE130"/>
  <c r="BE132"/>
  <c r="BE156"/>
  <c r="BE168"/>
  <c r="BE172"/>
  <c r="BE177"/>
  <c r="F59"/>
  <c r="BE102"/>
  <c r="BE106"/>
  <c r="BE116"/>
  <c r="BE126"/>
  <c r="BE138"/>
  <c r="BE142"/>
  <c r="BE148"/>
  <c r="BE174"/>
  <c i="11" r="E50"/>
  <c r="J56"/>
  <c r="F92"/>
  <c r="BE130"/>
  <c r="BE133"/>
  <c r="BE171"/>
  <c r="BE198"/>
  <c r="BE211"/>
  <c r="BE250"/>
  <c r="BE258"/>
  <c r="BE262"/>
  <c r="BE161"/>
  <c r="BE224"/>
  <c r="BE254"/>
  <c r="BE98"/>
  <c r="BE146"/>
  <c r="BE194"/>
  <c r="BE228"/>
  <c r="BE234"/>
  <c r="BE266"/>
  <c r="BE103"/>
  <c r="BE127"/>
  <c r="BE137"/>
  <c r="BE141"/>
  <c r="BE238"/>
  <c r="BE242"/>
  <c r="BE246"/>
  <c i="9" r="J104"/>
  <c r="J65"/>
  <c i="10" r="BE134"/>
  <c r="BE142"/>
  <c r="BE165"/>
  <c r="BE218"/>
  <c r="F59"/>
  <c r="BE95"/>
  <c r="BE98"/>
  <c r="BE110"/>
  <c r="BE145"/>
  <c r="BE162"/>
  <c r="BE171"/>
  <c r="BE210"/>
  <c r="E50"/>
  <c r="BE126"/>
  <c r="BE174"/>
  <c r="BE177"/>
  <c r="BE198"/>
  <c r="BE206"/>
  <c r="J56"/>
  <c r="BE101"/>
  <c r="BE105"/>
  <c r="BE118"/>
  <c r="BE149"/>
  <c r="BE152"/>
  <c r="BE168"/>
  <c r="BE180"/>
  <c r="BE183"/>
  <c r="BE188"/>
  <c r="BE222"/>
  <c r="BE226"/>
  <c i="8" r="BK90"/>
  <c r="J90"/>
  <c r="J64"/>
  <c i="9" r="F59"/>
  <c r="BE118"/>
  <c r="BE124"/>
  <c r="BE129"/>
  <c r="BE134"/>
  <c r="BE143"/>
  <c r="BE239"/>
  <c r="BE340"/>
  <c r="BE345"/>
  <c r="BE350"/>
  <c r="BE389"/>
  <c r="BE394"/>
  <c r="BE409"/>
  <c r="BE414"/>
  <c r="BE453"/>
  <c r="BE459"/>
  <c r="BE495"/>
  <c r="BE507"/>
  <c r="BE559"/>
  <c r="BE576"/>
  <c r="BE583"/>
  <c r="BE592"/>
  <c r="BE594"/>
  <c r="BE660"/>
  <c r="BE691"/>
  <c r="BE715"/>
  <c r="BE800"/>
  <c r="E50"/>
  <c r="J56"/>
  <c r="BE335"/>
  <c r="BE352"/>
  <c r="BE354"/>
  <c r="BE357"/>
  <c r="BE480"/>
  <c r="BE484"/>
  <c r="BE489"/>
  <c r="BE515"/>
  <c r="BE531"/>
  <c r="BE534"/>
  <c r="BE587"/>
  <c r="BE622"/>
  <c r="BE626"/>
  <c r="BE665"/>
  <c r="BE776"/>
  <c r="BE790"/>
  <c r="BE911"/>
  <c r="BE920"/>
  <c r="BE936"/>
  <c r="BE419"/>
  <c r="BE456"/>
  <c r="BE467"/>
  <c r="BE567"/>
  <c r="BE572"/>
  <c r="BE581"/>
  <c r="BE585"/>
  <c r="BE603"/>
  <c r="BE646"/>
  <c r="BE655"/>
  <c r="BE708"/>
  <c r="BE711"/>
  <c r="BE752"/>
  <c r="BE780"/>
  <c r="BE907"/>
  <c r="BE923"/>
  <c r="BE105"/>
  <c r="BE113"/>
  <c r="BE138"/>
  <c r="BE373"/>
  <c r="BE404"/>
  <c r="BE463"/>
  <c r="BE472"/>
  <c r="BE477"/>
  <c r="BE549"/>
  <c r="BE551"/>
  <c r="BE599"/>
  <c r="BE629"/>
  <c r="BE634"/>
  <c r="BE650"/>
  <c r="BE673"/>
  <c r="BE682"/>
  <c r="BE694"/>
  <c r="BE748"/>
  <c r="BE755"/>
  <c r="BE773"/>
  <c r="BE811"/>
  <c r="BE929"/>
  <c i="8" r="J56"/>
  <c r="E77"/>
  <c r="BE92"/>
  <c r="BE100"/>
  <c r="F59"/>
  <c r="BE96"/>
  <c i="7" r="E50"/>
  <c r="J56"/>
  <c r="F59"/>
  <c r="BE90"/>
  <c r="BE92"/>
  <c r="BE98"/>
  <c r="BE101"/>
  <c r="BE103"/>
  <c r="BE105"/>
  <c r="BE95"/>
  <c r="BE88"/>
  <c i="6" r="BE127"/>
  <c r="BE130"/>
  <c r="BE228"/>
  <c r="BE236"/>
  <c r="BE124"/>
  <c r="BE134"/>
  <c r="BE138"/>
  <c r="BE208"/>
  <c r="BE224"/>
  <c r="J56"/>
  <c r="E83"/>
  <c r="F92"/>
  <c r="BE98"/>
  <c r="BE103"/>
  <c r="BE157"/>
  <c r="BE168"/>
  <c r="BE204"/>
  <c r="BE216"/>
  <c r="BE232"/>
  <c r="BE143"/>
  <c r="BE176"/>
  <c r="BE242"/>
  <c r="BE246"/>
  <c i="4" r="J102"/>
  <c r="J65"/>
  <c r="J311"/>
  <c r="J71"/>
  <c i="5" r="F59"/>
  <c r="J83"/>
  <c r="BE92"/>
  <c r="BE104"/>
  <c r="BE114"/>
  <c r="BE117"/>
  <c r="BE126"/>
  <c r="E50"/>
  <c r="BE98"/>
  <c r="BE123"/>
  <c r="BE101"/>
  <c r="BE120"/>
  <c r="BE130"/>
  <c r="BE95"/>
  <c r="BE108"/>
  <c r="BE111"/>
  <c i="3" r="BK90"/>
  <c r="BK89"/>
  <c r="J89"/>
  <c i="4" r="E50"/>
  <c r="F59"/>
  <c r="J94"/>
  <c r="BE103"/>
  <c r="BE113"/>
  <c r="BE353"/>
  <c r="BE355"/>
  <c r="BE364"/>
  <c r="BE368"/>
  <c r="BE382"/>
  <c r="BE402"/>
  <c r="BE406"/>
  <c r="BE455"/>
  <c r="BE488"/>
  <c r="BE500"/>
  <c r="BE505"/>
  <c r="BE711"/>
  <c r="BE780"/>
  <c r="BE142"/>
  <c r="BE150"/>
  <c r="BE199"/>
  <c r="BE213"/>
  <c r="BE216"/>
  <c r="BE293"/>
  <c r="BE303"/>
  <c r="BE307"/>
  <c r="BE359"/>
  <c r="BE366"/>
  <c r="BE370"/>
  <c r="BE375"/>
  <c r="BE377"/>
  <c r="BE386"/>
  <c r="BE445"/>
  <c r="BE471"/>
  <c r="BE478"/>
  <c r="BE485"/>
  <c r="BE643"/>
  <c r="BE121"/>
  <c r="BE272"/>
  <c r="BE277"/>
  <c r="BE282"/>
  <c r="BE287"/>
  <c r="BE299"/>
  <c r="BE312"/>
  <c r="BE321"/>
  <c r="BE328"/>
  <c r="BE394"/>
  <c r="BE399"/>
  <c r="BE438"/>
  <c r="BE442"/>
  <c r="BE467"/>
  <c r="BE496"/>
  <c r="BE510"/>
  <c r="BE516"/>
  <c r="BE640"/>
  <c r="BE108"/>
  <c r="BE116"/>
  <c r="BE126"/>
  <c r="BE134"/>
  <c r="BE208"/>
  <c r="BE228"/>
  <c r="BE240"/>
  <c r="BE296"/>
  <c r="BE340"/>
  <c r="BE343"/>
  <c r="BE391"/>
  <c r="BE493"/>
  <c r="BE571"/>
  <c r="BE626"/>
  <c i="2" r="J87"/>
  <c r="J64"/>
  <c i="3" r="BE96"/>
  <c r="E77"/>
  <c r="J83"/>
  <c r="BE100"/>
  <c r="F59"/>
  <c r="BE92"/>
  <c i="2" r="J56"/>
  <c r="F59"/>
  <c r="BE88"/>
  <c r="BE90"/>
  <c r="BE95"/>
  <c r="BE101"/>
  <c r="BE105"/>
  <c r="E50"/>
  <c r="BE92"/>
  <c r="BE98"/>
  <c r="BE103"/>
  <c i="1" r="BC56"/>
  <c i="2" r="F39"/>
  <c i="1" r="BD56"/>
  <c i="10" r="F39"/>
  <c i="1" r="BD65"/>
  <c i="11" r="F36"/>
  <c i="1" r="BA66"/>
  <c i="3" r="F39"/>
  <c i="1" r="BD57"/>
  <c i="3" r="F36"/>
  <c i="1" r="BA57"/>
  <c i="4" r="F36"/>
  <c i="1" r="BA58"/>
  <c i="11" r="J36"/>
  <c i="1" r="AW66"/>
  <c i="12" r="J36"/>
  <c i="1" r="AW67"/>
  <c i="4" r="J36"/>
  <c i="1" r="AW58"/>
  <c i="5" r="J36"/>
  <c i="1" r="AW59"/>
  <c i="5" r="F38"/>
  <c i="1" r="BC59"/>
  <c i="5" r="F37"/>
  <c i="1" r="BB59"/>
  <c i="5" r="F36"/>
  <c i="1" r="BA59"/>
  <c i="5" r="F39"/>
  <c i="1" r="BD59"/>
  <c i="6" r="F38"/>
  <c i="1" r="BC60"/>
  <c i="8" r="J36"/>
  <c i="1" r="AW63"/>
  <c i="9" r="F36"/>
  <c i="1" r="BA64"/>
  <c r="AS54"/>
  <c i="10" r="J36"/>
  <c i="1" r="AW65"/>
  <c i="12" r="F38"/>
  <c i="1" r="BC67"/>
  <c i="2" r="F36"/>
  <c i="1" r="BA56"/>
  <c i="2" r="F37"/>
  <c i="1" r="BB56"/>
  <c i="3" r="F37"/>
  <c i="1" r="BB57"/>
  <c i="3" r="J32"/>
  <c i="4" r="F37"/>
  <c i="1" r="BB58"/>
  <c i="12" r="F36"/>
  <c i="1" r="BA67"/>
  <c i="2" r="J36"/>
  <c i="1" r="AW56"/>
  <c i="4" r="F38"/>
  <c i="1" r="BC58"/>
  <c i="6" r="F37"/>
  <c i="1" r="BB60"/>
  <c i="8" r="F36"/>
  <c i="1" r="BA63"/>
  <c i="9" r="J36"/>
  <c i="1" r="AW64"/>
  <c i="9" r="F39"/>
  <c i="1" r="BD64"/>
  <c i="6" r="F36"/>
  <c i="1" r="BA60"/>
  <c i="6" r="J36"/>
  <c i="1" r="AW60"/>
  <c i="7" r="J36"/>
  <c i="1" r="AW62"/>
  <c i="7" r="F38"/>
  <c i="1" r="BC62"/>
  <c i="7" r="F37"/>
  <c i="1" r="BB62"/>
  <c i="8" r="F39"/>
  <c i="1" r="BD63"/>
  <c i="8" r="F37"/>
  <c i="1" r="BB63"/>
  <c i="9" r="F37"/>
  <c i="1" r="BB64"/>
  <c i="7" r="F39"/>
  <c i="1" r="BD62"/>
  <c i="7" r="F36"/>
  <c i="1" r="BA62"/>
  <c i="8" r="F38"/>
  <c i="1" r="BC63"/>
  <c i="10" r="F37"/>
  <c i="1" r="BB65"/>
  <c i="11" r="F39"/>
  <c i="1" r="BD66"/>
  <c i="12" r="F39"/>
  <c i="1" r="BD67"/>
  <c i="3" r="F38"/>
  <c i="1" r="BC57"/>
  <c i="10" r="F36"/>
  <c i="1" r="BA65"/>
  <c i="11" r="F38"/>
  <c i="1" r="BC66"/>
  <c i="2" r="J32"/>
  <c i="3" r="J36"/>
  <c i="1" r="AW57"/>
  <c i="4" r="F39"/>
  <c i="1" r="BD58"/>
  <c i="9" r="F38"/>
  <c i="1" r="BC64"/>
  <c i="6" r="F39"/>
  <c i="1" r="BD60"/>
  <c i="10" r="F38"/>
  <c i="1" r="BC65"/>
  <c i="11" r="F37"/>
  <c i="1" r="BB66"/>
  <c i="12" r="F37"/>
  <c i="1" r="BB67"/>
  <c i="12" l="1" r="R95"/>
  <c r="R94"/>
  <c r="T95"/>
  <c r="T94"/>
  <c r="P95"/>
  <c r="P94"/>
  <c i="1" r="AU67"/>
  <c i="10" r="T92"/>
  <c i="4" r="BK310"/>
  <c r="J310"/>
  <c r="J70"/>
  <c i="11" r="P144"/>
  <c r="P95"/>
  <c i="1" r="AU66"/>
  <c i="9" r="BK103"/>
  <c i="6" r="R141"/>
  <c r="R95"/>
  <c i="4" r="T310"/>
  <c i="9" r="T470"/>
  <c r="T103"/>
  <c r="T102"/>
  <c r="P103"/>
  <c i="6" r="P141"/>
  <c r="P95"/>
  <c i="1" r="AU60"/>
  <c i="5" r="R90"/>
  <c r="R89"/>
  <c i="4" r="R310"/>
  <c r="P101"/>
  <c i="11" r="T144"/>
  <c r="T95"/>
  <c r="R144"/>
  <c r="R95"/>
  <c i="10" r="R92"/>
  <c i="9" r="R470"/>
  <c i="6" r="T141"/>
  <c r="T95"/>
  <c i="4" r="P310"/>
  <c r="T101"/>
  <c r="T100"/>
  <c i="10" r="P108"/>
  <c r="P92"/>
  <c i="1" r="AU65"/>
  <c i="9" r="P470"/>
  <c r="R102"/>
  <c i="4" r="R101"/>
  <c r="R100"/>
  <c i="12" r="BK128"/>
  <c r="J128"/>
  <c r="J70"/>
  <c i="4" r="BK101"/>
  <c r="BK100"/>
  <c r="J100"/>
  <c r="J63"/>
  <c i="6" r="BK96"/>
  <c r="J96"/>
  <c r="J64"/>
  <c i="9" r="BK470"/>
  <c r="J470"/>
  <c r="J70"/>
  <c i="10" r="BK93"/>
  <c r="J93"/>
  <c r="J64"/>
  <c i="11" r="BK96"/>
  <c r="J96"/>
  <c r="J64"/>
  <c i="5" r="BK90"/>
  <c r="J90"/>
  <c r="J64"/>
  <c i="7" r="BK86"/>
  <c r="J86"/>
  <c i="10" r="BK108"/>
  <c r="J108"/>
  <c r="J66"/>
  <c i="11" r="BK144"/>
  <c r="J144"/>
  <c r="J69"/>
  <c i="12" r="BK95"/>
  <c r="J95"/>
  <c r="J64"/>
  <c r="J129"/>
  <c r="J71"/>
  <c i="6" r="BK141"/>
  <c r="J141"/>
  <c r="J69"/>
  <c i="8" r="BK89"/>
  <c r="J89"/>
  <c r="J63"/>
  <c i="1" r="AG57"/>
  <c i="3" r="J63"/>
  <c r="J90"/>
  <c r="J64"/>
  <c i="1" r="AG56"/>
  <c i="7" r="J32"/>
  <c i="1" r="AG62"/>
  <c i="5" r="J35"/>
  <c i="1" r="AV59"/>
  <c r="AT59"/>
  <c r="BB55"/>
  <c r="AX55"/>
  <c i="8" r="J35"/>
  <c i="1" r="AV63"/>
  <c r="AT63"/>
  <c i="9" r="J35"/>
  <c i="1" r="AV64"/>
  <c r="AT64"/>
  <c i="2" r="J35"/>
  <c i="1" r="AV56"/>
  <c r="AT56"/>
  <c r="AN56"/>
  <c r="BC55"/>
  <c i="7" r="J35"/>
  <c i="1" r="AV62"/>
  <c r="AT62"/>
  <c r="AN62"/>
  <c i="10" r="F35"/>
  <c i="1" r="AZ65"/>
  <c i="12" r="F35"/>
  <c i="1" r="AZ67"/>
  <c r="BA61"/>
  <c r="AW61"/>
  <c i="3" r="F35"/>
  <c i="1" r="AZ57"/>
  <c i="5" r="F35"/>
  <c i="1" r="AZ59"/>
  <c r="BA55"/>
  <c i="6" r="J35"/>
  <c i="1" r="AV60"/>
  <c r="AT60"/>
  <c r="BD55"/>
  <c i="7" r="F35"/>
  <c i="1" r="AZ62"/>
  <c i="9" r="F35"/>
  <c i="1" r="AZ64"/>
  <c i="4" r="J35"/>
  <c i="1" r="AV58"/>
  <c r="AT58"/>
  <c i="8" r="F35"/>
  <c i="1" r="AZ63"/>
  <c i="10" r="J35"/>
  <c i="1" r="AV65"/>
  <c r="AT65"/>
  <c r="BD61"/>
  <c i="12" r="J35"/>
  <c i="1" r="AV67"/>
  <c r="AT67"/>
  <c r="BC61"/>
  <c r="AY61"/>
  <c i="3" r="J35"/>
  <c i="1" r="AV57"/>
  <c r="AT57"/>
  <c r="AN57"/>
  <c i="6" r="F35"/>
  <c i="1" r="AZ60"/>
  <c i="11" r="J35"/>
  <c i="1" r="AV66"/>
  <c r="AT66"/>
  <c r="BB61"/>
  <c r="AX61"/>
  <c i="2" r="F35"/>
  <c i="1" r="AZ56"/>
  <c i="4" r="F35"/>
  <c i="1" r="AZ58"/>
  <c i="11" r="F35"/>
  <c i="1" r="AZ66"/>
  <c i="4" l="1" r="P100"/>
  <c i="1" r="AU58"/>
  <c i="9" r="P102"/>
  <c i="1" r="AU64"/>
  <c i="9" r="BK102"/>
  <c r="J102"/>
  <c r="J63"/>
  <c i="5" r="BK89"/>
  <c r="J89"/>
  <c r="J63"/>
  <c i="6" r="BK95"/>
  <c r="J95"/>
  <c i="10" r="BK92"/>
  <c r="J92"/>
  <c r="J63"/>
  <c i="11" r="BK95"/>
  <c r="J95"/>
  <c r="J63"/>
  <c i="12" r="BK94"/>
  <c r="J94"/>
  <c i="7" r="J63"/>
  <c i="4" r="J101"/>
  <c r="J64"/>
  <c i="9" r="J103"/>
  <c r="J64"/>
  <c i="7" r="J41"/>
  <c i="3" r="J41"/>
  <c i="2" r="J41"/>
  <c i="1" r="AU61"/>
  <c i="12" r="J32"/>
  <c i="1" r="AG67"/>
  <c i="8" r="J32"/>
  <c i="1" r="AG63"/>
  <c r="BD54"/>
  <c r="W33"/>
  <c r="AU55"/>
  <c i="6" r="J32"/>
  <c i="1" r="AG60"/>
  <c r="AZ55"/>
  <c r="AV55"/>
  <c r="BC54"/>
  <c r="AY54"/>
  <c i="4" r="J32"/>
  <c i="1" r="AG58"/>
  <c r="AY55"/>
  <c r="BB54"/>
  <c r="W31"/>
  <c r="AW55"/>
  <c r="BA54"/>
  <c r="AW54"/>
  <c r="AK30"/>
  <c r="AZ61"/>
  <c r="AV61"/>
  <c r="AT61"/>
  <c i="12" l="1" r="J41"/>
  <c i="4" r="J41"/>
  <c i="6" r="J41"/>
  <c r="J63"/>
  <c i="12" r="J63"/>
  <c i="8" r="J41"/>
  <c i="1" r="AN63"/>
  <c r="AN58"/>
  <c r="AN60"/>
  <c r="AN67"/>
  <c r="AU54"/>
  <c i="10" r="J32"/>
  <c i="1" r="AG65"/>
  <c r="W30"/>
  <c r="AX54"/>
  <c i="9" r="J32"/>
  <c i="1" r="AG64"/>
  <c r="AZ54"/>
  <c r="W29"/>
  <c i="5" r="J32"/>
  <c i="1" r="AG59"/>
  <c r="AG55"/>
  <c i="11" r="J32"/>
  <c i="1" r="AG66"/>
  <c r="W32"/>
  <c r="AT55"/>
  <c r="AN55"/>
  <c i="9" l="1" r="J41"/>
  <c i="10" r="J41"/>
  <c i="11" r="J41"/>
  <c i="5" r="J41"/>
  <c i="1" r="AN59"/>
  <c r="AN64"/>
  <c r="AN66"/>
  <c r="AN65"/>
  <c r="AG61"/>
  <c r="AG54"/>
  <c r="AK26"/>
  <c r="AV54"/>
  <c r="AK29"/>
  <c r="AK35"/>
  <c l="1" r="AN61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<sst xmlns="http://schemas.openxmlformats.org/spreadsheetml/2006/main">
  <si>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</si>
  <si>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</si>
  <si>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</si>
  <si>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</si>
  <si>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</si>
  <si>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{108965cd-26d5-46bd-9171-ad2ae623b6ef}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</si>
  <si>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</si>
  <si>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</si>
  <si>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</si>
  <si>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</si>
  <si>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</si>
  <si>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</si>
  <si>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</si>
  <si>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</si>
  <si>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2020005V23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</si>
  <si>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</si>
  <si>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</si>
  <si>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Víceúčelový školní objekt</t>
  </si>
  <si>
    <t>KSO:</t>
  </si>
  <si>
    <t/>
  </si>
  <si>
    <t>CC-CZ:</t>
  </si>
  <si>
    <t>Místo:</t>
  </si>
  <si>
    <t>Luby</t>
  </si>
  <si>
    <t>Datum:</t>
  </si>
  <si>
    <t>25. 7. 2023</t>
  </si>
  <si>
    <t>Zadavatel:</t>
  </si>
  <si>
    <t>IČ:</t>
  </si>
  <si>
    <t>Město Luby, Nám. 5. května 164, Luby</t>
  </si>
  <si>
    <t>DIČ:</t>
  </si>
  <si>
    <t>Uchazeč:</t>
  </si>
  <si>
    <t>Vyplň údaj</t>
  </si>
  <si>
    <t>Projektant:</t>
  </si>
  <si>
    <t>PK Beránek &amp; Hradil, Svobody 7/1, Cheb</t>
  </si>
  <si>
    <t>True</t>
  </si>
  <si>
    <t>Zpracovatel: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</si>
  <si>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</si>
  <si>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</si>
  <si>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</si>
  <si>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</si>
  <si>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</si>
  <si>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</si>
  <si>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</si>
  <si>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</si>
  <si>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</si>
  <si>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</si>
  <si>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</si>
  <si>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</si>
  <si>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</si>
  <si>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</si>
  <si>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</si>
  <si>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</si>
  <si>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</si>
  <si>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</si>
  <si>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</si>
  <si>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</si>
  <si>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</si>
  <si>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</si>
  <si>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</si>
  <si>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</si>
  <si>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</si>
  <si>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</si>
  <si>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</si>
  <si>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</si>
  <si>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</si>
  <si>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</si>
  <si>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</si>
  <si>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</si>
  <si>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</si>
  <si>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</si>
  <si>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</si>
  <si>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</si>
  <si>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</si>
  <si>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</si>
  <si>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</si>
  <si>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</si>
  <si>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</si>
  <si>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1.NP</t>
  </si>
  <si>
    <t>Stavební úpravy 1.NP</t>
  </si>
  <si>
    <t>STA</t>
  </si>
  <si>
    <t>1</t>
  </si>
  <si>
    <t>{b4e731f6-f651-4cf4-af80-7098b253f1b7}</t>
  </si>
  <si>
    <t>801 59 11</t>
  </si>
  <si>
    <t>2</t>
  </si>
  <si>
    <t>/</t>
  </si>
  <si>
    <t>001</t>
  </si>
  <si>
    <t>Pokyny pro zpracování nabídky</t>
  </si>
  <si>
    <t>Soupis</t>
  </si>
  <si>
    <t>{31c6cd8e-8fe8-4788-af1b-3957bdeb46c7}</t>
  </si>
  <si>
    <t>VRN1</t>
  </si>
  <si>
    <t>Vedlejší rozpočtové náklady 1.NP</t>
  </si>
  <si>
    <t>{3b4a3152-9a27-4aad-8b49-6968f9dca0b1}</t>
  </si>
  <si>
    <t>ARS1</t>
  </si>
  <si>
    <t>Stavebně konstrukční řešení - 1.NP</t>
  </si>
  <si>
    <t>{ea132b60-3983-4ad7-adce-1dcf5b45b0a3}</t>
  </si>
  <si>
    <t>ZTI1</t>
  </si>
  <si>
    <t>Zdravotně technické instalace - 1.NP</t>
  </si>
  <si>
    <t>{fb5c47c8-108f-467e-8106-de1e7da701cd}</t>
  </si>
  <si>
    <t>UT1</t>
  </si>
  <si>
    <t>Vytápění - 1.NP</t>
  </si>
  <si>
    <t>{228a771f-e873-412d-9403-aab8e62b0e6e}</t>
  </si>
  <si>
    <t>2.NP</t>
  </si>
  <si>
    <t>Stavební úpravy 2.NP</t>
  </si>
  <si>
    <t>{86515a6e-9c44-4034-a535-3aa2fdba5b73}</t>
  </si>
  <si>
    <t>002</t>
  </si>
  <si>
    <t>{35cd3033-af85-441b-8af1-a0dab40dc394}</t>
  </si>
  <si>
    <t>VRN2</t>
  </si>
  <si>
    <t>Vedlejší rozpočtové náklady 2.NP</t>
  </si>
  <si>
    <t>{22ae9f15-bd50-4f97-b91d-287842003e40}</t>
  </si>
  <si>
    <t>ARS2</t>
  </si>
  <si>
    <t>Stavebně konstrukční řešení - 2.NP</t>
  </si>
  <si>
    <t>{81fce553-9c8a-4825-a37e-fb8b7f675e9c}</t>
  </si>
  <si>
    <t>ZTI2</t>
  </si>
  <si>
    <t>Zdravotně technické instalace - 2.NP</t>
  </si>
  <si>
    <t>{10f02647-31d2-4969-8851-d3bc640cc190}</t>
  </si>
  <si>
    <t>UT2</t>
  </si>
  <si>
    <t>Vytápění - 2.NP</t>
  </si>
  <si>
    <t>{9fc79281-0266-4be3-bd9d-2d4c2452948c}</t>
  </si>
  <si>
    <t>EIS</t>
  </si>
  <si>
    <t>Elektroinstalace</t>
  </si>
  <si>
    <t>{ac0e9eb3-c252-4787-b734-d2ff67638562}</t>
  </si>
  <si>
    <t>KRYCÍ LIST SOUPISU PRACÍ</t>
  </si>
  <si>
    <t>Objekt:</t>
  </si>
  <si>
    <t>1.NP - Stavební úpravy 1.NP</t>
  </si>
  <si>
    <t>Soupis:</t>
  </si>
  <si>
    <t>001 - Pokyny pro zpracování nabídky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</si>
  <si>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</si>
  <si>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</si>
  <si>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</si>
  <si>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</si>
  <si>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</si>
  <si>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</si>
  <si>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</si>
  <si>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</si>
  <si>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</si>
  <si>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</si>
  <si>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</si>
  <si>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</si>
  <si>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</si>
  <si>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</si>
  <si>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</si>
  <si>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</si>
  <si>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</si>
  <si>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</si>
  <si>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</si>
  <si>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</si>
  <si>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</si>
  <si>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</si>
  <si>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</si>
  <si>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info-001</t>
  </si>
  <si>
    <t>Pro všechny položky platí, že rozhodujícím dokumentem pro jejich množství, typ a kvalitu je Projektová dokumentace a specifikace standardů</t>
  </si>
  <si>
    <t>512</t>
  </si>
  <si>
    <t>-947100665</t>
  </si>
  <si>
    <t>PP</t>
  </si>
  <si>
    <t>info-002</t>
  </si>
  <si>
    <t>Zpracovatel nabídky je povinen podrobně prostudovat PD a porovnat ji s předloženým VV</t>
  </si>
  <si>
    <t>-1846291579</t>
  </si>
  <si>
    <t>3</t>
  </si>
  <si>
    <t>info-003</t>
  </si>
  <si>
    <t>V případě, že výkaz výměr obsahuje odkaz na obchodní firmy, názvy, specifická označení výrobků, zboží a služeb...</t>
  </si>
  <si>
    <t>-2040253459</t>
  </si>
  <si>
    <t>P</t>
  </si>
  <si>
    <t>Poznámka k položce:_x000d_
V případě, že výkaz výměr obsahuje odkaz na obchodní firmy, názvy, specifická označení výrobků, zboží a služeb, a jsou použity jako referenční prostředek pro vyjádření kvalitativních a technických parametrů dodávky, dodavatel v takovém případě může dodávku ocenit obdobným řešením, výrobkem, který bude kvalitativně a technicky splňovat požadavky projektové dokumentace.</t>
  </si>
  <si>
    <t>info-004</t>
  </si>
  <si>
    <t>Specifikace ceny obsahuje přípravu, dodávku, dopravu, montáž a veškeré související náklady spojené s realizací od zadání po předání stavby do užívání...</t>
  </si>
  <si>
    <t>1040886065</t>
  </si>
  <si>
    <t>Poznámka k položce:_x000d_
Specifikace ceny obsahuje přípravu, dodávku, dopravu, montáž a veškeré související náklady spojené s realizací od zadání po předání stavby do užívání, včetně nákladů na koordinaci, uvedení do provozu, dokončovací práce, údržbu do doby předání, potřebné zkoušky a atesty, odstranění závad, předání dokladů o skutečném provedení, revizní knihy a další nutné režie pro Dílo. Specifikace ceny dále obsahuje zajištění veškerých dokladů nutných pro úspěšné kolaudační řízení včetně přípravy těchto podkladů pro toto řízení a účasti zástupce zhotovitele na místním šetření.</t>
  </si>
  <si>
    <t>5</t>
  </si>
  <si>
    <t>info-005</t>
  </si>
  <si>
    <t>Při stanovení jednotkových cen je bezpodmínečně nutné, aby byly zakalkulovány veškeré konstrukce a jejich části, dle dostupných výkresů a popisu standardů výrobků</t>
  </si>
  <si>
    <t>1818862474</t>
  </si>
  <si>
    <t>Poznámka k položce:_x000d_
Při stanovení jednotkových cen je bezpodmínečně nutné, aby byly zakalkulovány veškeré konstrukce a jejich části, dle dostupných výkresů a popisu standardů výrobků. Pokud tak neučiní, nebude v průběhu provádění stavby brán zřetel na jeho event. požadavky na uznání víceprací vyplývajících z údajů a požadavků ve výše zmíněných projektových dokumentacích.</t>
  </si>
  <si>
    <t>6</t>
  </si>
  <si>
    <t>info-006</t>
  </si>
  <si>
    <t>Specifikace ceny obsahuje vždy kompletní systém dodávky a montáže pro plnou funkčnost Díla</t>
  </si>
  <si>
    <t>1292360568</t>
  </si>
  <si>
    <t>7</t>
  </si>
  <si>
    <t>info-007</t>
  </si>
  <si>
    <t>Specifikace ceny obsahuje vždy náklady související s průběžným úklidem staveniště a přilehlých komunikací, likvidaci odpadů, dočasná dopravní omezení atd.</t>
  </si>
  <si>
    <t>609113523</t>
  </si>
  <si>
    <t>8</t>
  </si>
  <si>
    <t>info-008</t>
  </si>
  <si>
    <t>Jednotkové ceny nebudou obsahovat DPH</t>
  </si>
  <si>
    <t>-1709470517</t>
  </si>
  <si>
    <t>VRN1 - Vedlejší rozpočtové náklady 1.NP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</si>
  <si>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</si>
  <si>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</si>
  <si>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</si>
  <si>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</si>
  <si>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</si>
  <si>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</si>
  <si>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Průzkumné, geodetické a projektové práce</t>
  </si>
  <si>
    <t>013254000</t>
  </si>
  <si>
    <t>Dokumentace skutečného provedení stavby</t>
  </si>
  <si>
    <t>…</t>
  </si>
  <si>
    <t>CS ÚRS 2023 02</t>
  </si>
  <si>
    <t>1024</t>
  </si>
  <si>
    <t>1898676777</t>
  </si>
  <si>
    <t>Online PSC</t>
  </si>
  <si>
    <t>https://podminky.urs.cz/item/CS_URS_2023_02/013254000</t>
  </si>
  <si>
    <t>VRN3</t>
  </si>
  <si>
    <t>Zařízení staveniště</t>
  </si>
  <si>
    <t>030001000</t>
  </si>
  <si>
    <t>-1514466813</t>
  </si>
  <si>
    <t>https://podminky.urs.cz/item/CS_URS_2023_02/030001000</t>
  </si>
  <si>
    <t>VRN4</t>
  </si>
  <si>
    <t>Inženýrská činnost</t>
  </si>
  <si>
    <t>045002000</t>
  </si>
  <si>
    <t>Kompletační a koordinační činnost</t>
  </si>
  <si>
    <t>735118134</t>
  </si>
  <si>
    <t>https://podminky.urs.cz/item/CS_URS_2023_02/045002000</t>
  </si>
  <si>
    <t>ARS1 - Stavebně konstrukční řešení - 1.NP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</si>
  <si>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</si>
  <si>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</si>
  <si>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</si>
  <si>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</si>
  <si>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</si>
  <si>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</si>
  <si>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</si>
  <si>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</si>
  <si>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</si>
  <si>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</si>
  <si>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</si>
  <si>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</si>
  <si>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</si>
  <si>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</si>
  <si>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</si>
  <si>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HSV</t>
  </si>
  <si>
    <t>Práce a dodávky HSV</t>
  </si>
  <si>
    <t>Svislé a kompletní konstrukce</t>
  </si>
  <si>
    <t>317142442</t>
  </si>
  <si>
    <t>Překlad nenosný pórobetonový š 150 mm v do 250 mm na tenkovrstvou maltu dl přes 1000 do 1250 mm</t>
  </si>
  <si>
    <t>kus</t>
  </si>
  <si>
    <t>-667173244</t>
  </si>
  <si>
    <t>Překlady nenosné z pórobetonu osazené do tenkého maltového lože, výšky do 250 mm, šířky překladu 150 mm, délky překladu přes 1000 do 1250 mm</t>
  </si>
  <si>
    <t>https://podminky.urs.cz/item/CS_URS_2023_02/317142442</t>
  </si>
  <si>
    <t>VV</t>
  </si>
  <si>
    <t>"mezi 101 a 103</t>
  </si>
  <si>
    <t>317941121</t>
  </si>
  <si>
    <t>Osazování ocelových válcovaných nosníků na zdivu I, IE, U, UE nebo L do č. 12 nebo výšky do 120 mm</t>
  </si>
  <si>
    <t>t</t>
  </si>
  <si>
    <t>-808600993</t>
  </si>
  <si>
    <t>Osazování ocelových válcovaných nosníků na zdivu I nebo IE nebo U nebo UE nebo L do č. 12 nebo výšky do 120 mm</t>
  </si>
  <si>
    <t>https://podminky.urs.cz/item/CS_URS_2023_02/317941121</t>
  </si>
  <si>
    <t>"m 108</t>
  </si>
  <si>
    <t>(2,4*2)*11,1/1000</t>
  </si>
  <si>
    <t>M</t>
  </si>
  <si>
    <t>13010714</t>
  </si>
  <si>
    <t>ocel profilová jakost S235JR (11 375) průřez I (IPN) 120</t>
  </si>
  <si>
    <t>-567484433</t>
  </si>
  <si>
    <t>0,053*1,1 'Přepočtené koeficientem množství</t>
  </si>
  <si>
    <t>340271025</t>
  </si>
  <si>
    <t>Zazdívka otvorů v příčkách nebo stěnách pl přes 1 do 4 m2 tvárnicemi pórobetonovými tl 100 mm</t>
  </si>
  <si>
    <t>m2</t>
  </si>
  <si>
    <t>1457329928</t>
  </si>
  <si>
    <t>Zazdívka otvorů v příčkách nebo stěnách pórobetonovými tvárnicemi plochy přes 1 m2 do 4 m2, objemová hmotnost 500 kg/m3, tloušťka příčky 100 mm</t>
  </si>
  <si>
    <t>https://podminky.urs.cz/item/CS_URS_2023_02/340271025</t>
  </si>
  <si>
    <t>"mezi 106 a 108</t>
  </si>
  <si>
    <t>(2*0,8)</t>
  </si>
  <si>
    <t>346244381</t>
  </si>
  <si>
    <t>Plentování jednostranné v do 200 mm válcovaných nosníků cihlami</t>
  </si>
  <si>
    <t>-1966207800</t>
  </si>
  <si>
    <t>Plentování ocelových válcovaných nosníků jednostranné cihlami na maltu, výška stojiny do 200 mm</t>
  </si>
  <si>
    <t>https://podminky.urs.cz/item/CS_URS_2023_02/346244381</t>
  </si>
  <si>
    <t>(2,4*0,15)</t>
  </si>
  <si>
    <t>342272245</t>
  </si>
  <si>
    <t>Příčka z pórobetonových hladkých tvárnic na tenkovrstvou maltu tl 150 mm</t>
  </si>
  <si>
    <t>-2129249642</t>
  </si>
  <si>
    <t>Příčky z pórobetonových tvárnic hladkých na tenké maltové lože objemová hmotnost do 500 kg/m3, tloušťka příčky 150 mm</t>
  </si>
  <si>
    <t>https://podminky.urs.cz/item/CS_URS_2023_02/342272245</t>
  </si>
  <si>
    <t>(3,48*3,35)</t>
  </si>
  <si>
    <t>-(0,9*2,02) "dveře</t>
  </si>
  <si>
    <t>Součet</t>
  </si>
  <si>
    <t>Úpravy povrchů, podlahy a osazování výplní</t>
  </si>
  <si>
    <t>612131121</t>
  </si>
  <si>
    <t>Penetrační disperzní nátěr vnitřních stěn nanášený ručně</t>
  </si>
  <si>
    <t>1296846273</t>
  </si>
  <si>
    <t>Podkladní a spojovací vrstva vnitřních omítaných ploch penetrace disperzní nanášená ručně stěn</t>
  </si>
  <si>
    <t>https://podminky.urs.cz/item/CS_URS_2023_02/612131121</t>
  </si>
  <si>
    <t>"výklenek</t>
  </si>
  <si>
    <t>(1,85+2*2)*0,2</t>
  </si>
  <si>
    <t>(1,85*2)</t>
  </si>
  <si>
    <t>612321121</t>
  </si>
  <si>
    <t>Vápenocementová omítka hladká jednovrstvá vnitřních stěn nanášená ručně</t>
  </si>
  <si>
    <t>163435205</t>
  </si>
  <si>
    <t>Omítka vápenocementová vnitřních ploch nanášená ručně jednovrstvá, tloušťky do 10 mm hladká svislých konstrukcí stěn</t>
  </si>
  <si>
    <t>https://podminky.urs.cz/item/CS_URS_2023_02/612321121</t>
  </si>
  <si>
    <t>9</t>
  </si>
  <si>
    <t>612325419</t>
  </si>
  <si>
    <t>Oprava vnitřní vápenocementové hladké omítky stěn v rozsahu plochy přes 30 do 50 % s celoplošným přeštukováním</t>
  </si>
  <si>
    <t>-2041496423</t>
  </si>
  <si>
    <t>Oprava vápenocementové omítky vnitřních ploch hladké, tloušťky do 20 mm, s celoplošným přeštukováním, tloušťky štuku 3 mm stěn, v rozsahu opravované plochy přes 30 do 50%</t>
  </si>
  <si>
    <t>https://podminky.urs.cz/item/CS_URS_2023_02/612325419</t>
  </si>
  <si>
    <t>"101 vstup</t>
  </si>
  <si>
    <t>"stávající stěny</t>
  </si>
  <si>
    <t>(2,1*2+3,48)*3,35</t>
  </si>
  <si>
    <t>-(1,75*2,02) "2kř dveře</t>
  </si>
  <si>
    <t>-(1,5*2,65) "2kř dveře</t>
  </si>
  <si>
    <t>"102 Schodišťová hala</t>
  </si>
  <si>
    <t>(5,4*2+3,9*2)*3,35</t>
  </si>
  <si>
    <t>-(1,55*2,125) "průchod</t>
  </si>
  <si>
    <t>(1,55+2,125*2)*0,45 "ostění/nadpraží</t>
  </si>
  <si>
    <t>-(1*2,02) "dveře</t>
  </si>
  <si>
    <t>-(1,65*3,05) "schodišťový prostor</t>
  </si>
  <si>
    <t>"103 Šatna</t>
  </si>
  <si>
    <t>(3,45*2+3,48)*3,35</t>
  </si>
  <si>
    <t>-(2*2) "průchod</t>
  </si>
  <si>
    <t>(2*3)*0,85 "ostění/nadpraží</t>
  </si>
  <si>
    <t>-(1,5*1,5) "okno</t>
  </si>
  <si>
    <t>(1,5*3)*0,28 "ostění/nadpraží</t>
  </si>
  <si>
    <t>"104 Šatna</t>
  </si>
  <si>
    <t>(6,4*2+3,05*2)*3,35</t>
  </si>
  <si>
    <t>-(0,8*2,02) "dveře</t>
  </si>
  <si>
    <t>-(1*1,5) "okno</t>
  </si>
  <si>
    <t>(1+1,5*2)*0,28 "ostění/nadpraží</t>
  </si>
  <si>
    <t>"106 Předsíňka</t>
  </si>
  <si>
    <t>(1,5*2+1*2)*3,35</t>
  </si>
  <si>
    <t>-(0,8*2,02)*2 "dveře</t>
  </si>
  <si>
    <t>-(0,9*2,2) "zazdívka</t>
  </si>
  <si>
    <t>-((1,5*2+1*2-1,4)*1,5) "obklad</t>
  </si>
  <si>
    <t>"107 WC</t>
  </si>
  <si>
    <t xml:space="preserve">(1,5*2+0,9*2)*3,35 </t>
  </si>
  <si>
    <t>-(0,75*1,5) "okno</t>
  </si>
  <si>
    <t>(0,75+1,5*2)*0,28 "ostění/nadpraží</t>
  </si>
  <si>
    <t>-((1,5*2+0,9*2)*1,5-((0,8*1,5)+(0,75*0,6))) "obklad</t>
  </si>
  <si>
    <t>"108 WC</t>
  </si>
  <si>
    <t>(3,5*2+1,5*2+0,2*2)*3,35</t>
  </si>
  <si>
    <t>-19 "obklad</t>
  </si>
  <si>
    <t>10</t>
  </si>
  <si>
    <t>612341121</t>
  </si>
  <si>
    <t>Sádrová nebo vápenosádrová omítka hladká jednovrstvá vnitřních stěn nanášená ručně</t>
  </si>
  <si>
    <t>974178176</t>
  </si>
  <si>
    <t>Omítka sádrová nebo vápenosádrová vnitřních ploch nanášená ručně jednovrstvá, tloušťky do 10 mm hladká svislých konstrukcí stěn</t>
  </si>
  <si>
    <t>https://podminky.urs.cz/item/CS_URS_2023_02/612341121</t>
  </si>
  <si>
    <t>(3,48*3,35)*2</t>
  </si>
  <si>
    <t>-(0,9*2,02)*2 "dveře</t>
  </si>
  <si>
    <t>(0,9*2,05)*2 "zazdívka</t>
  </si>
  <si>
    <t>11</t>
  </si>
  <si>
    <t>642945111</t>
  </si>
  <si>
    <t>Osazování protipožárních nebo protiplynových zárubní dveří jednokřídlových do 2,5 m2</t>
  </si>
  <si>
    <t>969776554</t>
  </si>
  <si>
    <t>Osazování ocelových zárubní protipožárních nebo protiplynových dveří do vynechaného otvoru, s obetonováním, dveří jednokřídlových do 2,5 m2</t>
  </si>
  <si>
    <t>https://podminky.urs.cz/item/CS_URS_2023_02/642945111</t>
  </si>
  <si>
    <t>12</t>
  </si>
  <si>
    <t>55331562</t>
  </si>
  <si>
    <t>zárubeň jednokřídlá ocelová pro zdění s protipožární úpravou tl stěny 110-150mm rozměru 800/1970, 2100mm</t>
  </si>
  <si>
    <t>-73854060</t>
  </si>
  <si>
    <t>Ostatní konstrukce a práce, bourání</t>
  </si>
  <si>
    <t>13</t>
  </si>
  <si>
    <t>949101111</t>
  </si>
  <si>
    <t>Lešení pomocné pro objekty pozemních staveb s lešeňovou podlahou v do 1,9 m zatížení do 150 kg/m2</t>
  </si>
  <si>
    <t>-1860334517</t>
  </si>
  <si>
    <t>Lešení pomocné pracovní pro objekty pozemních staveb pro zatížení do 150 kg/m2, o výšce lešeňové podlahy do 1,9 m</t>
  </si>
  <si>
    <t>https://podminky.urs.cz/item/CS_URS_2023_02/949101111</t>
  </si>
  <si>
    <t>(3,48*2,1) "101 Vstup</t>
  </si>
  <si>
    <t>(2,25*2,6) "101 Vstup (před výtahem)</t>
  </si>
  <si>
    <t>27,66 "102 Schodišťová hala</t>
  </si>
  <si>
    <t>12,27 "103 Šatna</t>
  </si>
  <si>
    <t>19,51 "104 Šatna</t>
  </si>
  <si>
    <t>1,5 "106 Předsíňka</t>
  </si>
  <si>
    <t>1,35 "107 WC</t>
  </si>
  <si>
    <t>5,22 "108 WC (OTP)</t>
  </si>
  <si>
    <t>14</t>
  </si>
  <si>
    <t>952901111</t>
  </si>
  <si>
    <t>Vyčištění budov bytové a občanské výstavby při výšce podlaží do 4 m</t>
  </si>
  <si>
    <t>1589884412</t>
  </si>
  <si>
    <t>Vyčištění budov nebo objektů před předáním do užívání budov bytové nebo občanské výstavby, světlé výšky podlaží do 4 m</t>
  </si>
  <si>
    <t>https://podminky.urs.cz/item/CS_URS_2023_02/952901111</t>
  </si>
  <si>
    <t>965081213</t>
  </si>
  <si>
    <t>Bourání podlah z dlaždic keramických nebo xylolitových tl do 10 mm plochy přes 1 m2</t>
  </si>
  <si>
    <t>-1742153821</t>
  </si>
  <si>
    <t>Bourání podlah z dlaždic bez podkladního lože nebo mazaniny, s jakoukoliv výplní spár keramických nebo xylolitových tl. do 10 mm, plochy přes 1 m2</t>
  </si>
  <si>
    <t>https://podminky.urs.cz/item/CS_URS_2023_02/965081213</t>
  </si>
  <si>
    <t>"101 Vstup</t>
  </si>
  <si>
    <t xml:space="preserve">(3,48*2,1) </t>
  </si>
  <si>
    <t>((3,48*2+2,1*2)-(0,9+1,75+2,1))*0,1 "sokl</t>
  </si>
  <si>
    <t xml:space="preserve"> "101 Vstup (před výtahem)</t>
  </si>
  <si>
    <t>(2,25*2,6)</t>
  </si>
  <si>
    <t>(1,1*0,3) "dlažba ve výtahu</t>
  </si>
  <si>
    <t>(2,6*0,45) "dlažba v průchodu</t>
  </si>
  <si>
    <t xml:space="preserve">(1,75*0,15) "dlažba ve 2kř  dveřích</t>
  </si>
  <si>
    <t>((2,25*2+2,6*2+0,3*2+0,45*2)-(1,1+1,55+1,75))*0,1 "sokl</t>
  </si>
  <si>
    <t>(5,4*3,9)</t>
  </si>
  <si>
    <t>((3,9*2+5,4*2)-(1,65+0,9+1,55+1))*0,1 "sokl</t>
  </si>
  <si>
    <t xml:space="preserve"> "103 Šatna</t>
  </si>
  <si>
    <t xml:space="preserve">(3,48*3,45) </t>
  </si>
  <si>
    <t>(1,5*0,3) "dlažba pod oknem</t>
  </si>
  <si>
    <t>(2*0,85) "dlažba v průchodu</t>
  </si>
  <si>
    <t>((3,48*2+3,45*2+0,3*2+0,85*2)-(2+0,9))*0,1 "sokl</t>
  </si>
  <si>
    <t>(6,4*3,05)</t>
  </si>
  <si>
    <t>((6,4*2+3,05*2)-(0,8+2))*0,1 "sokl</t>
  </si>
  <si>
    <t>(1*1,5)</t>
  </si>
  <si>
    <t>(0,8*0,15) "dlažba ve dveřích</t>
  </si>
  <si>
    <t>(0,9*1,5)</t>
  </si>
  <si>
    <t>"108 WC (OTP)</t>
  </si>
  <si>
    <t>5,22</t>
  </si>
  <si>
    <t>16</t>
  </si>
  <si>
    <t>968072455</t>
  </si>
  <si>
    <t>Vybourání kovových dveřních zárubní pl do 2 m2</t>
  </si>
  <si>
    <t>1078825957</t>
  </si>
  <si>
    <t>Vybourání kovových rámů oken s křídly, dveřních zárubní, vrat, stěn, ostění nebo obkladů dveřních zárubní, plochy do 2 m2</t>
  </si>
  <si>
    <t>https://podminky.urs.cz/item/CS_URS_2023_02/968072455</t>
  </si>
  <si>
    <t>(0,8*2)</t>
  </si>
  <si>
    <t>17</t>
  </si>
  <si>
    <t>971033641</t>
  </si>
  <si>
    <t>Vybourání otvorů ve zdivu cihelném pl do 4 m2 na MVC nebo MV tl do 300 mm</t>
  </si>
  <si>
    <t>m3</t>
  </si>
  <si>
    <t>-1194492255</t>
  </si>
  <si>
    <t>Vybourání otvorů ve zdivu základovém nebo nadzákladovém z cihel, tvárnic, příčkovek z cihel pálených na maltu vápennou nebo vápenocementovou plochy do 4 m2, tl. do 300 mm</t>
  </si>
  <si>
    <t>https://podminky.urs.cz/item/CS_URS_2023_02/971033641</t>
  </si>
  <si>
    <t>"výklenek m 108</t>
  </si>
  <si>
    <t>(1,85*2*0,2)</t>
  </si>
  <si>
    <t>18</t>
  </si>
  <si>
    <t>973031843</t>
  </si>
  <si>
    <t>Vysekání kapes ve zdivu cihelném na MC pro zavázání příček tl do 150 mm</t>
  </si>
  <si>
    <t>m</t>
  </si>
  <si>
    <t>1401294773</t>
  </si>
  <si>
    <t>Vysekání výklenků nebo kapes ve zdivu z cihel na maltu cementovou kapes pro zavázání nových příček, tl. do 150 mm</t>
  </si>
  <si>
    <t>https://podminky.urs.cz/item/CS_URS_2023_02/973031843</t>
  </si>
  <si>
    <t>(3,35*2)</t>
  </si>
  <si>
    <t>19</t>
  </si>
  <si>
    <t>974031664</t>
  </si>
  <si>
    <t>Vysekání rýh ve zdivu cihelném pro vtahování nosníků hl do 150 mm v do 150 mm</t>
  </si>
  <si>
    <t>1757445778</t>
  </si>
  <si>
    <t>Vysekání rýh ve zdivu cihelném na maltu vápennou nebo vápenocementovou pro vtahování nosníků do zdí, před vybouráním otvoru do hl. 150 mm, při v. nosníku do 150 mm</t>
  </si>
  <si>
    <t>https://podminky.urs.cz/item/CS_URS_2023_02/974031664</t>
  </si>
  <si>
    <t>2,4</t>
  </si>
  <si>
    <t>997</t>
  </si>
  <si>
    <t>Přesun sutě</t>
  </si>
  <si>
    <t>20</t>
  </si>
  <si>
    <t>997013211</t>
  </si>
  <si>
    <t>Vnitrostaveništní doprava suti a vybouraných hmot pro budovy v do 6 m ručně</t>
  </si>
  <si>
    <t>-646399484</t>
  </si>
  <si>
    <t>Vnitrostaveništní doprava suti a vybouraných hmot vodorovně do 50 m svisle ručně pro budovy a haly výšky do 6 m</t>
  </si>
  <si>
    <t>https://podminky.urs.cz/item/CS_URS_2023_02/997013211</t>
  </si>
  <si>
    <t>997013501</t>
  </si>
  <si>
    <t>Odvoz suti a vybouraných hmot na skládku nebo meziskládku do 1 km se složením</t>
  </si>
  <si>
    <t>769132360</t>
  </si>
  <si>
    <t>Odvoz suti a vybouraných hmot na skládku nebo meziskládku se složením, na vzdálenost do 1 km</t>
  </si>
  <si>
    <t>https://podminky.urs.cz/item/CS_URS_2023_02/997013501</t>
  </si>
  <si>
    <t>22</t>
  </si>
  <si>
    <t>997013509</t>
  </si>
  <si>
    <t>Příplatek k odvozu suti a vybouraných hmot na skládku ZKD 1 km přes 1 km</t>
  </si>
  <si>
    <t>1380449143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</si>
  <si>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</si>
  <si>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</si>
  <si>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5,334*16 'Přepočtené koeficientem množství</t>
  </si>
  <si>
    <t>23</t>
  </si>
  <si>
    <t>997013871</t>
  </si>
  <si>
    <t>Poplatek za uložení stavebního odpadu na recyklační skládce (skládkovné) směsného stavebního a demoličního kód odpadu 17 09 04</t>
  </si>
  <si>
    <t>-1942594601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</si>
  <si>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</si>
  <si>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</si>
  <si>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998</t>
  </si>
  <si>
    <t>Přesun hmot</t>
  </si>
  <si>
    <t>24</t>
  </si>
  <si>
    <t>998018001</t>
  </si>
  <si>
    <t>Přesun hmot ruční pro budovy v do 6 m</t>
  </si>
  <si>
    <t>-2020475007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</si>
  <si>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</si>
  <si>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https://podminky.urs.cz/item/CS_URS_2023_02/998018001</t>
  </si>
  <si>
    <t>PSV</t>
  </si>
  <si>
    <t>Práce a dodávky PSV</t>
  </si>
  <si>
    <t>763</t>
  </si>
  <si>
    <t>Konstrukce suché výstavby</t>
  </si>
  <si>
    <t>25</t>
  </si>
  <si>
    <t>763131412</t>
  </si>
  <si>
    <t>SDK podhled desky 1xA 12,5 s izolací dvouvrstvá spodní kce profil CD+UD</t>
  </si>
  <si>
    <t>-627904546</t>
  </si>
  <si>
    <t>Podhled ze sádrokartonových desek dvouvrstvá zavěšená spodní konstrukce z ocelových profilů CD, UD jednoduše opláštěná deskou standardní A, tl. 12,5 mm, s izolací</t>
  </si>
  <si>
    <t>https://podminky.urs.cz/item/CS_URS_2023_02/763131412</t>
  </si>
  <si>
    <t>26</t>
  </si>
  <si>
    <t>763131452</t>
  </si>
  <si>
    <t>SDK podhled deska 1xH2 12,5 s izolací dvouvrstvá spodní kce profil CD+UD</t>
  </si>
  <si>
    <t>1156811844</t>
  </si>
  <si>
    <t>Podhled ze sádrokartonových desek dvouvrstvá zavěšená spodní konstrukce z ocelových profilů CD, UD jednoduše opláštěná deskou impregnovanou H2, tl. 12,5 mm, s izolací</t>
  </si>
  <si>
    <t>https://podminky.urs.cz/item/CS_URS_2023_02/763131452</t>
  </si>
  <si>
    <t>27</t>
  </si>
  <si>
    <t>763131751</t>
  </si>
  <si>
    <t>Montáž parotěsné zábrany do SDK podhledu</t>
  </si>
  <si>
    <t>-1759864447</t>
  </si>
  <si>
    <t>Podhled ze sádrokartonových desek ostatní práce a konstrukce na podhledech ze sádrokartonových desek montáž parotěsné zábrany</t>
  </si>
  <si>
    <t>https://podminky.urs.cz/item/CS_URS_2023_02/763131751</t>
  </si>
  <si>
    <t>28</t>
  </si>
  <si>
    <t>28329276</t>
  </si>
  <si>
    <t>fólie PE vyztužená pro parotěsnou vrstvu (reakce na oheň - třída E) 140g/m2</t>
  </si>
  <si>
    <t>32</t>
  </si>
  <si>
    <t>-309391409</t>
  </si>
  <si>
    <t>80,668*1,1235 'Přepočtené koeficientem množství</t>
  </si>
  <si>
    <t>29</t>
  </si>
  <si>
    <t>763172355</t>
  </si>
  <si>
    <t>Montáž dvířek revizních jednoplášťových SDK kcí vel. 600 x 600 mm pro podhledy</t>
  </si>
  <si>
    <t>-1743461186</t>
  </si>
  <si>
    <t>Montáž dvířek pro konstrukce ze sádrokartonových desek revizních jednoplášťových pro podhledy velikost (šxv) 600 x 600 mm</t>
  </si>
  <si>
    <t>https://podminky.urs.cz/item/CS_URS_2023_02/763172355</t>
  </si>
  <si>
    <t>1 "101</t>
  </si>
  <si>
    <t>2 "102</t>
  </si>
  <si>
    <t>1 "103</t>
  </si>
  <si>
    <t>1 "104</t>
  </si>
  <si>
    <t>1 "107</t>
  </si>
  <si>
    <t>1 "108</t>
  </si>
  <si>
    <t>30</t>
  </si>
  <si>
    <t>59030714</t>
  </si>
  <si>
    <t>dvířka revizní jednokřídlá s automatickým zámkem 600x600mm</t>
  </si>
  <si>
    <t>-1741201697</t>
  </si>
  <si>
    <t>31</t>
  </si>
  <si>
    <t>998763301</t>
  </si>
  <si>
    <t>Přesun hmot tonážní pro sádrokartonové konstrukce v objektech v do 6 m</t>
  </si>
  <si>
    <t>-1884089251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</si>
  <si>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</si>
  <si>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https://podminky.urs.cz/item/CS_URS_2023_02/998763301</t>
  </si>
  <si>
    <t>766</t>
  </si>
  <si>
    <t>Konstrukce truhlářské</t>
  </si>
  <si>
    <t>766660021</t>
  </si>
  <si>
    <t>Montáž dveřních křídel otvíravých jednokřídlových š do 0,8 m požárních do ocelové zárubně</t>
  </si>
  <si>
    <t>986082737</t>
  </si>
  <si>
    <t>Montáž dveřních křídel dřevěných nebo plastových otevíravých do ocelové zárubně protipožárních jednokřídlových, šířky do 800 mm</t>
  </si>
  <si>
    <t>https://podminky.urs.cz/item/CS_URS_2023_02/766660021</t>
  </si>
  <si>
    <t>1 "dveře 800/1970 mm</t>
  </si>
  <si>
    <t>33</t>
  </si>
  <si>
    <t>61165339</t>
  </si>
  <si>
    <t>dveře jednokřídlé dřevotřískové protipožární EI (EW) 30 D3 povrch lakovaný plné 800x1970-2100mm</t>
  </si>
  <si>
    <t>177242956</t>
  </si>
  <si>
    <t>34</t>
  </si>
  <si>
    <t>54914129</t>
  </si>
  <si>
    <t>kování bezpečnostní klika/klika RC2</t>
  </si>
  <si>
    <t>-840734698</t>
  </si>
  <si>
    <t>35</t>
  </si>
  <si>
    <t>54924010</t>
  </si>
  <si>
    <t>zámek zadlabací protipožární rozteč 90x55,5mm</t>
  </si>
  <si>
    <t>-685765866</t>
  </si>
  <si>
    <t>36</t>
  </si>
  <si>
    <t>766660717</t>
  </si>
  <si>
    <t>Montáž samozavírače na ocelovou zárubeň a dveřní křídlo</t>
  </si>
  <si>
    <t>1864122343</t>
  </si>
  <si>
    <t>Montáž dveřních doplňků samozavírače na zárubeň ocelovou</t>
  </si>
  <si>
    <t>https://podminky.urs.cz/item/CS_URS_2023_02/766660717</t>
  </si>
  <si>
    <t>37</t>
  </si>
  <si>
    <t>54917250</t>
  </si>
  <si>
    <t>samozavírač dveří hydraulický</t>
  </si>
  <si>
    <t>209300136</t>
  </si>
  <si>
    <t>38</t>
  </si>
  <si>
    <t>766691914</t>
  </si>
  <si>
    <t>Vyvěšení nebo zavěšení dřevěných křídel dveří pl do 2 m2</t>
  </si>
  <si>
    <t>-559198453</t>
  </si>
  <si>
    <t>Ostatní práce vyvěšení nebo zavěšení křídel dřevěných dveřních, plochy do 2 m2</t>
  </si>
  <si>
    <t>https://podminky.urs.cz/item/CS_URS_2023_02/766691914</t>
  </si>
  <si>
    <t>39</t>
  </si>
  <si>
    <t>998766101</t>
  </si>
  <si>
    <t>Přesun hmot tonážní pro kce truhlářské v objektech v do 6 m</t>
  </si>
  <si>
    <t>334111459</t>
  </si>
  <si>
    <t>Přesun hmot pro konstrukce truhlářské stanovený z hmotnosti přesunovaného materiálu vodorovná dopravní vzdálenost do 50 m v objektech výšky do 6 m</t>
  </si>
  <si>
    <t>https://podminky.urs.cz/item/CS_URS_2023_02/998766101</t>
  </si>
  <si>
    <t>767</t>
  </si>
  <si>
    <t>Konstrukce zámečnické</t>
  </si>
  <si>
    <t>40</t>
  </si>
  <si>
    <t>767531111</t>
  </si>
  <si>
    <t>Montáž vstupních kovových nebo plastových rohoží čisticích zón</t>
  </si>
  <si>
    <t>1541596646</t>
  </si>
  <si>
    <t>Montáž vstupních čisticích zón z rohoží kovových nebo plastových</t>
  </si>
  <si>
    <t>https://podminky.urs.cz/item/CS_URS_2023_02/767531111</t>
  </si>
  <si>
    <t>"101</t>
  </si>
  <si>
    <t>(0,9*0,7)</t>
  </si>
  <si>
    <t>41</t>
  </si>
  <si>
    <t>69752001</t>
  </si>
  <si>
    <t>rohož vstupní provedení hliník standard 27 mm</t>
  </si>
  <si>
    <t>2126520595</t>
  </si>
  <si>
    <t>0,63*1,1 'Přepočtené koeficientem množství</t>
  </si>
  <si>
    <t>42</t>
  </si>
  <si>
    <t>767531121</t>
  </si>
  <si>
    <t>Osazení zapuštěného rámu z L profilů k čisticím rohožím</t>
  </si>
  <si>
    <t>2061280147</t>
  </si>
  <si>
    <t>Montáž vstupních čisticích zón z rohoží osazení rámu mosazného nebo hliníkového zapuštěného z L profilů</t>
  </si>
  <si>
    <t>https://podminky.urs.cz/item/CS_URS_2023_02/767531121</t>
  </si>
  <si>
    <t>(0,9*2+0,7*2)</t>
  </si>
  <si>
    <t>43</t>
  </si>
  <si>
    <t>69752160</t>
  </si>
  <si>
    <t>rám pro zapuštění profil L-30/30 25/25 20/30 15/30-Al</t>
  </si>
  <si>
    <t>2065179138</t>
  </si>
  <si>
    <t>3,2*1,1 'Přepočtené koeficientem množství</t>
  </si>
  <si>
    <t>44</t>
  </si>
  <si>
    <t>998767101</t>
  </si>
  <si>
    <t>Přesun hmot tonážní pro zámečnické konstrukce v objektech v do 6 m</t>
  </si>
  <si>
    <t>-994329186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</si>
  <si>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</si>
  <si>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</si>
  <si>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771</t>
  </si>
  <si>
    <t>Podlahy z dlaždic</t>
  </si>
  <si>
    <t>45</t>
  </si>
  <si>
    <t>771121011</t>
  </si>
  <si>
    <t>Nátěr penetrační na podlahu</t>
  </si>
  <si>
    <t>-45085459</t>
  </si>
  <si>
    <t>Příprava podkladu před provedením dlažby nátěr penetrační na podlahu</t>
  </si>
  <si>
    <t>https://podminky.urs.cz/item/CS_URS_2023_02/771121011</t>
  </si>
  <si>
    <t>46</t>
  </si>
  <si>
    <t>771574416</t>
  </si>
  <si>
    <t>Montáž podlah keramických hladkých lepených cementovým flexibilním lepidlem přes 9 do 12 ks/m2</t>
  </si>
  <si>
    <t>-1823788231</t>
  </si>
  <si>
    <t>Montáž podlah z dlaždic keramických lepených cementovým flexibilním lepidlem hladkých, tloušťky do 10 mm přes 9 do 12 ks/m2</t>
  </si>
  <si>
    <t>https://podminky.urs.cz/item/CS_URS_2023_02/771574416</t>
  </si>
  <si>
    <t>103,084 "dlažba</t>
  </si>
  <si>
    <t>47</t>
  </si>
  <si>
    <t>59761160</t>
  </si>
  <si>
    <t>dlažba keramická slinutá mrazuvzdorná do interiéru i exteriéru povrch hladký/matný tl do 10mm přes 9 do 12ks/m2</t>
  </si>
  <si>
    <t>304655358</t>
  </si>
  <si>
    <t>103,084*1,1 'Přepočtené koeficientem množství</t>
  </si>
  <si>
    <t>48</t>
  </si>
  <si>
    <t>771577211</t>
  </si>
  <si>
    <t>Příplatek k montáži podlah keramických lepených cementovým flexibilním lepidlem za plochu do 5 m2</t>
  </si>
  <si>
    <t>-561420819</t>
  </si>
  <si>
    <t>Montáž podlah z dlaždic keramických lepených cementovým flexibilním lepidlem Příplatek k cenám za plochu do 5 m2 jednotlivě</t>
  </si>
  <si>
    <t>https://podminky.urs.cz/item/CS_URS_2023_02/771577211</t>
  </si>
  <si>
    <t>49</t>
  </si>
  <si>
    <t>771591112</t>
  </si>
  <si>
    <t>Izolace pod dlažbu nátěrem nebo stěrkou ve dvou vrstvách</t>
  </si>
  <si>
    <t>-386812793</t>
  </si>
  <si>
    <t>Izolace podlahy pod dlažbu nátěrem nebo stěrkou ve dvou vrstvách</t>
  </si>
  <si>
    <t>https://podminky.urs.cz/item/CS_URS_2023_02/771591112</t>
  </si>
  <si>
    <t>50</t>
  </si>
  <si>
    <t>998771101</t>
  </si>
  <si>
    <t>Přesun hmot tonážní pro podlahy z dlaždic v objektech v do 6 m</t>
  </si>
  <si>
    <t>376227625</t>
  </si>
  <si>
    <t>Přesun hmot pro podlahy z dlaždic stanovený z hmotnosti přesunovaného materiálu vodorovná dopravní vzdálenost do 50 m v objektech výšky do 6 m</t>
  </si>
  <si>
    <t>https://podminky.urs.cz/item/CS_URS_2023_02/998771101</t>
  </si>
  <si>
    <t>781</t>
  </si>
  <si>
    <t>Dokončovací práce - obklady</t>
  </si>
  <si>
    <t>51</t>
  </si>
  <si>
    <t>781121011</t>
  </si>
  <si>
    <t>Nátěr penetrační na stěnu</t>
  </si>
  <si>
    <t>1030521026</t>
  </si>
  <si>
    <t>Příprava podkladu před provedením obkladu nátěr penetrační na stěnu</t>
  </si>
  <si>
    <t>https://podminky.urs.cz/item/CS_URS_2023_02/781121011</t>
  </si>
  <si>
    <t>(3,5*2+1,5*2+0,2*2)*2</t>
  </si>
  <si>
    <t>-(0,9*2) "dveře</t>
  </si>
  <si>
    <t>52</t>
  </si>
  <si>
    <t>781474113</t>
  </si>
  <si>
    <t>Montáž obkladů vnitřních keramických hladkých přes 12 do 19 ks/m2 lepených flexibilním lepidlem</t>
  </si>
  <si>
    <t>190595895</t>
  </si>
  <si>
    <t>Montáž obkladů vnitřních stěn z dlaždic keramických lepených flexibilním lepidlem maloformátových hladkých přes 12 do 19 ks/m2</t>
  </si>
  <si>
    <t>https://podminky.urs.cz/item/CS_URS_2023_02/781474113</t>
  </si>
  <si>
    <t>53</t>
  </si>
  <si>
    <t>59761071</t>
  </si>
  <si>
    <t>obklad keramický hladký přes 12 do 19ks/m2</t>
  </si>
  <si>
    <t>521800579</t>
  </si>
  <si>
    <t>19*1,1 'Přepočtené koeficientem množství</t>
  </si>
  <si>
    <t>54</t>
  </si>
  <si>
    <t>781492211</t>
  </si>
  <si>
    <t>Montáž profilů rohových lepených flexibilním cementovým lepidlem</t>
  </si>
  <si>
    <t>-1898960423</t>
  </si>
  <si>
    <t>Obklad - dokončující práce montáž profilu lepeného flexibilním cementovým lepidlem rohového</t>
  </si>
  <si>
    <t>https://podminky.urs.cz/item/CS_URS_2023_02/781492211</t>
  </si>
  <si>
    <t>(2*3)</t>
  </si>
  <si>
    <t>55</t>
  </si>
  <si>
    <t>28342001</t>
  </si>
  <si>
    <t>lišta ukončovací z PVC 8mm</t>
  </si>
  <si>
    <t>-53554862</t>
  </si>
  <si>
    <t>6*1,05 'Přepočtené koeficientem množství</t>
  </si>
  <si>
    <t>56</t>
  </si>
  <si>
    <t>998781101</t>
  </si>
  <si>
    <t>Přesun hmot tonážní pro obklady keramické v objektech v do 6 m</t>
  </si>
  <si>
    <t>-644628368</t>
  </si>
  <si>
    <t>Přesun hmot pro obklady keramické stanovený z hmotnosti přesunovaného materiálu vodorovná dopravní vzdálenost do 50 m v objektech výšky do 6 m</t>
  </si>
  <si>
    <t>https://podminky.urs.cz/item/CS_URS_2023_02/998781101</t>
  </si>
  <si>
    <t>783</t>
  </si>
  <si>
    <t>Dokončovací práce - nátěry</t>
  </si>
  <si>
    <t>57</t>
  </si>
  <si>
    <t>783314203</t>
  </si>
  <si>
    <t>Základní antikorozní jednonásobný syntetický samozákladující nátěr zámečnických konstrukcí</t>
  </si>
  <si>
    <t>-357729454</t>
  </si>
  <si>
    <t>Základní antikorozní nátěr zámečnických konstrukcí jednonásobný syntetický samozákladující</t>
  </si>
  <si>
    <t>https://podminky.urs.cz/item/CS_URS_2023_02/783314203</t>
  </si>
  <si>
    <t>"zárubeň pro dveře mezi 101 a 103</t>
  </si>
  <si>
    <t>((0,9+2,02*2)*(0,05+0,15+0,05))</t>
  </si>
  <si>
    <t>58</t>
  </si>
  <si>
    <t>783315101</t>
  </si>
  <si>
    <t>Mezinátěr jednonásobný syntetický standardní zámečnických konstrukcí</t>
  </si>
  <si>
    <t>-1457057904</t>
  </si>
  <si>
    <t>Mezinátěr zámečnických konstrukcí jednonásobný syntetický standardní</t>
  </si>
  <si>
    <t>https://podminky.urs.cz/item/CS_URS_2023_02/783315101</t>
  </si>
  <si>
    <t>59</t>
  </si>
  <si>
    <t>783317101</t>
  </si>
  <si>
    <t>Krycí jednonásobný syntetický standardní nátěr zámečnických konstrukcí</t>
  </si>
  <si>
    <t>-179763387</t>
  </si>
  <si>
    <t>Krycí nátěr (email) zámečnických konstrukcí jednonásobný syntetický standardní</t>
  </si>
  <si>
    <t>https://podminky.urs.cz/item/CS_URS_2023_02/783317101</t>
  </si>
  <si>
    <t>784</t>
  </si>
  <si>
    <t>Dokončovací práce - malby a tapety</t>
  </si>
  <si>
    <t>60</t>
  </si>
  <si>
    <t>784121001</t>
  </si>
  <si>
    <t>Oškrabání malby v místnostech v do 3,80 m</t>
  </si>
  <si>
    <t>1294495001</t>
  </si>
  <si>
    <t>Oškrabání malby v místnostech výšky do 3,80 m</t>
  </si>
  <si>
    <t>https://podminky.urs.cz/item/CS_URS_2023_02/784121001</t>
  </si>
  <si>
    <t>(2,25*2+2,6*2)*3,35</t>
  </si>
  <si>
    <t>-(1,1*2,125) "výtah</t>
  </si>
  <si>
    <t>(1,1+2,125*2)*0,3 "ostění/nadpraží</t>
  </si>
  <si>
    <t>61</t>
  </si>
  <si>
    <t>784121011</t>
  </si>
  <si>
    <t>Rozmývání podkladu po oškrabání malby v místnostech v do 3,80 m</t>
  </si>
  <si>
    <t>2077575444</t>
  </si>
  <si>
    <t>Rozmývání podkladu po oškrabání malby v místnostech výšky do 3,80 m</t>
  </si>
  <si>
    <t>https://podminky.urs.cz/item/CS_URS_2023_02/784121011</t>
  </si>
  <si>
    <t>62</t>
  </si>
  <si>
    <t>784171111</t>
  </si>
  <si>
    <t>Zakrytí vnitřních ploch stěn v místnostech v do 3,80 m</t>
  </si>
  <si>
    <t>-625608664</t>
  </si>
  <si>
    <t>Zakrytí nemalovaných ploch (materiál ve specifikaci) včetně pozdějšího odkrytí svislých ploch např. stěn, oken, dveří v místnostech výšky do 3,80</t>
  </si>
  <si>
    <t>https://podminky.urs.cz/item/CS_URS_2023_02/784171111</t>
  </si>
  <si>
    <t>"okna</t>
  </si>
  <si>
    <t>(0,75*1,5)</t>
  </si>
  <si>
    <t>(1,5*1,5)*2</t>
  </si>
  <si>
    <t>"dveře</t>
  </si>
  <si>
    <t>(1,4*2,6)</t>
  </si>
  <si>
    <t>(1,65*1,97)*2</t>
  </si>
  <si>
    <t>(1*2,02)</t>
  </si>
  <si>
    <t>(0,9*2,02)*3</t>
  </si>
  <si>
    <t>(0,8*2,02)*4</t>
  </si>
  <si>
    <t>63</t>
  </si>
  <si>
    <t>58124844</t>
  </si>
  <si>
    <t>fólie pro malířské potřeby zakrývací tl 25µ 4x5m</t>
  </si>
  <si>
    <t>-119274610</t>
  </si>
  <si>
    <t>31,204*1,05 'Přepočtené koeficientem množství</t>
  </si>
  <si>
    <t>64</t>
  </si>
  <si>
    <t>784181121</t>
  </si>
  <si>
    <t>Hloubková jednonásobná bezbarvá penetrace podkladu v místnostech v do 3,80 m</t>
  </si>
  <si>
    <t>-1475909181</t>
  </si>
  <si>
    <t>Penetrace podkladu jednonásobná hloubková akrylátová bezbarvá v místnostech výšky do 3,80 m</t>
  </si>
  <si>
    <t>https://podminky.urs.cz/item/CS_URS_2023_02/784181121</t>
  </si>
  <si>
    <t>"nová omítka</t>
  </si>
  <si>
    <t>7,67 "strop</t>
  </si>
  <si>
    <t>27,66 "strop</t>
  </si>
  <si>
    <t>12,27 "strop</t>
  </si>
  <si>
    <t>19,51 "strop</t>
  </si>
  <si>
    <t>1,5 "strop</t>
  </si>
  <si>
    <t>1,35 "strop</t>
  </si>
  <si>
    <t>5,22 "strop</t>
  </si>
  <si>
    <t>65</t>
  </si>
  <si>
    <t>784211101</t>
  </si>
  <si>
    <t>Dvojnásobné bílé malby ze směsí za mokra výborně oděruvzdorných v místnostech v do 3,80 m</t>
  </si>
  <si>
    <t>1354315522</t>
  </si>
  <si>
    <t>Malby z malířských směsí oděruvzdorných za mokra dvojnásobné, bílé za mokra oděruvzdorné výborně v místnostech výšky do 3,80 m</t>
  </si>
  <si>
    <t>https://podminky.urs.cz/item/CS_URS_2023_02/784211101</t>
  </si>
  <si>
    <t>HZS</t>
  </si>
  <si>
    <t>Hodinové zúčtovací sazby</t>
  </si>
  <si>
    <t>66</t>
  </si>
  <si>
    <t>HZS2491</t>
  </si>
  <si>
    <t>Hodinová zúčtovací sazba dělník zednických výpomocí</t>
  </si>
  <si>
    <t>hod</t>
  </si>
  <si>
    <t>-1320601796</t>
  </si>
  <si>
    <t>Hodinové zúčtovací sazby profesí PSV zednické výpomoci a pomocné práce PSV dělník zednických výpomocí</t>
  </si>
  <si>
    <t>https://podminky.urs.cz/item/CS_URS_2023_02/HZS2491</t>
  </si>
  <si>
    <t>(8,5*2)*7 "stavební přípomoce</t>
  </si>
  <si>
    <t>ZTI1 - Zdravotně technické instalace - 1.NP</t>
  </si>
  <si>
    <t xml:space="preserve">    721 - Zdravotechnika - vnitřní kanalizace</t>
  </si>
  <si>
    <t xml:space="preserve">    725 - Zdravotechnika - zařizovací předměty</t>
  </si>
  <si>
    <t>721</t>
  </si>
  <si>
    <t>Zdravotechnika - vnitřní kanalizace</t>
  </si>
  <si>
    <t>721171903</t>
  </si>
  <si>
    <t>Potrubí z PP vsazení odbočky do hrdla DN 50</t>
  </si>
  <si>
    <t>779290425</t>
  </si>
  <si>
    <t>Opravy odpadního potrubí plastového vsazení odbočky do potrubí DN 50</t>
  </si>
  <si>
    <t>https://podminky.urs.cz/item/CS_URS_2023_02/721171903</t>
  </si>
  <si>
    <t>721171905</t>
  </si>
  <si>
    <t>Potrubí z PP vsazení odbočky do hrdla DN 110</t>
  </si>
  <si>
    <t>1896610246</t>
  </si>
  <si>
    <t>Opravy odpadního potrubí plastového vsazení odbočky do potrubí DN 110</t>
  </si>
  <si>
    <t>https://podminky.urs.cz/item/CS_URS_2023_02/721171905</t>
  </si>
  <si>
    <t>721171913</t>
  </si>
  <si>
    <t>Potrubí z PP propojení potrubí DN 50</t>
  </si>
  <si>
    <t>244883729</t>
  </si>
  <si>
    <t>Opravy odpadního potrubí plastového propojení dosavadního potrubí DN 50</t>
  </si>
  <si>
    <t>https://podminky.urs.cz/item/CS_URS_2023_02/721171913</t>
  </si>
  <si>
    <t>721171915</t>
  </si>
  <si>
    <t>Potrubí z PP propojení potrubí DN 110</t>
  </si>
  <si>
    <t>290834460</t>
  </si>
  <si>
    <t>Opravy odpadního potrubí plastového propojení dosavadního potrubí DN 110</t>
  </si>
  <si>
    <t>https://podminky.urs.cz/item/CS_URS_2023_02/721171915</t>
  </si>
  <si>
    <t>998721101</t>
  </si>
  <si>
    <t>Přesun hmot tonážní pro vnitřní kanalizace v objektech v do 6 m</t>
  </si>
  <si>
    <t>943999047</t>
  </si>
  <si>
    <t>Přesun hmot pro vnitřní kanalizace stanovený z hmotnosti přesunovaného materiálu vodorovná dopravní vzdálenost do 50 m v objektech výšky do 6 m</t>
  </si>
  <si>
    <t>https://podminky.urs.cz/item/CS_URS_2023_02/998721101</t>
  </si>
  <si>
    <t>725</t>
  </si>
  <si>
    <t>Zdravotechnika - zařizovací předměty</t>
  </si>
  <si>
    <t>725112022</t>
  </si>
  <si>
    <t>Klozet keramický závěsný na nosné stěny s hlubokým splachováním odpad vodorovný</t>
  </si>
  <si>
    <t>soubor</t>
  </si>
  <si>
    <t>1345135741</t>
  </si>
  <si>
    <t>Zařízení záchodů klozety keramické závěsné na nosné stěny s hlubokým splachováním odpad vodorovný</t>
  </si>
  <si>
    <t>https://podminky.urs.cz/item/CS_URS_2023_02/725112022</t>
  </si>
  <si>
    <t>725211604</t>
  </si>
  <si>
    <t>Umyvadlo keramické bílé šířky 650 mm bez krytu na sifon připevněné na stěnu šrouby</t>
  </si>
  <si>
    <t>-303555238</t>
  </si>
  <si>
    <t>Umyvadla keramická bílá bez výtokových armatur připevněná na stěnu šrouby bez sloupu nebo krytu na sifon, šířka umyvadla 650 mm</t>
  </si>
  <si>
    <t>https://podminky.urs.cz/item/CS_URS_2023_02/725211604</t>
  </si>
  <si>
    <t>725291711</t>
  </si>
  <si>
    <t>Doplňky zařízení koupelen a záchodů smaltované madlo krakorcové dl 550 mm</t>
  </si>
  <si>
    <t>-826016592</t>
  </si>
  <si>
    <t>Doplňky zařízení koupelen a záchodů smaltované madla krakorcová, délky 550 mm</t>
  </si>
  <si>
    <t>https://podminky.urs.cz/item/CS_URS_2023_02/725291711</t>
  </si>
  <si>
    <t>725291722</t>
  </si>
  <si>
    <t>Doplňky zařízení koupelen a záchodů smaltované madlo krakorcové sklopné dl 834 mm</t>
  </si>
  <si>
    <t>-1291855535</t>
  </si>
  <si>
    <t>Doplňky zařízení koupelen a záchodů smaltované madla krakorcová sklopná, délky 834 mm</t>
  </si>
  <si>
    <t>https://podminky.urs.cz/item/CS_URS_2023_02/725291722</t>
  </si>
  <si>
    <t>725822613</t>
  </si>
  <si>
    <t>Baterie umyvadlová stojánková páková s výpustí</t>
  </si>
  <si>
    <t>-1118252686</t>
  </si>
  <si>
    <t>Baterie umyvadlové stojánkové pákové s výpustí</t>
  </si>
  <si>
    <t>https://podminky.urs.cz/item/CS_URS_2023_02/725822613</t>
  </si>
  <si>
    <t>725861102</t>
  </si>
  <si>
    <t>Zápachová uzávěrka pro umyvadla DN 40</t>
  </si>
  <si>
    <t>359439571</t>
  </si>
  <si>
    <t>Zápachové uzávěrky zařizovacích předmětů pro umyvadla DN 40</t>
  </si>
  <si>
    <t>https://podminky.urs.cz/item/CS_URS_2023_02/725861102</t>
  </si>
  <si>
    <t>998725101</t>
  </si>
  <si>
    <t>Přesun hmot tonážní pro zařizovací předměty v objektech v do 6 m</t>
  </si>
  <si>
    <t>-1117272422</t>
  </si>
  <si>
    <t>Přesun hmot pro zařizovací předměty stanovený z hmotnosti přesunovaného materiálu vodorovná dopravní vzdálenost do 50 m v objektech výšky do 6 m</t>
  </si>
  <si>
    <t>https://podminky.urs.cz/item/CS_URS_2023_02/998725101</t>
  </si>
  <si>
    <t>446162944</t>
  </si>
  <si>
    <t>8,5 "stavební přípomoce</t>
  </si>
  <si>
    <t>UT1 - Vytápění - 1.NP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</si>
  <si>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</si>
  <si>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</si>
  <si>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</si>
  <si>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612135101</t>
  </si>
  <si>
    <t>Hrubá výplň rýh ve stěnách maltou jakékoli šířky rýhy</t>
  </si>
  <si>
    <t>-1210493510</t>
  </si>
  <si>
    <t>Hrubá výplň rýh maltou jakékoli šířky rýhy ve stěnách</t>
  </si>
  <si>
    <t>https://podminky.urs.cz/item/CS_URS_2023_02/612135101</t>
  </si>
  <si>
    <t>(88*0,1)</t>
  </si>
  <si>
    <t>974032133</t>
  </si>
  <si>
    <t>Vysekání rýh ve stěnách nebo příčkách z dutých cihel nebo tvárnic hl do 50 mm š 100 mm</t>
  </si>
  <si>
    <t>1032582674</t>
  </si>
  <si>
    <t>Vysekání rýh ve stěnách nebo příčkách z dutých cihel, tvárnic, desek z dutých cihel nebo tvárnic do hl. 50 mm a šířky do 100 mm</t>
  </si>
  <si>
    <t>https://podminky.urs.cz/item/CS_URS_2023_02/974032133</t>
  </si>
  <si>
    <t>"DN 15</t>
  </si>
  <si>
    <t>"stoupačky</t>
  </si>
  <si>
    <t>(4*2) "5-2</t>
  </si>
  <si>
    <t>(4*2) "5-3</t>
  </si>
  <si>
    <t>(4*2) "10-3</t>
  </si>
  <si>
    <t>"DN 20</t>
  </si>
  <si>
    <t>(4*2) "m 104</t>
  </si>
  <si>
    <t>(4*4) "m 107</t>
  </si>
  <si>
    <t>(4*2) "m 126</t>
  </si>
  <si>
    <t>"DN 25</t>
  </si>
  <si>
    <t>(4*2) "TO-1</t>
  </si>
  <si>
    <t>(4*2) "TO-2</t>
  </si>
  <si>
    <t>(4*2) "TO-3</t>
  </si>
  <si>
    <t>498978381</t>
  </si>
  <si>
    <t>-611525751</t>
  </si>
  <si>
    <t>1957231750</t>
  </si>
  <si>
    <t>0,616*16 'Přepočtené koeficientem množství</t>
  </si>
  <si>
    <t>2105302846</t>
  </si>
  <si>
    <t>2009995939</t>
  </si>
  <si>
    <t>733</t>
  </si>
  <si>
    <t>Ústřední vytápění - rozvodné potrubí</t>
  </si>
  <si>
    <t>733111503</t>
  </si>
  <si>
    <t>Potrubí ocelové závitové černé bezešvé spojované lisováním DN 15</t>
  </si>
  <si>
    <t>2102383618</t>
  </si>
  <si>
    <t>Potrubí z trubek ocelových závitových černých spojovaných lisováním bezešvých PN 16 do 110°C DN 15</t>
  </si>
  <si>
    <t>https://podminky.urs.cz/item/CS_URS_2023_02/733111503</t>
  </si>
  <si>
    <t>"rozvody nad podhledem</t>
  </si>
  <si>
    <t>(0,8+0,4)*2 "5-2</t>
  </si>
  <si>
    <t>(0,4+6,8+6,2+6)*2 "5-3</t>
  </si>
  <si>
    <t>(5,8+1,7)*2 "fialová</t>
  </si>
  <si>
    <t>"dopojení VK</t>
  </si>
  <si>
    <t>(0,3*4)</t>
  </si>
  <si>
    <t>733111504</t>
  </si>
  <si>
    <t>Potrubí ocelové závitové černé bezešvé spojované lisováním DN 20</t>
  </si>
  <si>
    <t>380766930</t>
  </si>
  <si>
    <t>Potrubí z trubek ocelových závitových černých spojovaných lisováním bezešvých PN 16 do 110°C DN 20</t>
  </si>
  <si>
    <t>https://podminky.urs.cz/item/CS_URS_2023_02/733111504</t>
  </si>
  <si>
    <t xml:space="preserve">(6,8+12,2+6,4)*2 </t>
  </si>
  <si>
    <t>733111505</t>
  </si>
  <si>
    <t>Potrubí ocelové závitové černé bezešvé spojované lisováním DN 25</t>
  </si>
  <si>
    <t>-1599508735</t>
  </si>
  <si>
    <t>Potrubí z trubek ocelových závitových černých spojovaných lisováním bezešvých PN 16 do 110°C DN 25</t>
  </si>
  <si>
    <t>https://podminky.urs.cz/item/CS_URS_2023_02/733111505</t>
  </si>
  <si>
    <t>733190107</t>
  </si>
  <si>
    <t>Zkouška těsnosti potrubí ocelové závitové DN do 40</t>
  </si>
  <si>
    <t>-407651700</t>
  </si>
  <si>
    <t>Zkoušky těsnosti potrubí, manžety prostupové z trubek ocelových zkoušky těsnosti potrubí (za provozu) z trubek ocelových závitových DN do 40</t>
  </si>
  <si>
    <t>https://podminky.urs.cz/item/CS_URS_2023_02/733190107</t>
  </si>
  <si>
    <t>998733101</t>
  </si>
  <si>
    <t>Přesun hmot tonážní pro rozvody potrubí v objektech v do 6 m</t>
  </si>
  <si>
    <t>-1394101984</t>
  </si>
  <si>
    <t>Přesun hmot pro rozvody potrubí stanovený z hmotnosti přesunovaného materiálu vodorovná dopravní vzdálenost do 50 m v objektech výšky do 6 m</t>
  </si>
  <si>
    <t>https://podminky.urs.cz/item/CS_URS_2023_02/998733101</t>
  </si>
  <si>
    <t>734</t>
  </si>
  <si>
    <t>Ústřední vytápění - armatury</t>
  </si>
  <si>
    <t>734221682</t>
  </si>
  <si>
    <t>Termostatická hlavice kapalinová PN 10 do 110°C otopných těles VK</t>
  </si>
  <si>
    <t>2052807915</t>
  </si>
  <si>
    <t>Ventily regulační závitové hlavice termostatické, pro ovládání ventilů PN 10 do 110°C kapalinové otopných těles VK</t>
  </si>
  <si>
    <t>https://podminky.urs.cz/item/CS_URS_2023_02/734221682</t>
  </si>
  <si>
    <t>1 "102</t>
  </si>
  <si>
    <t>734261402</t>
  </si>
  <si>
    <t>Armatura připojovací rohová G 1/2x18 PN 10 do 110°C radiátorů typu VK</t>
  </si>
  <si>
    <t>-1078859452</t>
  </si>
  <si>
    <t>Šroubení připojovací armatury radiátorů VK PN 10 do 110°C, regulační uzavíratelné rohové G 1/2 x 18</t>
  </si>
  <si>
    <t>https://podminky.urs.cz/item/CS_URS_2023_02/734261402</t>
  </si>
  <si>
    <t>998734101</t>
  </si>
  <si>
    <t>Přesun hmot tonážní pro armatury v objektech v do 6 m</t>
  </si>
  <si>
    <t>-1148368047</t>
  </si>
  <si>
    <t>Přesun hmot pro armatury stanovený z hmotnosti přesunovaného materiálu vodorovná dopravní vzdálenost do 50 m v objektech výšky do 6 m</t>
  </si>
  <si>
    <t>https://podminky.urs.cz/item/CS_URS_2023_02/998734101</t>
  </si>
  <si>
    <t>735</t>
  </si>
  <si>
    <t>Ústřední vytápění - otopná tělesa</t>
  </si>
  <si>
    <t>735152272</t>
  </si>
  <si>
    <t>Otopné těleso panelové VK jednodeskové 1 přídavná přestupní plocha výška/délka 600/500 mm výkon 501 W</t>
  </si>
  <si>
    <t>2062550052</t>
  </si>
  <si>
    <t>Otopná tělesa panelová VK jednodesková PN 1,0 MPa, T do 110°C s jednou přídavnou přestupní plochou výšky tělesa 600 mm stavební délky / výkonu 500 mm / 501 W</t>
  </si>
  <si>
    <t>https://podminky.urs.cz/item/CS_URS_2023_02/735152272</t>
  </si>
  <si>
    <t>735152275</t>
  </si>
  <si>
    <t>Otopné těleso panelové VK jednodeskové 1 přídavná přestupní plocha výška/délka 600/800 mm výkon 802 W</t>
  </si>
  <si>
    <t>-1134617384</t>
  </si>
  <si>
    <t>Otopná tělesa panelová VK jednodesková PN 1,0 MPa, T do 110°C s jednou přídavnou přestupní plochou výšky tělesa 600 mm stavební délky / výkonu 800 mm / 802 W</t>
  </si>
  <si>
    <t>https://podminky.urs.cz/item/CS_URS_2023_02/735152275</t>
  </si>
  <si>
    <t>735152579</t>
  </si>
  <si>
    <t>Otopné těleso panelové VK dvoudeskové 2 přídavné přestupní plochy výška/délka 600/1200 mm výkon 2015 W</t>
  </si>
  <si>
    <t>-212186514</t>
  </si>
  <si>
    <t>Otopná tělesa panelová VK dvoudesková PN 1,0 MPa, T do 110°C se dvěma přídavnými přestupními plochami výšky tělesa 600 mm stavební délky / výkonu 1200 mm / 2015 W</t>
  </si>
  <si>
    <t>https://podminky.urs.cz/item/CS_URS_2023_02/735152579</t>
  </si>
  <si>
    <t>998735101</t>
  </si>
  <si>
    <t>Přesun hmot tonážní pro otopná tělesa v objektech v do 6 m</t>
  </si>
  <si>
    <t>199826334</t>
  </si>
  <si>
    <t>Přesun hmot pro otopná tělesa stanovený z hmotnosti přesunovaného materiálu vodorovná dopravní vzdálenost do 50 m v objektech výšky do 6 m</t>
  </si>
  <si>
    <t>https://podminky.urs.cz/item/CS_URS_2023_02/998735101</t>
  </si>
  <si>
    <t>HZS2222</t>
  </si>
  <si>
    <t>Hodinová zúčtovací sazba topenář odborný</t>
  </si>
  <si>
    <t>494844265</t>
  </si>
  <si>
    <t>Hodinové zúčtovací sazby profesí PSV provádění stavebních instalací topenář odborný</t>
  </si>
  <si>
    <t>https://podminky.urs.cz/item/CS_URS_2023_02/HZS2222</t>
  </si>
  <si>
    <t>12 "topná zkouška</t>
  </si>
  <si>
    <t>8,5 "odzkoušení a zajištění jednotlivých okruhů</t>
  </si>
  <si>
    <t>2.NP - Stavební úpravy 2.NP</t>
  </si>
  <si>
    <t>002 - Pokyny pro zpracování nabídky</t>
  </si>
  <si>
    <t>VRN2 - Vedlejší rozpočtové náklady 2.NP</t>
  </si>
  <si>
    <t>2076963527</t>
  </si>
  <si>
    <t>258448260</t>
  </si>
  <si>
    <t>-1907123311</t>
  </si>
  <si>
    <t>ARS2 - Stavebně konstrukční řešení - 2.NP</t>
  </si>
  <si>
    <t xml:space="preserve">    4 - Vodorovné konstrukce</t>
  </si>
  <si>
    <t xml:space="preserve">    713 - Izolace tepelné</t>
  </si>
  <si>
    <t xml:space="preserve">    762 - Konstrukce tesařské</t>
  </si>
  <si>
    <t xml:space="preserve">    776 - Podlahy povlakové</t>
  </si>
  <si>
    <t>Vodorovné konstrukce</t>
  </si>
  <si>
    <t>411322424</t>
  </si>
  <si>
    <t>Stropy trámové nebo kazetové ze ŽB tř. C 25/30</t>
  </si>
  <si>
    <t>255347102</t>
  </si>
  <si>
    <t>Stropy z betonu železového (bez výztuže) trámových, žebrových, kazetových nebo vložkových z tvárnic nebo z hraněných či zaoblených vln zabudovaného plechového bednění tř. C 25/30</t>
  </si>
  <si>
    <t>https://podminky.urs.cz/item/CS_URS_2023_02/411322424</t>
  </si>
  <si>
    <t>"skladba SK 05</t>
  </si>
  <si>
    <t>(9,9*5,9)*0,05</t>
  </si>
  <si>
    <t>(9,9*5,9*(0,05/2))</t>
  </si>
  <si>
    <t>(5,75*0,3*0,2) "vyrovnávací trám u obvodového zdiva</t>
  </si>
  <si>
    <t>411354214</t>
  </si>
  <si>
    <t>Bednění stropů ztracené z hraněných trapézových vln v 60 mm plech lesklý tl 0,88 mm</t>
  </si>
  <si>
    <t>-189846997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</si>
  <si>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0,88 mm</t>
  </si>
  <si>
    <t>https://podminky.urs.cz/item/CS_URS_2023_02/411354214</t>
  </si>
  <si>
    <t>(9,9*5,9)</t>
  </si>
  <si>
    <t>411362021</t>
  </si>
  <si>
    <t>Výztuž stropů svařovanými sítěmi Kari</t>
  </si>
  <si>
    <t>2080146221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</si>
  <si>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</si>
  <si>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https://podminky.urs.cz/item/CS_URS_2023_02/411362021</t>
  </si>
  <si>
    <t>(9,9*5,9)*5,4/1000 "KARI 8/150x8/150</t>
  </si>
  <si>
    <t>0,315*1,15 'Přepočtené koeficientem množství</t>
  </si>
  <si>
    <t>413232221</t>
  </si>
  <si>
    <t>Zazdívka zhlaví válcovaných nosníků v přes 150 do 300 mm</t>
  </si>
  <si>
    <t>-749554001</t>
  </si>
  <si>
    <t>Zazdívka zhlaví stropních trámů nebo válcovaných nosníků pálenými cihlami válcovaných nosníků, výšky přes 150 do 300 mm</t>
  </si>
  <si>
    <t>https://podminky.urs.cz/item/CS_URS_2023_02/413232221</t>
  </si>
  <si>
    <t>"kapsy pro osazení nosníků</t>
  </si>
  <si>
    <t>(8*2)</t>
  </si>
  <si>
    <t>413941123</t>
  </si>
  <si>
    <t>Osazování ocelových válcovaných nosníků stropů I, IE, U, UE nebo L č. 14 až 22 nebo výšky přes 120 do 220 mm</t>
  </si>
  <si>
    <t>1219185736</t>
  </si>
  <si>
    <t>Osazování ocelových válcovaných nosníků ve stropech I nebo IE nebo U nebo UE nebo L č. 14 až 22 nebo výšky přes 120 do 220 mm</t>
  </si>
  <si>
    <t>https://podminky.urs.cz/item/CS_URS_2023_02/413941123</t>
  </si>
  <si>
    <t>(6,15*16)*26,3/1000</t>
  </si>
  <si>
    <t>13010722</t>
  </si>
  <si>
    <t>ocel profilová jakost S235JR (11 375) průřez I (IPN) 200</t>
  </si>
  <si>
    <t>-847230552</t>
  </si>
  <si>
    <t>2,588*1,1 'Přepočtené koeficientem množství</t>
  </si>
  <si>
    <t>632441218</t>
  </si>
  <si>
    <t>Potěr anhydritový samonivelační litý C25 přes 35 do 40 mm</t>
  </si>
  <si>
    <t>-1439001075</t>
  </si>
  <si>
    <t>Potěr anhydritový samonivelační litý tř. C 25, tl. přes 35 do 40 mm</t>
  </si>
  <si>
    <t>https://podminky.urs.cz/item/CS_URS_2023_02/632441218</t>
  </si>
  <si>
    <t>-654866161</t>
  </si>
  <si>
    <t>"201 (hlavní plocha)</t>
  </si>
  <si>
    <t>(7,25*2+3,9*2)*3,5</t>
  </si>
  <si>
    <t>-(1,65*((3+2,5)/2))*2 "průchod schodiště</t>
  </si>
  <si>
    <t>(((1,65*1,3)+2,5*2)*0,45)*2 "ostění/nadpraží</t>
  </si>
  <si>
    <t>-(0,9*2,02)*4 "dveře</t>
  </si>
  <si>
    <t>(0,9+2,15*2)*0,35 "ostění/nadpraží dveře</t>
  </si>
  <si>
    <t>-(0,9*2,15) "průchod do 202</t>
  </si>
  <si>
    <t>(0,9+2,15*2)*0,45 "ostění/nadpraží</t>
  </si>
  <si>
    <t>-(2,7*(3+2,5)/2) "průchod</t>
  </si>
  <si>
    <t>((2,7*1,3)+(2,5*2))*0,45 "ostění/nadpraží</t>
  </si>
  <si>
    <t>"201 (zadní plocha)</t>
  </si>
  <si>
    <t>(3,45*2+1,85*2)*3,5</t>
  </si>
  <si>
    <t>(1,2+2,15*2)*0,3 "ostění/nadpraží výklenku</t>
  </si>
  <si>
    <t>"202</t>
  </si>
  <si>
    <t>(2,25*2+2,6*2)*3,5</t>
  </si>
  <si>
    <t>-(0,9*2,15) "průchod do 201</t>
  </si>
  <si>
    <t>"203</t>
  </si>
  <si>
    <t>(5,9*2+3,63*2)*3,5</t>
  </si>
  <si>
    <t>-(1,2*2,1) "okno</t>
  </si>
  <si>
    <t>(1,2+2,1*2)*0,375 "ostění/nadpraží</t>
  </si>
  <si>
    <t>-(1,5*2,1)*2 "okno</t>
  </si>
  <si>
    <t>((1,5+2,1*2)*0,225)*2 "ostění/nadpraží</t>
  </si>
  <si>
    <t>((1,5+2,95*2)*0,15)*2 "ostění/nadpraží</t>
  </si>
  <si>
    <t>"204</t>
  </si>
  <si>
    <t>(9,8*2+5,95*2)*3,5</t>
  </si>
  <si>
    <t>-(1,5*2,1)*5 "okno</t>
  </si>
  <si>
    <t>((1,5+2,1*2)*0,225)*5 "ostění/nadpraží</t>
  </si>
  <si>
    <t>((1,5+2,95*2)*0,15)*5 "ostění/nadpraží</t>
  </si>
  <si>
    <t>(1,25+2,15*2)*0,35 "ostění/nadpraží výklenek</t>
  </si>
  <si>
    <t>"205</t>
  </si>
  <si>
    <t>(4*2+3,45*2)*3,5</t>
  </si>
  <si>
    <t>-(1,5*2,1) "okno</t>
  </si>
  <si>
    <t>(1,5+2,1*2)*0,375 "ostění/nadpraží</t>
  </si>
  <si>
    <t>(1,5+2,95*2)*0,3 "ostění/nadpraží</t>
  </si>
  <si>
    <t>"206</t>
  </si>
  <si>
    <t>(9,9*2+5,95*5)*3,5</t>
  </si>
  <si>
    <t>-(1,5*2,1)*3 "okno</t>
  </si>
  <si>
    <t>((1,5+2,1*2)*0,225)*3 "ostění/nadpraží</t>
  </si>
  <si>
    <t>((1,5+2,95*2)*0,15)*3 "ostění/nadpraží</t>
  </si>
  <si>
    <t>(1,3+2,1*2)*0,35 "ostění/nadpraží výklenek</t>
  </si>
  <si>
    <t>"207</t>
  </si>
  <si>
    <t>(9,9*2+5,9*2)*3,5</t>
  </si>
  <si>
    <t>(0,9+2,15*2)*0,35 "ostění/nadpraží</t>
  </si>
  <si>
    <t>"208</t>
  </si>
  <si>
    <t>(5,55*2+3,2*2)*3,5</t>
  </si>
  <si>
    <t>-(0,9*1,5) "okno</t>
  </si>
  <si>
    <t>(0,9+1,5*2)*0,25 "ostění/nadpraží</t>
  </si>
  <si>
    <t>-(0,6*0,9)*2 "okno</t>
  </si>
  <si>
    <t>((0,6+0,9*2)*0,25)*2 "ostění/nadpraží</t>
  </si>
  <si>
    <t>"209</t>
  </si>
  <si>
    <t>(3,6*2+1,6*2)*3,5</t>
  </si>
  <si>
    <t>"210</t>
  </si>
  <si>
    <t>(1,6*2+1,8*2)*3,5</t>
  </si>
  <si>
    <t>-(0,6*0,9) "okno</t>
  </si>
  <si>
    <t>(0,6+0,9*2)*0,25 "ostění/nadpraží</t>
  </si>
  <si>
    <t>"211</t>
  </si>
  <si>
    <t>(3,55*2+1,5*2)*3,5</t>
  </si>
  <si>
    <t>"212</t>
  </si>
  <si>
    <t>(3,6*3,6)*4</t>
  </si>
  <si>
    <t>((1,7*2+1,65)*3,6)*2</t>
  </si>
  <si>
    <t>-(1,2*2,1)*2 "okno</t>
  </si>
  <si>
    <t>((1,2+2,1*2)*0,275)*2 "ostění/nadpraží</t>
  </si>
  <si>
    <t>-(1,7*(2,65+3,15)/2)*2</t>
  </si>
  <si>
    <t>(2,65*2+(1,7*1,3))*0,45 "ostění/nadpraží</t>
  </si>
  <si>
    <t>(3,6*1,65)*2 "podhled schodiště</t>
  </si>
  <si>
    <t>(1,65*3,6)*2</t>
  </si>
  <si>
    <t>"odpočet obkladu</t>
  </si>
  <si>
    <t>-87,616</t>
  </si>
  <si>
    <t>-1812897172</t>
  </si>
  <si>
    <t>632481213</t>
  </si>
  <si>
    <t>Separační vrstva z PE fólie</t>
  </si>
  <si>
    <t>1207467034</t>
  </si>
  <si>
    <t>Separační vrstva k oddělení podlahových vrstev z polyetylénové fólie</t>
  </si>
  <si>
    <t>https://podminky.urs.cz/item/CS_URS_2023_02/632481213</t>
  </si>
  <si>
    <t>634112113</t>
  </si>
  <si>
    <t>Obvodová dilatace podlahovým páskem z pěnového PE mezi stěnou a mazaninou nebo potěrem v 80 mm</t>
  </si>
  <si>
    <t>-1513989755</t>
  </si>
  <si>
    <t>Obvodová dilatace mezi stěnou a mazaninou nebo potěrem podlahovým páskem z pěnového PE tl. do 10 mm, výšky 80 mm</t>
  </si>
  <si>
    <t>https://podminky.urs.cz/item/CS_URS_2023_02/634112113</t>
  </si>
  <si>
    <t>(9,9*2+5,9*2)</t>
  </si>
  <si>
    <t>-149263591</t>
  </si>
  <si>
    <t>"výměna zárubní za PO</t>
  </si>
  <si>
    <t>55331557</t>
  </si>
  <si>
    <t>zárubeň jednokřídlá ocelová pro zdění s protipožární úpravou tl stěny 75-100mm rozměru 800/1970, 2100mm</t>
  </si>
  <si>
    <t>-1983278242</t>
  </si>
  <si>
    <t>-1646872476</t>
  </si>
  <si>
    <t>55331567</t>
  </si>
  <si>
    <t>zárubeň jednokřídlá ocelová pro zdění s protipožární úpravou tl stěny 160-200mm rozměru 800/1970, 2100mm</t>
  </si>
  <si>
    <t>-1643941490</t>
  </si>
  <si>
    <t>-1001634247</t>
  </si>
  <si>
    <t>(28,18+7,21) "201 Schodišťová hala</t>
  </si>
  <si>
    <t>5,9 "202 Chodba</t>
  </si>
  <si>
    <t>21,42 "203 Kabinet</t>
  </si>
  <si>
    <t>58,35 "204 Učebna</t>
  </si>
  <si>
    <t>13,8 "205 Kabinet</t>
  </si>
  <si>
    <t>58,65 "206 Učebna</t>
  </si>
  <si>
    <t>58,26 "207 Učebna</t>
  </si>
  <si>
    <t>13,11 "208 WC muži</t>
  </si>
  <si>
    <t>5,33 "209 Chodba WC</t>
  </si>
  <si>
    <t>2,88 "210 WC OTP</t>
  </si>
  <si>
    <t>5,12 "211 WC ženy</t>
  </si>
  <si>
    <t>19,15 "212 Schodiště</t>
  </si>
  <si>
    <t>1575080546</t>
  </si>
  <si>
    <t>952902601</t>
  </si>
  <si>
    <t>Čištění budov vysátí prachu z trámů</t>
  </si>
  <si>
    <t>920097023</t>
  </si>
  <si>
    <t>Čištění budov při provádění oprav a udržovacích prací vysátím prachu z trámů, nosníků apod.</t>
  </si>
  <si>
    <t>https://podminky.urs.cz/item/CS_URS_2023_02/952902601</t>
  </si>
  <si>
    <t>-2131625604</t>
  </si>
  <si>
    <t>965082933</t>
  </si>
  <si>
    <t>Odstranění násypů pod podlahami tl do 200 mm pl přes 2 m2</t>
  </si>
  <si>
    <t>1044693633</t>
  </si>
  <si>
    <t>Odstranění násypu pod podlahami nebo ochranného násypu na střechách tl. do 200 mm, plochy přes 2 m2</t>
  </si>
  <si>
    <t>https://podminky.urs.cz/item/CS_URS_2023_02/965082933</t>
  </si>
  <si>
    <t>(9,9*5,9*0,2) "předpoklad mocnosti násypu</t>
  </si>
  <si>
    <t>2087713603</t>
  </si>
  <si>
    <t>(0,9*2,02)*5</t>
  </si>
  <si>
    <t>973031325</t>
  </si>
  <si>
    <t>Vysekání kapes ve zdivu cihelném na MV nebo MVC pl do 0,10 m2 hl do 300 mm</t>
  </si>
  <si>
    <t>-1185791239</t>
  </si>
  <si>
    <t>Vysekání výklenků nebo kapes ve zdivu z cihel na maltu vápennou nebo vápenocementovou kapes, plochy do 0,10 m2, hl. do 300 mm</t>
  </si>
  <si>
    <t>https://podminky.urs.cz/item/CS_URS_2023_02/973031325</t>
  </si>
  <si>
    <t>978059541</t>
  </si>
  <si>
    <t>Odsekání a odebrání obkladů stěn z vnitřních obkládaček plochy přes 1 m2</t>
  </si>
  <si>
    <t>-2032314125</t>
  </si>
  <si>
    <t>Odsekání obkladů stěn včetně otlučení podkladní omítky až na zdivo z obkládaček vnitřních, z jakýchkoliv materiálů, plochy přes 1 m2</t>
  </si>
  <si>
    <t>https://podminky.urs.cz/item/CS_URS_2023_02/978059541</t>
  </si>
  <si>
    <t>(1,2*1,5) "obklad za umyvadlem</t>
  </si>
  <si>
    <t>(5,55*2+3,2*2)*2,1</t>
  </si>
  <si>
    <t>-(0,9*1,25) "okno</t>
  </si>
  <si>
    <t>(1,25*2)*0,25 "ostění</t>
  </si>
  <si>
    <t>((0,9*2)*0,25)*2 "ostění</t>
  </si>
  <si>
    <t>(3,6*2+1,6*2)*2,1</t>
  </si>
  <si>
    <t>(1,6*2+1,8*2)*2,1</t>
  </si>
  <si>
    <t>(0,9*2)*0,25 "ostění</t>
  </si>
  <si>
    <t>(3,55*2+1,5*2)*2,1</t>
  </si>
  <si>
    <t>1068259562</t>
  </si>
  <si>
    <t>1320726085</t>
  </si>
  <si>
    <t>1028701712</t>
  </si>
  <si>
    <t>28,498*16 'Přepočtené koeficientem množství</t>
  </si>
  <si>
    <t>-13538635</t>
  </si>
  <si>
    <t>458269823</t>
  </si>
  <si>
    <t>713</t>
  </si>
  <si>
    <t>Izolace tepelné</t>
  </si>
  <si>
    <t>713121111</t>
  </si>
  <si>
    <t>Montáž izolace tepelné podlah volně kladenými rohožemi, pásy, dílci, deskami 1 vrstva</t>
  </si>
  <si>
    <t>-848214304</t>
  </si>
  <si>
    <t>Montáž tepelné izolace podlah rohožemi, pásy, deskami, dílci, bloky (izolační materiál ve specifikaci) kladenými volně jednovrstvá</t>
  </si>
  <si>
    <t>https://podminky.urs.cz/item/CS_URS_2023_02/713121111</t>
  </si>
  <si>
    <t>28376414</t>
  </si>
  <si>
    <t>deska XPS hrana polodrážková a hladký povrch 300kPA λ=0,035 tl 20mm</t>
  </si>
  <si>
    <t>467423064</t>
  </si>
  <si>
    <t>58,41*1,05 'Přepočtené koeficientem množství</t>
  </si>
  <si>
    <t>998713101</t>
  </si>
  <si>
    <t>Přesun hmot tonážní pro izolace tepelné v objektech v do 6 m</t>
  </si>
  <si>
    <t>-1048740691</t>
  </si>
  <si>
    <t>Přesun hmot pro izolace tepelné stanovený z hmotnosti přesunovaného materiálu vodorovná dopravní vzdálenost do 50 m v objektech výšky do 6 m</t>
  </si>
  <si>
    <t>https://podminky.urs.cz/item/CS_URS_2023_02/998713101</t>
  </si>
  <si>
    <t>762</t>
  </si>
  <si>
    <t>Konstrukce tesařské</t>
  </si>
  <si>
    <t>762811811</t>
  </si>
  <si>
    <t>Demontáž záklopů stropů z hrubých prken tl do 32 mm</t>
  </si>
  <si>
    <t>918258599</t>
  </si>
  <si>
    <t>Demontáž záklopů stropů vrchních a zapuštěných z hrubých prken, tl. do 32 mm</t>
  </si>
  <si>
    <t>https://podminky.urs.cz/item/CS_URS_2023_02/762811811</t>
  </si>
  <si>
    <t>(9,9*5,9) "prkna</t>
  </si>
  <si>
    <t>762814811</t>
  </si>
  <si>
    <t>Demontáž záklopů stropů z desek měkkých</t>
  </si>
  <si>
    <t>1557061365</t>
  </si>
  <si>
    <t>Demontáž záklopů stropů vrchních a zapuštěných z desek měkkých (minerálněvláknitých dřevovláknitých apod.)</t>
  </si>
  <si>
    <t>https://podminky.urs.cz/item/CS_URS_2023_02/762814811</t>
  </si>
  <si>
    <t>(9,9*5,9) "hobra</t>
  </si>
  <si>
    <t>779287615</t>
  </si>
  <si>
    <t>-1329432187</t>
  </si>
  <si>
    <t>-1054660512</t>
  </si>
  <si>
    <t>-1772937032</t>
  </si>
  <si>
    <t>297,36*1,1235 'Přepočtené koeficientem množství</t>
  </si>
  <si>
    <t>-248059356</t>
  </si>
  <si>
    <t>2 "201 Schodišťová hala</t>
  </si>
  <si>
    <t>1 "202 Chodba</t>
  </si>
  <si>
    <t>1 "203 Kabinet</t>
  </si>
  <si>
    <t>1 "204 Učebna</t>
  </si>
  <si>
    <t>1 "205 Kabinet</t>
  </si>
  <si>
    <t>1 "206 Učebna</t>
  </si>
  <si>
    <t>1 "207 Učebna</t>
  </si>
  <si>
    <t>1 "208 WC muži</t>
  </si>
  <si>
    <t>1 "209 Chodba WC</t>
  </si>
  <si>
    <t>1 "210 WC OTP</t>
  </si>
  <si>
    <t>1 "211 WC ženy</t>
  </si>
  <si>
    <t>-189828596</t>
  </si>
  <si>
    <t>763411111</t>
  </si>
  <si>
    <t>Sanitární příčky do mokrého prostředí, desky s HPL - laminátem tl 19,6 mm</t>
  </si>
  <si>
    <t>-249827599</t>
  </si>
  <si>
    <t>Sanitární příčky vhodné do mokrého prostředí dělící z dřevotřískových desek s HPL-laminátem tl. 19,6 mm</t>
  </si>
  <si>
    <t>https://podminky.urs.cz/item/CS_URS_2023_02/763411111</t>
  </si>
  <si>
    <t>(3+3,2)*2</t>
  </si>
  <si>
    <t>(1,5*2)</t>
  </si>
  <si>
    <t>763411121</t>
  </si>
  <si>
    <t>Dveře sanitárních příček, desky s HPL - laminátem tl 19,6 mm, š do 800 mm, v do 2000 mm</t>
  </si>
  <si>
    <t>240288089</t>
  </si>
  <si>
    <t>Sanitární příčky vhodné do mokrého prostředí dveře vnitřní do sanitárních příček šířky do 800 mm, výšky do 2 000 mm z dřevotřískových desek s HPL-laminátem včetně nerezového kování tl. 19,6 mm</t>
  </si>
  <si>
    <t>https://podminky.urs.cz/item/CS_URS_2023_02/763411121</t>
  </si>
  <si>
    <t>763411211</t>
  </si>
  <si>
    <t>Dělící přepážky k pisoárům, desky s HPL - laminátem tl 19,6 mm</t>
  </si>
  <si>
    <t>1377886340</t>
  </si>
  <si>
    <t>Sanitární příčky vhodné do mokrého prostředí dělící přepážky k pisoárům z dřevotřískových desek s HPL-laminátem tl. 19,6 mm</t>
  </si>
  <si>
    <t>https://podminky.urs.cz/item/CS_URS_2023_02/763411211</t>
  </si>
  <si>
    <t>(0,3*1,2)</t>
  </si>
  <si>
    <t>-1219756869</t>
  </si>
  <si>
    <t>1543761593</t>
  </si>
  <si>
    <t>"výměna dveří za PO</t>
  </si>
  <si>
    <t>1314430395</t>
  </si>
  <si>
    <t>464222346</t>
  </si>
  <si>
    <t>1783486832</t>
  </si>
  <si>
    <t>-1101288648</t>
  </si>
  <si>
    <t>-234125455</t>
  </si>
  <si>
    <t>-661193164</t>
  </si>
  <si>
    <t>1973706331</t>
  </si>
  <si>
    <t>1410131101</t>
  </si>
  <si>
    <t>"201 Schodišťová hala</t>
  </si>
  <si>
    <t>(28,18+7,21)</t>
  </si>
  <si>
    <t>((7,25*2+3,9*2+0,45*2+0,35*2)-(0,9*5+1,65*2+2,7))*0,1 "sokl</t>
  </si>
  <si>
    <t>((3,45*2+1,85*2+0,35*2+0,3*2)-(2,7+0,9*2))*0,1 "sokl</t>
  </si>
  <si>
    <t>"202 Chodba</t>
  </si>
  <si>
    <t>5,9</t>
  </si>
  <si>
    <t>((2,25*2+2,6*2)-(0,9*2+1,1))*0,1 "sokl</t>
  </si>
  <si>
    <t>"208 WC muži</t>
  </si>
  <si>
    <t>13,11</t>
  </si>
  <si>
    <t>"209 Chodba WC</t>
  </si>
  <si>
    <t>5,33</t>
  </si>
  <si>
    <t>"210 WC OTP</t>
  </si>
  <si>
    <t>2,88</t>
  </si>
  <si>
    <t>"211 WC ženy</t>
  </si>
  <si>
    <t>5,12</t>
  </si>
  <si>
    <t>-2035904245</t>
  </si>
  <si>
    <t>70,49 "dlažba</t>
  </si>
  <si>
    <t>434847244</t>
  </si>
  <si>
    <t>70,49*1,1 'Přepočtené koeficientem množství</t>
  </si>
  <si>
    <t>349516694</t>
  </si>
  <si>
    <t>-2051355823</t>
  </si>
  <si>
    <t>-18669778</t>
  </si>
  <si>
    <t>776</t>
  </si>
  <si>
    <t>Podlahy povlakové</t>
  </si>
  <si>
    <t>776111111</t>
  </si>
  <si>
    <t>Broušení anhydritového podkladu povlakových podlah</t>
  </si>
  <si>
    <t>1546111565</t>
  </si>
  <si>
    <t>Příprava podkladu broušení podlah nového podkladu anhydritového</t>
  </si>
  <si>
    <t>https://podminky.urs.cz/item/CS_URS_2023_02/776111111</t>
  </si>
  <si>
    <t>776111311</t>
  </si>
  <si>
    <t>Vysátí podkladu povlakových podlah</t>
  </si>
  <si>
    <t>127847481</t>
  </si>
  <si>
    <t>Příprava podkladu vysátí podlah</t>
  </si>
  <si>
    <t>https://podminky.urs.cz/item/CS_URS_2023_02/776111311</t>
  </si>
  <si>
    <t>776141114</t>
  </si>
  <si>
    <t>Stěrka podlahová nivelační pro vyrovnání podkladu povlakových podlah pevnosti 20 MPa tl přes 8 do 10 mm</t>
  </si>
  <si>
    <t>-157549171</t>
  </si>
  <si>
    <t>Příprava podkladu vyrovnání samonivelační stěrkou podlah min.pevnosti 20 MPa, tloušťky přes 8 do 10 mm</t>
  </si>
  <si>
    <t>https://podminky.urs.cz/item/CS_URS_2023_02/776141114</t>
  </si>
  <si>
    <t>776141121</t>
  </si>
  <si>
    <t>Stěrka podlahová nivelační pro vyrovnání podkladu povlakových podlah pevnosti 30 MPa tl do 3 mm</t>
  </si>
  <si>
    <t>-560676219</t>
  </si>
  <si>
    <t>Příprava podkladu vyrovnání samonivelační stěrkou podlah min.pevnosti 30 MPa, tloušťky do 3 mm</t>
  </si>
  <si>
    <t>https://podminky.urs.cz/item/CS_URS_2023_02/776141121</t>
  </si>
  <si>
    <t>776201812</t>
  </si>
  <si>
    <t>Demontáž lepených povlakových podlah s podložkou ručně</t>
  </si>
  <si>
    <t>657276351</t>
  </si>
  <si>
    <t>Demontáž povlakových podlahovin lepených ručně s podložkou</t>
  </si>
  <si>
    <t>https://podminky.urs.cz/item/CS_URS_2023_02/776201812</t>
  </si>
  <si>
    <t>776221111</t>
  </si>
  <si>
    <t>Lepení pásů z PVC standardním lepidlem</t>
  </si>
  <si>
    <t>120101370</t>
  </si>
  <si>
    <t>Montáž podlahovin z PVC lepením standardním lepidlem z pásů</t>
  </si>
  <si>
    <t>https://podminky.urs.cz/item/CS_URS_2023_02/776221111</t>
  </si>
  <si>
    <t>28412245</t>
  </si>
  <si>
    <t>krytina podlahová heterogenní š 1,5m tl 2mm</t>
  </si>
  <si>
    <t>-196258718</t>
  </si>
  <si>
    <t>210,48*1,1 'Přepočtené koeficientem množství</t>
  </si>
  <si>
    <t>776421111</t>
  </si>
  <si>
    <t>Montáž obvodových lišt lepením</t>
  </si>
  <si>
    <t>-313906417</t>
  </si>
  <si>
    <t>Montáž lišt obvodových lepených</t>
  </si>
  <si>
    <t>https://podminky.urs.cz/item/CS_URS_2023_02/776421111</t>
  </si>
  <si>
    <t>(5,9*2+3,63*2+0,15*4)-0,9</t>
  </si>
  <si>
    <t>(9,8*2+5,95*2+0,35*2+0,15*10)-0,9</t>
  </si>
  <si>
    <t>(4*2+3,45*2+0,3*2)-0,9</t>
  </si>
  <si>
    <t>(9,9*2+5,95*2+0,35*2+0,15*6)-0,9</t>
  </si>
  <si>
    <t>(9,9*2+5,9*2+0,35*2+0,15*6)-0,9</t>
  </si>
  <si>
    <t>28342165</t>
  </si>
  <si>
    <t>lišta podlahová PVC zakončovací s fabionem</t>
  </si>
  <si>
    <t>2017879278</t>
  </si>
  <si>
    <t>130,86*1,02 'Přepočtené koeficientem množství</t>
  </si>
  <si>
    <t>67</t>
  </si>
  <si>
    <t>998776101</t>
  </si>
  <si>
    <t>Přesun hmot tonážní pro podlahy povlakové v objektech v do 6 m</t>
  </si>
  <si>
    <t>-97101605</t>
  </si>
  <si>
    <t>Přesun hmot pro podlahy povlakové stanovený z hmotnosti přesunovaného materiálu vodorovná dopravní vzdálenost do 50 m v objektech výšky do 6 m</t>
  </si>
  <si>
    <t>https://podminky.urs.cz/item/CS_URS_2023_02/998776101</t>
  </si>
  <si>
    <t>68</t>
  </si>
  <si>
    <t>1104055493</t>
  </si>
  <si>
    <t>69</t>
  </si>
  <si>
    <t>-646741858</t>
  </si>
  <si>
    <t>87,616 "obklad</t>
  </si>
  <si>
    <t>70</t>
  </si>
  <si>
    <t>1835379612</t>
  </si>
  <si>
    <t>87,616*1,1 'Přepočtené koeficientem množství</t>
  </si>
  <si>
    <t>71</t>
  </si>
  <si>
    <t>995455228</t>
  </si>
  <si>
    <t>(1,2+1,5*2) "obklad za umyvadlem</t>
  </si>
  <si>
    <t>(2,1+(1,25*2)+(0,9*4))</t>
  </si>
  <si>
    <t>(2,1*2)</t>
  </si>
  <si>
    <t>(0,9*2)</t>
  </si>
  <si>
    <t>(0,9*2+1,25*2)</t>
  </si>
  <si>
    <t>72</t>
  </si>
  <si>
    <t>-2131196546</t>
  </si>
  <si>
    <t>31,1*1,05 'Přepočtené koeficientem množství</t>
  </si>
  <si>
    <t>73</t>
  </si>
  <si>
    <t>1371285054</t>
  </si>
  <si>
    <t>74</t>
  </si>
  <si>
    <t>1747967078</t>
  </si>
  <si>
    <t>(6,15*16)*0,709</t>
  </si>
  <si>
    <t>"zárubně pro PO dveře</t>
  </si>
  <si>
    <t>((0,9+2,02*2)*(0,05+0,1+0,05))*3</t>
  </si>
  <si>
    <t>((0,9+2,02*2)*(0,05+0,2+0,05))</t>
  </si>
  <si>
    <t>75</t>
  </si>
  <si>
    <t>733647314</t>
  </si>
  <si>
    <t>76</t>
  </si>
  <si>
    <t>1017565524</t>
  </si>
  <si>
    <t>77</t>
  </si>
  <si>
    <t>-873902621</t>
  </si>
  <si>
    <t>78</t>
  </si>
  <si>
    <t>1438382477</t>
  </si>
  <si>
    <t>777,529 "stěny</t>
  </si>
  <si>
    <t>79</t>
  </si>
  <si>
    <t>344330045</t>
  </si>
  <si>
    <t>(1,5*2,1)*15</t>
  </si>
  <si>
    <t>(0,9*1,5)*2</t>
  </si>
  <si>
    <t>(1,2*2,1)*2</t>
  </si>
  <si>
    <t>(0,6*0,9)*4</t>
  </si>
  <si>
    <t>80</t>
  </si>
  <si>
    <t>651060938</t>
  </si>
  <si>
    <t>57,15*1,05 'Přepočtené koeficientem množství</t>
  </si>
  <si>
    <t>81</t>
  </si>
  <si>
    <t>-695182228</t>
  </si>
  <si>
    <t>297,36 "stropy</t>
  </si>
  <si>
    <t>82</t>
  </si>
  <si>
    <t>1358304622</t>
  </si>
  <si>
    <t>83</t>
  </si>
  <si>
    <t>-136795251</t>
  </si>
  <si>
    <t>ZTI2 - Zdravotně technické instalace - 2.NP</t>
  </si>
  <si>
    <t xml:space="preserve">    726 - Zdravotechnika - předstěnové instalace</t>
  </si>
  <si>
    <t>-1327501977</t>
  </si>
  <si>
    <t>2073035133</t>
  </si>
  <si>
    <t>-505243295</t>
  </si>
  <si>
    <t>0,244*16 'Přepočtené koeficientem množství</t>
  </si>
  <si>
    <t>1507569178</t>
  </si>
  <si>
    <t>-469288155</t>
  </si>
  <si>
    <t>"umyvadla v učebnách</t>
  </si>
  <si>
    <t>"umyvadla na WC</t>
  </si>
  <si>
    <t>1329842087</t>
  </si>
  <si>
    <t>"WC</t>
  </si>
  <si>
    <t>"Výlevka</t>
  </si>
  <si>
    <t>600735502</t>
  </si>
  <si>
    <t>-751705587</t>
  </si>
  <si>
    <t>721220801</t>
  </si>
  <si>
    <t>Demontáž uzávěrek zápachových DN 70</t>
  </si>
  <si>
    <t>1402566274</t>
  </si>
  <si>
    <t>Demontáž zápachových uzávěrek do DN 70</t>
  </si>
  <si>
    <t>https://podminky.urs.cz/item/CS_URS_2023_02/721220801</t>
  </si>
  <si>
    <t>1689732218</t>
  </si>
  <si>
    <t>725110814</t>
  </si>
  <si>
    <t>Demontáž klozetu Kombi</t>
  </si>
  <si>
    <t>-1097492180</t>
  </si>
  <si>
    <t>Demontáž klozetů kombi</t>
  </si>
  <si>
    <t>https://podminky.urs.cz/item/CS_URS_2023_02/725110814</t>
  </si>
  <si>
    <t>-472755632</t>
  </si>
  <si>
    <t>725121511</t>
  </si>
  <si>
    <t>Pisoárový záchodek keramický bez splachovací nádrže s odsáváním a s vodorovným přívodem vody</t>
  </si>
  <si>
    <t>4086547</t>
  </si>
  <si>
    <t>Pisoárové záchodky keramické bez splachovací nádrže urinál odsávací, přívod vody vnitřní vodorovný</t>
  </si>
  <si>
    <t>https://podminky.urs.cz/item/CS_URS_2023_02/725121511</t>
  </si>
  <si>
    <t>725122814</t>
  </si>
  <si>
    <t>Demontáž pisoárových stání s nádrží a dvěma záchodky</t>
  </si>
  <si>
    <t>79650283</t>
  </si>
  <si>
    <t>Demontáž pisoárů s nádrží a 2 záchodky</t>
  </si>
  <si>
    <t>https://podminky.urs.cz/item/CS_URS_2023_02/725122814</t>
  </si>
  <si>
    <t>725210821</t>
  </si>
  <si>
    <t>Demontáž umyvadel bez výtokových armatur</t>
  </si>
  <si>
    <t>835610875</t>
  </si>
  <si>
    <t>Demontáž umyvadel bez výtokových armatur umyvadel</t>
  </si>
  <si>
    <t>https://podminky.urs.cz/item/CS_URS_2023_02/725210821</t>
  </si>
  <si>
    <t>-1144186249</t>
  </si>
  <si>
    <t>-980681521</t>
  </si>
  <si>
    <t>-1496351356</t>
  </si>
  <si>
    <t>725330820</t>
  </si>
  <si>
    <t>Demontáž výlevka diturvitová</t>
  </si>
  <si>
    <t>-78409382</t>
  </si>
  <si>
    <t>Demontáž výlevek bez výtokových armatur a bez nádrže a splachovacího potrubí diturvitových</t>
  </si>
  <si>
    <t>https://podminky.urs.cz/item/CS_URS_2023_02/725330820</t>
  </si>
  <si>
    <t>725331111</t>
  </si>
  <si>
    <t>Výlevka bez výtokových armatur keramická se sklopnou plastovou mřížkou 500 mm</t>
  </si>
  <si>
    <t>1572500934</t>
  </si>
  <si>
    <t>Výlevky bez výtokových armatur a splachovací nádrže keramické se sklopnou plastovou mřížkou 425 mm</t>
  </si>
  <si>
    <t>https://podminky.urs.cz/item/CS_URS_2023_02/725331111</t>
  </si>
  <si>
    <t>725820801</t>
  </si>
  <si>
    <t>Demontáž baterie nástěnné do G 3 / 4</t>
  </si>
  <si>
    <t>-715500168</t>
  </si>
  <si>
    <t>Demontáž baterií nástěnných do G 3/4</t>
  </si>
  <si>
    <t>https://podminky.urs.cz/item/CS_URS_2023_02/725820801</t>
  </si>
  <si>
    <t>"pro výlevku</t>
  </si>
  <si>
    <t xml:space="preserve">1 </t>
  </si>
  <si>
    <t>-462901028</t>
  </si>
  <si>
    <t>725831311</t>
  </si>
  <si>
    <t>Baterie vanová nástěnná páková bez příslušenství</t>
  </si>
  <si>
    <t>-1287680050</t>
  </si>
  <si>
    <t>Baterie vanové nástěnné pákové bez příslušenství</t>
  </si>
  <si>
    <t>https://podminky.urs.cz/item/CS_URS_2023_02/725831311</t>
  </si>
  <si>
    <t>1 "pro výlevku</t>
  </si>
  <si>
    <t>-1517640664</t>
  </si>
  <si>
    <t>-858101386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</si>
  <si>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</si>
  <si>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</si>
  <si>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</si>
  <si>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</si>
  <si>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580202186</t>
  </si>
  <si>
    <t>Předstěnové instalační systémy pro zazdění do masivních zděných konstrukcí pro závěsné klozety ovládání zepředu, stavební výška 1080 mm</t>
  </si>
  <si>
    <t>https://podminky.urs.cz/item/CS_URS_2023_02/726111031</t>
  </si>
  <si>
    <t>-383389092</t>
  </si>
  <si>
    <t>UT2 - Vytápění - 2.NP</t>
  </si>
  <si>
    <t>1030856557</t>
  </si>
  <si>
    <t>(80,85*0,1)</t>
  </si>
  <si>
    <t>930507576</t>
  </si>
  <si>
    <t>(4,8*2) "10-3</t>
  </si>
  <si>
    <t>(4,8*2) "5-3)</t>
  </si>
  <si>
    <t>"propojení VK vodorovně</t>
  </si>
  <si>
    <t>1,25 "1-2</t>
  </si>
  <si>
    <t>2 "9-2</t>
  </si>
  <si>
    <t>2 "6-2</t>
  </si>
  <si>
    <t>1 "5-2</t>
  </si>
  <si>
    <t>3,5 "4-2</t>
  </si>
  <si>
    <t>(0,3*13)</t>
  </si>
  <si>
    <t>(4,8*2) "2-3</t>
  </si>
  <si>
    <t>(4,8*2) "12-4</t>
  </si>
  <si>
    <t>(4,8*2) "11-4</t>
  </si>
  <si>
    <t>(4,8*2) "8-3</t>
  </si>
  <si>
    <t>(4,8*2) "7-3</t>
  </si>
  <si>
    <t>535138935</t>
  </si>
  <si>
    <t>-2033526619</t>
  </si>
  <si>
    <t>-1136642195</t>
  </si>
  <si>
    <t>0,566*16 'Přepočtené koeficientem množství</t>
  </si>
  <si>
    <t>916341936</t>
  </si>
  <si>
    <t>767978110</t>
  </si>
  <si>
    <t>648838971</t>
  </si>
  <si>
    <t>142745442</t>
  </si>
  <si>
    <t>-1023651492</t>
  </si>
  <si>
    <t>-648902515</t>
  </si>
  <si>
    <t>1759834883</t>
  </si>
  <si>
    <t>1 "203</t>
  </si>
  <si>
    <t>2 "204</t>
  </si>
  <si>
    <t>1 "205</t>
  </si>
  <si>
    <t>2 "206</t>
  </si>
  <si>
    <t>3 "207</t>
  </si>
  <si>
    <t>1 "208</t>
  </si>
  <si>
    <t>1 "210</t>
  </si>
  <si>
    <t>1 "211</t>
  </si>
  <si>
    <t>1 "212</t>
  </si>
  <si>
    <t>-1301279561</t>
  </si>
  <si>
    <t>1818806610</t>
  </si>
  <si>
    <t>-1968698941</t>
  </si>
  <si>
    <t>1103847084</t>
  </si>
  <si>
    <t>735152457</t>
  </si>
  <si>
    <t>Otopné těleso panelové VK dvoudeskové 1 přídavná přestupní plocha výška/délka 500/1000 mm výkon 1117 W</t>
  </si>
  <si>
    <t>1052637142</t>
  </si>
  <si>
    <t>Otopná tělesa panelová VK dvoudesková PN 1,0 MPa, T do 110°C s jednou přídavnou přestupní plochou výšky tělesa 500 mm stavební délky / výkonu 1000 mm / 1117 W</t>
  </si>
  <si>
    <t>https://podminky.urs.cz/item/CS_URS_2023_02/735152457</t>
  </si>
  <si>
    <t>735152459</t>
  </si>
  <si>
    <t>Otopné těleso panelové VK dvoudeskové 1 přídavná přestupní plocha výška/délka 500/1200 mm výkon 1340 W</t>
  </si>
  <si>
    <t>104338278</t>
  </si>
  <si>
    <t>Otopná tělesa panelová VK dvoudesková PN 1,0 MPa, T do 110°C s jednou přídavnou přestupní plochou výšky tělesa 500 mm stavební délky / výkonu 1200 mm / 1340 W</t>
  </si>
  <si>
    <t>https://podminky.urs.cz/item/CS_URS_2023_02/735152459</t>
  </si>
  <si>
    <t>735152475</t>
  </si>
  <si>
    <t>Otopné těleso panelové VK dvoudeskové 1 přídavná přestupní plocha výška/délka 600/800 mm výkon 1030 W</t>
  </si>
  <si>
    <t>-1215533627</t>
  </si>
  <si>
    <t>Otopná tělesa panelová VK dvoudesková PN 1,0 MPa, T do 110°C s jednou přídavnou přestupní plochou výšky tělesa 600 mm stavební délky / výkonu 800 mm / 1030 W</t>
  </si>
  <si>
    <t>https://podminky.urs.cz/item/CS_URS_2023_02/735152475</t>
  </si>
  <si>
    <t>735152476</t>
  </si>
  <si>
    <t>Otopné těleso panelové VK dvoudeskové 1 přídavná přestupní plocha výška/délka 600/900 mm výkon 1159 W</t>
  </si>
  <si>
    <t>1398695312</t>
  </si>
  <si>
    <t>Otopná tělesa panelová VK dvoudesková PN 1,0 MPa, T do 110°C s jednou přídavnou přestupní plochou výšky tělesa 600 mm stavební délky / výkonu 900 mm / 1159 W</t>
  </si>
  <si>
    <t>https://podminky.urs.cz/item/CS_URS_2023_02/735152476</t>
  </si>
  <si>
    <t>735152477</t>
  </si>
  <si>
    <t>Otopné těleso panelové VK dvoudeskové 1 přídavná přestupní plocha výška/délka 600/1000 mm výkon 1288 W</t>
  </si>
  <si>
    <t>509091231</t>
  </si>
  <si>
    <t>Otopná tělesa panelová VK dvoudesková PN 1,0 MPa, T do 110°C s jednou přídavnou přestupní plochou výšky tělesa 600 mm stavební délky / výkonu 1000 mm / 1288 W</t>
  </si>
  <si>
    <t>https://podminky.urs.cz/item/CS_URS_2023_02/735152477</t>
  </si>
  <si>
    <t>735152479</t>
  </si>
  <si>
    <t>Otopné těleso panelové VK dvoudeskové 1 přídavná přestupní plocha výška/délka 600/1200 mm výkon 1546 W</t>
  </si>
  <si>
    <t>-156028154</t>
  </si>
  <si>
    <t>Otopná tělesa panelová VK dvoudesková PN 1,0 MPa, T do 110°C s jednou přídavnou přestupní plochou výšky tělesa 600 mm stavební délky / výkonu 1200 mm / 1546 W</t>
  </si>
  <si>
    <t>https://podminky.urs.cz/item/CS_URS_2023_02/735152479</t>
  </si>
  <si>
    <t>1436414100</t>
  </si>
  <si>
    <t>594422962</t>
  </si>
  <si>
    <t>EIS - Elektroinstalace</t>
  </si>
  <si>
    <t>M.Vichr</t>
  </si>
  <si>
    <t xml:space="preserve">    oddíl 96 - Bourání konstrukcí:</t>
  </si>
  <si>
    <t>M - Práce a dodávky M</t>
  </si>
  <si>
    <t xml:space="preserve">    oddíl M21 - Montáže silnoproud:</t>
  </si>
  <si>
    <t xml:space="preserve">    oddíl M46 - Zemní práce prováděné při externích montážích:</t>
  </si>
  <si>
    <t>524918627</t>
  </si>
  <si>
    <t>(150*0,07)</t>
  </si>
  <si>
    <t>974032122</t>
  </si>
  <si>
    <t>Vysekání rýh ve stěnách nebo příčkách z dutých cihel nebo tvárnic hl do 30 mm š do 70 mm</t>
  </si>
  <si>
    <t>-1758154520</t>
  </si>
  <si>
    <t>Vysekání rýh ve stěnách nebo příčkách z dutých cihel, tvárnic, desek z dutých cihel nebo tvárnic do hl. 30 mm a šířky do 70 mm</t>
  </si>
  <si>
    <t>https://podminky.urs.cz/item/CS_URS_2023_02/974032122</t>
  </si>
  <si>
    <t>-1067155355</t>
  </si>
  <si>
    <t>-1418307138</t>
  </si>
  <si>
    <t>-882904038</t>
  </si>
  <si>
    <t>0,45*16 'Přepočtené koeficientem množství</t>
  </si>
  <si>
    <t>438196856</t>
  </si>
  <si>
    <t>1774927643</t>
  </si>
  <si>
    <t>oddíl 96</t>
  </si>
  <si>
    <t>Bourání konstrukcí:</t>
  </si>
  <si>
    <t>C-974029122-0</t>
  </si>
  <si>
    <t>RYHY ZDI KAMENNE HL DO 3CM S DO 7CM</t>
  </si>
  <si>
    <t>CS RONET 2023 01</t>
  </si>
  <si>
    <t>C-979081002-0</t>
  </si>
  <si>
    <t>NAKLADKA VYBOUR HMOT DO PLAST PYTLU</t>
  </si>
  <si>
    <t>T</t>
  </si>
  <si>
    <t>Práce a dodávky M</t>
  </si>
  <si>
    <t>oddíl M21</t>
  </si>
  <si>
    <t>Montáže silnoproud:</t>
  </si>
  <si>
    <t>M-210800137-0</t>
  </si>
  <si>
    <t xml:space="preserve">KABEL CYKY 750V  POD OMIT STROP (MONT.)</t>
  </si>
  <si>
    <t>KABEL CYKY 750V POD OMIT STROP (MONT.)</t>
  </si>
  <si>
    <t>H-34111100-1</t>
  </si>
  <si>
    <t>KABEL INSTAL CU JADRO CYKY-J 5x6mm2 (DOD)</t>
  </si>
  <si>
    <t>H-34111036-1</t>
  </si>
  <si>
    <t>KABEL INSTAL CU JADRO CYKY-J 3x2,5mm2 (DOD)</t>
  </si>
  <si>
    <t>H-34111030-1</t>
  </si>
  <si>
    <t>KABEL INSTAL CU JADRO CYKY-J 3x1,5mm2 (DOD)</t>
  </si>
  <si>
    <t>M-210110041-0</t>
  </si>
  <si>
    <t>SPINAC ZAPUSTENY JEDNOPOL (MONT.)</t>
  </si>
  <si>
    <t>KS</t>
  </si>
  <si>
    <t>M-210110043-0</t>
  </si>
  <si>
    <t>SPINAC ZAPUSTENY SERIOVY (MONT.)</t>
  </si>
  <si>
    <t>H-34530336-1</t>
  </si>
  <si>
    <t xml:space="preserve">SPINAC  JEDNOPOL (DOD.)</t>
  </si>
  <si>
    <t>SPINAC JEDNOPOL (DOD.)</t>
  </si>
  <si>
    <t>H-34530337-1</t>
  </si>
  <si>
    <t>SPINAC SERIOVY (DOD.)</t>
  </si>
  <si>
    <t>M-210111003-0</t>
  </si>
  <si>
    <t>ZASUVKA DOMOV,VESTAV (MONT.)</t>
  </si>
  <si>
    <t>H-34550315-1</t>
  </si>
  <si>
    <t>ZASUVKA VESTAVNA 250V (DOD.)</t>
  </si>
  <si>
    <t>M-211200011-0</t>
  </si>
  <si>
    <t>SVITIDLO (MONT.)</t>
  </si>
  <si>
    <t>H-34833145-1</t>
  </si>
  <si>
    <t>SVITIDLO A DLE PD (DOD.)</t>
  </si>
  <si>
    <t>H-34833140-1</t>
  </si>
  <si>
    <t>SVITIDLO B DLE PD (DOD.)</t>
  </si>
  <si>
    <t>H-34828310-1</t>
  </si>
  <si>
    <t>SVITIDLO C DLE PD (DOD.)</t>
  </si>
  <si>
    <t>H-34828116-1</t>
  </si>
  <si>
    <t>SVITIDLO D DLE PD (DOD.)</t>
  </si>
  <si>
    <t>M-211200101-0</t>
  </si>
  <si>
    <t>SVITIDLO NOUZOVE ORIENTAC (DOD+MONT.)</t>
  </si>
  <si>
    <t>M-H-R1</t>
  </si>
  <si>
    <t>ROZVADEC +RP2 (DOD.+MONT.)</t>
  </si>
  <si>
    <t>M-H-R2</t>
  </si>
  <si>
    <t>PIR CIDLO S MOZNOSTI RUC. OVL (DOD+MONT)</t>
  </si>
  <si>
    <t>M-H-R3</t>
  </si>
  <si>
    <t>VOLACI SYSTEM PRO INVALIDY (DOD+MONT.)</t>
  </si>
  <si>
    <t>M-H-R6</t>
  </si>
  <si>
    <t>VENTILATOR WC (DOD. +MONT)</t>
  </si>
  <si>
    <t>H-R4</t>
  </si>
  <si>
    <t>DROBNY EL. INST. MAT. (DOD.)</t>
  </si>
  <si>
    <t>H-R5</t>
  </si>
  <si>
    <t>VYCHOZI REVIZE ELEKTRO</t>
  </si>
  <si>
    <t>M-210271001-0</t>
  </si>
  <si>
    <t>UCPAVKA KAB PRUCH D40MM-PROTIPOZAR</t>
  </si>
  <si>
    <t>oddíl M46</t>
  </si>
  <si>
    <t>Zemní práce prováděné při externích montážích:</t>
  </si>
  <si>
    <t>M-460680021-0</t>
  </si>
  <si>
    <t>PRURAZ ZDI CIHLA 15cm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</si>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</sst>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7013211" TargetMode="External" /><Relationship Id="rId2" Type="http://schemas.openxmlformats.org/officeDocument/2006/relationships/hyperlink" Target="https://podminky.urs.cz/item/CS_URS_2023_02/997013501" TargetMode="External" /><Relationship Id="rId3" Type="http://schemas.openxmlformats.org/officeDocument/2006/relationships/hyperlink" Target="https://podminky.urs.cz/item/CS_URS_2023_02/997013509" TargetMode="External" /><Relationship Id="rId4" Type="http://schemas.openxmlformats.org/officeDocument/2006/relationships/hyperlink" Target="https://podminky.urs.cz/item/CS_URS_2023_02/997013871" TargetMode="External" /><Relationship Id="rId5" Type="http://schemas.openxmlformats.org/officeDocument/2006/relationships/hyperlink" Target="https://podminky.urs.cz/item/CS_URS_2023_02/721171903" TargetMode="External" /><Relationship Id="rId6" Type="http://schemas.openxmlformats.org/officeDocument/2006/relationships/hyperlink" Target="https://podminky.urs.cz/item/CS_URS_2023_02/721171905" TargetMode="External" /><Relationship Id="rId7" Type="http://schemas.openxmlformats.org/officeDocument/2006/relationships/hyperlink" Target="https://podminky.urs.cz/item/CS_URS_2023_02/721171913" TargetMode="External" /><Relationship Id="rId8" Type="http://schemas.openxmlformats.org/officeDocument/2006/relationships/hyperlink" Target="https://podminky.urs.cz/item/CS_URS_2023_02/721171915" TargetMode="External" /><Relationship Id="rId9" Type="http://schemas.openxmlformats.org/officeDocument/2006/relationships/hyperlink" Target="https://podminky.urs.cz/item/CS_URS_2023_02/721220801" TargetMode="External" /><Relationship Id="rId10" Type="http://schemas.openxmlformats.org/officeDocument/2006/relationships/hyperlink" Target="https://podminky.urs.cz/item/CS_URS_2023_02/998721101" TargetMode="External" /><Relationship Id="rId11" Type="http://schemas.openxmlformats.org/officeDocument/2006/relationships/hyperlink" Target="https://podminky.urs.cz/item/CS_URS_2023_02/725110814" TargetMode="External" /><Relationship Id="rId12" Type="http://schemas.openxmlformats.org/officeDocument/2006/relationships/hyperlink" Target="https://podminky.urs.cz/item/CS_URS_2023_02/725112022" TargetMode="External" /><Relationship Id="rId13" Type="http://schemas.openxmlformats.org/officeDocument/2006/relationships/hyperlink" Target="https://podminky.urs.cz/item/CS_URS_2023_02/725121511" TargetMode="External" /><Relationship Id="rId14" Type="http://schemas.openxmlformats.org/officeDocument/2006/relationships/hyperlink" Target="https://podminky.urs.cz/item/CS_URS_2023_02/725122814" TargetMode="External" /><Relationship Id="rId15" Type="http://schemas.openxmlformats.org/officeDocument/2006/relationships/hyperlink" Target="https://podminky.urs.cz/item/CS_URS_2023_02/725210821" TargetMode="External" /><Relationship Id="rId16" Type="http://schemas.openxmlformats.org/officeDocument/2006/relationships/hyperlink" Target="https://podminky.urs.cz/item/CS_URS_2023_02/725211604" TargetMode="External" /><Relationship Id="rId17" Type="http://schemas.openxmlformats.org/officeDocument/2006/relationships/hyperlink" Target="https://podminky.urs.cz/item/CS_URS_2023_02/725291711" TargetMode="External" /><Relationship Id="rId18" Type="http://schemas.openxmlformats.org/officeDocument/2006/relationships/hyperlink" Target="https://podminky.urs.cz/item/CS_URS_2023_02/725291722" TargetMode="External" /><Relationship Id="rId19" Type="http://schemas.openxmlformats.org/officeDocument/2006/relationships/hyperlink" Target="https://podminky.urs.cz/item/CS_URS_2023_02/725330820" TargetMode="External" /><Relationship Id="rId20" Type="http://schemas.openxmlformats.org/officeDocument/2006/relationships/hyperlink" Target="https://podminky.urs.cz/item/CS_URS_2023_02/725331111" TargetMode="External" /><Relationship Id="rId21" Type="http://schemas.openxmlformats.org/officeDocument/2006/relationships/hyperlink" Target="https://podminky.urs.cz/item/CS_URS_2023_02/725820801" TargetMode="External" /><Relationship Id="rId22" Type="http://schemas.openxmlformats.org/officeDocument/2006/relationships/hyperlink" Target="https://podminky.urs.cz/item/CS_URS_2023_02/725822613" TargetMode="External" /><Relationship Id="rId23" Type="http://schemas.openxmlformats.org/officeDocument/2006/relationships/hyperlink" Target="https://podminky.urs.cz/item/CS_URS_2023_02/725831311" TargetMode="External" /><Relationship Id="rId24" Type="http://schemas.openxmlformats.org/officeDocument/2006/relationships/hyperlink" Target="https://podminky.urs.cz/item/CS_URS_2023_02/725861102" TargetMode="External" /><Relationship Id="rId25" Type="http://schemas.openxmlformats.org/officeDocument/2006/relationships/hyperlink" Target="https://podminky.urs.cz/item/CS_URS_2023_02/998725101" TargetMode="External" /><Relationship Id="rId26" Type="http://schemas.openxmlformats.org/officeDocument/2006/relationships/hyperlink" Target="https://podminky.urs.cz/item/CS_URS_2023_02/726111031" TargetMode="External" /><Relationship Id="rId27" Type="http://schemas.openxmlformats.org/officeDocument/2006/relationships/hyperlink" Target="https://podminky.urs.cz/item/CS_URS_2023_02/HZS2491" TargetMode="External" /><Relationship Id="rId2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2135101" TargetMode="External" /><Relationship Id="rId2" Type="http://schemas.openxmlformats.org/officeDocument/2006/relationships/hyperlink" Target="https://podminky.urs.cz/item/CS_URS_2023_02/974032133" TargetMode="External" /><Relationship Id="rId3" Type="http://schemas.openxmlformats.org/officeDocument/2006/relationships/hyperlink" Target="https://podminky.urs.cz/item/CS_URS_2023_02/997013211" TargetMode="External" /><Relationship Id="rId4" Type="http://schemas.openxmlformats.org/officeDocument/2006/relationships/hyperlink" Target="https://podminky.urs.cz/item/CS_URS_2023_02/997013501" TargetMode="External" /><Relationship Id="rId5" Type="http://schemas.openxmlformats.org/officeDocument/2006/relationships/hyperlink" Target="https://podminky.urs.cz/item/CS_URS_2023_02/997013509" TargetMode="External" /><Relationship Id="rId6" Type="http://schemas.openxmlformats.org/officeDocument/2006/relationships/hyperlink" Target="https://podminky.urs.cz/item/CS_URS_2023_02/997013871" TargetMode="External" /><Relationship Id="rId7" Type="http://schemas.openxmlformats.org/officeDocument/2006/relationships/hyperlink" Target="https://podminky.urs.cz/item/CS_URS_2023_02/998018001" TargetMode="External" /><Relationship Id="rId8" Type="http://schemas.openxmlformats.org/officeDocument/2006/relationships/hyperlink" Target="https://podminky.urs.cz/item/CS_URS_2023_02/733111503" TargetMode="External" /><Relationship Id="rId9" Type="http://schemas.openxmlformats.org/officeDocument/2006/relationships/hyperlink" Target="https://podminky.urs.cz/item/CS_URS_2023_02/733111504" TargetMode="External" /><Relationship Id="rId10" Type="http://schemas.openxmlformats.org/officeDocument/2006/relationships/hyperlink" Target="https://podminky.urs.cz/item/CS_URS_2023_02/733190107" TargetMode="External" /><Relationship Id="rId11" Type="http://schemas.openxmlformats.org/officeDocument/2006/relationships/hyperlink" Target="https://podminky.urs.cz/item/CS_URS_2023_02/998733101" TargetMode="External" /><Relationship Id="rId12" Type="http://schemas.openxmlformats.org/officeDocument/2006/relationships/hyperlink" Target="https://podminky.urs.cz/item/CS_URS_2023_02/734221682" TargetMode="External" /><Relationship Id="rId13" Type="http://schemas.openxmlformats.org/officeDocument/2006/relationships/hyperlink" Target="https://podminky.urs.cz/item/CS_URS_2023_02/734261402" TargetMode="External" /><Relationship Id="rId14" Type="http://schemas.openxmlformats.org/officeDocument/2006/relationships/hyperlink" Target="https://podminky.urs.cz/item/CS_URS_2023_02/998734101" TargetMode="External" /><Relationship Id="rId15" Type="http://schemas.openxmlformats.org/officeDocument/2006/relationships/hyperlink" Target="https://podminky.urs.cz/item/CS_URS_2023_02/735152272" TargetMode="External" /><Relationship Id="rId16" Type="http://schemas.openxmlformats.org/officeDocument/2006/relationships/hyperlink" Target="https://podminky.urs.cz/item/CS_URS_2023_02/735152275" TargetMode="External" /><Relationship Id="rId17" Type="http://schemas.openxmlformats.org/officeDocument/2006/relationships/hyperlink" Target="https://podminky.urs.cz/item/CS_URS_2023_02/735152457" TargetMode="External" /><Relationship Id="rId18" Type="http://schemas.openxmlformats.org/officeDocument/2006/relationships/hyperlink" Target="https://podminky.urs.cz/item/CS_URS_2023_02/735152459" TargetMode="External" /><Relationship Id="rId19" Type="http://schemas.openxmlformats.org/officeDocument/2006/relationships/hyperlink" Target="https://podminky.urs.cz/item/CS_URS_2023_02/735152475" TargetMode="External" /><Relationship Id="rId20" Type="http://schemas.openxmlformats.org/officeDocument/2006/relationships/hyperlink" Target="https://podminky.urs.cz/item/CS_URS_2023_02/735152476" TargetMode="External" /><Relationship Id="rId21" Type="http://schemas.openxmlformats.org/officeDocument/2006/relationships/hyperlink" Target="https://podminky.urs.cz/item/CS_URS_2023_02/735152477" TargetMode="External" /><Relationship Id="rId22" Type="http://schemas.openxmlformats.org/officeDocument/2006/relationships/hyperlink" Target="https://podminky.urs.cz/item/CS_URS_2023_02/735152479" TargetMode="External" /><Relationship Id="rId23" Type="http://schemas.openxmlformats.org/officeDocument/2006/relationships/hyperlink" Target="https://podminky.urs.cz/item/CS_URS_2023_02/998735101" TargetMode="External" /><Relationship Id="rId24" Type="http://schemas.openxmlformats.org/officeDocument/2006/relationships/hyperlink" Target="https://podminky.urs.cz/item/CS_URS_2023_02/HZS2222" TargetMode="External" /><Relationship Id="rId25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2135101" TargetMode="External" /><Relationship Id="rId2" Type="http://schemas.openxmlformats.org/officeDocument/2006/relationships/hyperlink" Target="https://podminky.urs.cz/item/CS_URS_2023_02/974032122" TargetMode="External" /><Relationship Id="rId3" Type="http://schemas.openxmlformats.org/officeDocument/2006/relationships/hyperlink" Target="https://podminky.urs.cz/item/CS_URS_2023_02/997013211" TargetMode="External" /><Relationship Id="rId4" Type="http://schemas.openxmlformats.org/officeDocument/2006/relationships/hyperlink" Target="https://podminky.urs.cz/item/CS_URS_2023_02/997013501" TargetMode="External" /><Relationship Id="rId5" Type="http://schemas.openxmlformats.org/officeDocument/2006/relationships/hyperlink" Target="https://podminky.urs.cz/item/CS_URS_2023_02/997013509" TargetMode="External" /><Relationship Id="rId6" Type="http://schemas.openxmlformats.org/officeDocument/2006/relationships/hyperlink" Target="https://podminky.urs.cz/item/CS_URS_2023_02/997013871" TargetMode="External" /><Relationship Id="rId7" Type="http://schemas.openxmlformats.org/officeDocument/2006/relationships/hyperlink" Target="https://podminky.urs.cz/item/CS_URS_2023_02/998018001" TargetMode="External" /><Relationship Id="rId8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45002000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142442" TargetMode="External" /><Relationship Id="rId2" Type="http://schemas.openxmlformats.org/officeDocument/2006/relationships/hyperlink" Target="https://podminky.urs.cz/item/CS_URS_2023_02/317941121" TargetMode="External" /><Relationship Id="rId3" Type="http://schemas.openxmlformats.org/officeDocument/2006/relationships/hyperlink" Target="https://podminky.urs.cz/item/CS_URS_2023_02/340271025" TargetMode="External" /><Relationship Id="rId4" Type="http://schemas.openxmlformats.org/officeDocument/2006/relationships/hyperlink" Target="https://podminky.urs.cz/item/CS_URS_2023_02/346244381" TargetMode="External" /><Relationship Id="rId5" Type="http://schemas.openxmlformats.org/officeDocument/2006/relationships/hyperlink" Target="https://podminky.urs.cz/item/CS_URS_2023_02/342272245" TargetMode="External" /><Relationship Id="rId6" Type="http://schemas.openxmlformats.org/officeDocument/2006/relationships/hyperlink" Target="https://podminky.urs.cz/item/CS_URS_2023_02/612131121" TargetMode="External" /><Relationship Id="rId7" Type="http://schemas.openxmlformats.org/officeDocument/2006/relationships/hyperlink" Target="https://podminky.urs.cz/item/CS_URS_2023_02/612321121" TargetMode="External" /><Relationship Id="rId8" Type="http://schemas.openxmlformats.org/officeDocument/2006/relationships/hyperlink" Target="https://podminky.urs.cz/item/CS_URS_2023_02/612325419" TargetMode="External" /><Relationship Id="rId9" Type="http://schemas.openxmlformats.org/officeDocument/2006/relationships/hyperlink" Target="https://podminky.urs.cz/item/CS_URS_2023_02/612341121" TargetMode="External" /><Relationship Id="rId10" Type="http://schemas.openxmlformats.org/officeDocument/2006/relationships/hyperlink" Target="https://podminky.urs.cz/item/CS_URS_2023_02/642945111" TargetMode="External" /><Relationship Id="rId11" Type="http://schemas.openxmlformats.org/officeDocument/2006/relationships/hyperlink" Target="https://podminky.urs.cz/item/CS_URS_2023_02/949101111" TargetMode="External" /><Relationship Id="rId12" Type="http://schemas.openxmlformats.org/officeDocument/2006/relationships/hyperlink" Target="https://podminky.urs.cz/item/CS_URS_2023_02/952901111" TargetMode="External" /><Relationship Id="rId13" Type="http://schemas.openxmlformats.org/officeDocument/2006/relationships/hyperlink" Target="https://podminky.urs.cz/item/CS_URS_2023_02/965081213" TargetMode="External" /><Relationship Id="rId14" Type="http://schemas.openxmlformats.org/officeDocument/2006/relationships/hyperlink" Target="https://podminky.urs.cz/item/CS_URS_2023_02/968072455" TargetMode="External" /><Relationship Id="rId15" Type="http://schemas.openxmlformats.org/officeDocument/2006/relationships/hyperlink" Target="https://podminky.urs.cz/item/CS_URS_2023_02/971033641" TargetMode="External" /><Relationship Id="rId16" Type="http://schemas.openxmlformats.org/officeDocument/2006/relationships/hyperlink" Target="https://podminky.urs.cz/item/CS_URS_2023_02/973031843" TargetMode="External" /><Relationship Id="rId17" Type="http://schemas.openxmlformats.org/officeDocument/2006/relationships/hyperlink" Target="https://podminky.urs.cz/item/CS_URS_2023_02/974031664" TargetMode="External" /><Relationship Id="rId18" Type="http://schemas.openxmlformats.org/officeDocument/2006/relationships/hyperlink" Target="https://podminky.urs.cz/item/CS_URS_2023_02/997013211" TargetMode="External" /><Relationship Id="rId19" Type="http://schemas.openxmlformats.org/officeDocument/2006/relationships/hyperlink" Target="https://podminky.urs.cz/item/CS_URS_2023_02/997013501" TargetMode="External" /><Relationship Id="rId20" Type="http://schemas.openxmlformats.org/officeDocument/2006/relationships/hyperlink" Target="https://podminky.urs.cz/item/CS_URS_2023_02/997013509" TargetMode="External" /><Relationship Id="rId21" Type="http://schemas.openxmlformats.org/officeDocument/2006/relationships/hyperlink" Target="https://podminky.urs.cz/item/CS_URS_2023_02/997013871" TargetMode="External" /><Relationship Id="rId22" Type="http://schemas.openxmlformats.org/officeDocument/2006/relationships/hyperlink" Target="https://podminky.urs.cz/item/CS_URS_2023_02/998018001" TargetMode="External" /><Relationship Id="rId23" Type="http://schemas.openxmlformats.org/officeDocument/2006/relationships/hyperlink" Target="https://podminky.urs.cz/item/CS_URS_2023_02/763131412" TargetMode="External" /><Relationship Id="rId24" Type="http://schemas.openxmlformats.org/officeDocument/2006/relationships/hyperlink" Target="https://podminky.urs.cz/item/CS_URS_2023_02/763131452" TargetMode="External" /><Relationship Id="rId25" Type="http://schemas.openxmlformats.org/officeDocument/2006/relationships/hyperlink" Target="https://podminky.urs.cz/item/CS_URS_2023_02/763131751" TargetMode="External" /><Relationship Id="rId26" Type="http://schemas.openxmlformats.org/officeDocument/2006/relationships/hyperlink" Target="https://podminky.urs.cz/item/CS_URS_2023_02/763172355" TargetMode="External" /><Relationship Id="rId27" Type="http://schemas.openxmlformats.org/officeDocument/2006/relationships/hyperlink" Target="https://podminky.urs.cz/item/CS_URS_2023_02/998763301" TargetMode="External" /><Relationship Id="rId28" Type="http://schemas.openxmlformats.org/officeDocument/2006/relationships/hyperlink" Target="https://podminky.urs.cz/item/CS_URS_2023_02/766660021" TargetMode="External" /><Relationship Id="rId29" Type="http://schemas.openxmlformats.org/officeDocument/2006/relationships/hyperlink" Target="https://podminky.urs.cz/item/CS_URS_2023_02/766660717" TargetMode="External" /><Relationship Id="rId30" Type="http://schemas.openxmlformats.org/officeDocument/2006/relationships/hyperlink" Target="https://podminky.urs.cz/item/CS_URS_2023_02/766691914" TargetMode="External" /><Relationship Id="rId31" Type="http://schemas.openxmlformats.org/officeDocument/2006/relationships/hyperlink" Target="https://podminky.urs.cz/item/CS_URS_2023_02/998766101" TargetMode="External" /><Relationship Id="rId32" Type="http://schemas.openxmlformats.org/officeDocument/2006/relationships/hyperlink" Target="https://podminky.urs.cz/item/CS_URS_2023_02/767531111" TargetMode="External" /><Relationship Id="rId33" Type="http://schemas.openxmlformats.org/officeDocument/2006/relationships/hyperlink" Target="https://podminky.urs.cz/item/CS_URS_2023_02/767531121" TargetMode="External" /><Relationship Id="rId34" Type="http://schemas.openxmlformats.org/officeDocument/2006/relationships/hyperlink" Target="https://podminky.urs.cz/item/CS_URS_2023_02/998767101" TargetMode="External" /><Relationship Id="rId35" Type="http://schemas.openxmlformats.org/officeDocument/2006/relationships/hyperlink" Target="https://podminky.urs.cz/item/CS_URS_2023_02/771121011" TargetMode="External" /><Relationship Id="rId36" Type="http://schemas.openxmlformats.org/officeDocument/2006/relationships/hyperlink" Target="https://podminky.urs.cz/item/CS_URS_2023_02/771574416" TargetMode="External" /><Relationship Id="rId37" Type="http://schemas.openxmlformats.org/officeDocument/2006/relationships/hyperlink" Target="https://podminky.urs.cz/item/CS_URS_2023_02/771577211" TargetMode="External" /><Relationship Id="rId38" Type="http://schemas.openxmlformats.org/officeDocument/2006/relationships/hyperlink" Target="https://podminky.urs.cz/item/CS_URS_2023_02/771591112" TargetMode="External" /><Relationship Id="rId39" Type="http://schemas.openxmlformats.org/officeDocument/2006/relationships/hyperlink" Target="https://podminky.urs.cz/item/CS_URS_2023_02/998771101" TargetMode="External" /><Relationship Id="rId40" Type="http://schemas.openxmlformats.org/officeDocument/2006/relationships/hyperlink" Target="https://podminky.urs.cz/item/CS_URS_2023_02/781121011" TargetMode="External" /><Relationship Id="rId41" Type="http://schemas.openxmlformats.org/officeDocument/2006/relationships/hyperlink" Target="https://podminky.urs.cz/item/CS_URS_2023_02/781474113" TargetMode="External" /><Relationship Id="rId42" Type="http://schemas.openxmlformats.org/officeDocument/2006/relationships/hyperlink" Target="https://podminky.urs.cz/item/CS_URS_2023_02/781492211" TargetMode="External" /><Relationship Id="rId43" Type="http://schemas.openxmlformats.org/officeDocument/2006/relationships/hyperlink" Target="https://podminky.urs.cz/item/CS_URS_2023_02/998781101" TargetMode="External" /><Relationship Id="rId44" Type="http://schemas.openxmlformats.org/officeDocument/2006/relationships/hyperlink" Target="https://podminky.urs.cz/item/CS_URS_2023_02/783314203" TargetMode="External" /><Relationship Id="rId45" Type="http://schemas.openxmlformats.org/officeDocument/2006/relationships/hyperlink" Target="https://podminky.urs.cz/item/CS_URS_2023_02/783315101" TargetMode="External" /><Relationship Id="rId46" Type="http://schemas.openxmlformats.org/officeDocument/2006/relationships/hyperlink" Target="https://podminky.urs.cz/item/CS_URS_2023_02/783317101" TargetMode="External" /><Relationship Id="rId47" Type="http://schemas.openxmlformats.org/officeDocument/2006/relationships/hyperlink" Target="https://podminky.urs.cz/item/CS_URS_2023_02/784121001" TargetMode="External" /><Relationship Id="rId48" Type="http://schemas.openxmlformats.org/officeDocument/2006/relationships/hyperlink" Target="https://podminky.urs.cz/item/CS_URS_2023_02/784121011" TargetMode="External" /><Relationship Id="rId49" Type="http://schemas.openxmlformats.org/officeDocument/2006/relationships/hyperlink" Target="https://podminky.urs.cz/item/CS_URS_2023_02/784171111" TargetMode="External" /><Relationship Id="rId50" Type="http://schemas.openxmlformats.org/officeDocument/2006/relationships/hyperlink" Target="https://podminky.urs.cz/item/CS_URS_2023_02/784181121" TargetMode="External" /><Relationship Id="rId51" Type="http://schemas.openxmlformats.org/officeDocument/2006/relationships/hyperlink" Target="https://podminky.urs.cz/item/CS_URS_2023_02/784211101" TargetMode="External" /><Relationship Id="rId52" Type="http://schemas.openxmlformats.org/officeDocument/2006/relationships/hyperlink" Target="https://podminky.urs.cz/item/CS_URS_2023_02/HZS2491" TargetMode="External" /><Relationship Id="rId5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21171903" TargetMode="External" /><Relationship Id="rId2" Type="http://schemas.openxmlformats.org/officeDocument/2006/relationships/hyperlink" Target="https://podminky.urs.cz/item/CS_URS_2023_02/721171905" TargetMode="External" /><Relationship Id="rId3" Type="http://schemas.openxmlformats.org/officeDocument/2006/relationships/hyperlink" Target="https://podminky.urs.cz/item/CS_URS_2023_02/721171913" TargetMode="External" /><Relationship Id="rId4" Type="http://schemas.openxmlformats.org/officeDocument/2006/relationships/hyperlink" Target="https://podminky.urs.cz/item/CS_URS_2023_02/721171915" TargetMode="External" /><Relationship Id="rId5" Type="http://schemas.openxmlformats.org/officeDocument/2006/relationships/hyperlink" Target="https://podminky.urs.cz/item/CS_URS_2023_02/998721101" TargetMode="External" /><Relationship Id="rId6" Type="http://schemas.openxmlformats.org/officeDocument/2006/relationships/hyperlink" Target="https://podminky.urs.cz/item/CS_URS_2023_02/725112022" TargetMode="External" /><Relationship Id="rId7" Type="http://schemas.openxmlformats.org/officeDocument/2006/relationships/hyperlink" Target="https://podminky.urs.cz/item/CS_URS_2023_02/725211604" TargetMode="External" /><Relationship Id="rId8" Type="http://schemas.openxmlformats.org/officeDocument/2006/relationships/hyperlink" Target="https://podminky.urs.cz/item/CS_URS_2023_02/725291711" TargetMode="External" /><Relationship Id="rId9" Type="http://schemas.openxmlformats.org/officeDocument/2006/relationships/hyperlink" Target="https://podminky.urs.cz/item/CS_URS_2023_02/725291722" TargetMode="External" /><Relationship Id="rId10" Type="http://schemas.openxmlformats.org/officeDocument/2006/relationships/hyperlink" Target="https://podminky.urs.cz/item/CS_URS_2023_02/725822613" TargetMode="External" /><Relationship Id="rId11" Type="http://schemas.openxmlformats.org/officeDocument/2006/relationships/hyperlink" Target="https://podminky.urs.cz/item/CS_URS_2023_02/725861102" TargetMode="External" /><Relationship Id="rId12" Type="http://schemas.openxmlformats.org/officeDocument/2006/relationships/hyperlink" Target="https://podminky.urs.cz/item/CS_URS_2023_02/998725101" TargetMode="External" /><Relationship Id="rId13" Type="http://schemas.openxmlformats.org/officeDocument/2006/relationships/hyperlink" Target="https://podminky.urs.cz/item/CS_URS_2023_02/HZS249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12135101" TargetMode="External" /><Relationship Id="rId2" Type="http://schemas.openxmlformats.org/officeDocument/2006/relationships/hyperlink" Target="https://podminky.urs.cz/item/CS_URS_2023_02/974032133" TargetMode="External" /><Relationship Id="rId3" Type="http://schemas.openxmlformats.org/officeDocument/2006/relationships/hyperlink" Target="https://podminky.urs.cz/item/CS_URS_2023_02/997013211" TargetMode="External" /><Relationship Id="rId4" Type="http://schemas.openxmlformats.org/officeDocument/2006/relationships/hyperlink" Target="https://podminky.urs.cz/item/CS_URS_2023_02/997013501" TargetMode="External" /><Relationship Id="rId5" Type="http://schemas.openxmlformats.org/officeDocument/2006/relationships/hyperlink" Target="https://podminky.urs.cz/item/CS_URS_2023_02/997013509" TargetMode="External" /><Relationship Id="rId6" Type="http://schemas.openxmlformats.org/officeDocument/2006/relationships/hyperlink" Target="https://podminky.urs.cz/item/CS_URS_2023_02/997013871" TargetMode="External" /><Relationship Id="rId7" Type="http://schemas.openxmlformats.org/officeDocument/2006/relationships/hyperlink" Target="https://podminky.urs.cz/item/CS_URS_2023_02/998018001" TargetMode="External" /><Relationship Id="rId8" Type="http://schemas.openxmlformats.org/officeDocument/2006/relationships/hyperlink" Target="https://podminky.urs.cz/item/CS_URS_2023_02/733111503" TargetMode="External" /><Relationship Id="rId9" Type="http://schemas.openxmlformats.org/officeDocument/2006/relationships/hyperlink" Target="https://podminky.urs.cz/item/CS_URS_2023_02/733111504" TargetMode="External" /><Relationship Id="rId10" Type="http://schemas.openxmlformats.org/officeDocument/2006/relationships/hyperlink" Target="https://podminky.urs.cz/item/CS_URS_2023_02/733111505" TargetMode="External" /><Relationship Id="rId11" Type="http://schemas.openxmlformats.org/officeDocument/2006/relationships/hyperlink" Target="https://podminky.urs.cz/item/CS_URS_2023_02/733190107" TargetMode="External" /><Relationship Id="rId12" Type="http://schemas.openxmlformats.org/officeDocument/2006/relationships/hyperlink" Target="https://podminky.urs.cz/item/CS_URS_2023_02/998733101" TargetMode="External" /><Relationship Id="rId13" Type="http://schemas.openxmlformats.org/officeDocument/2006/relationships/hyperlink" Target="https://podminky.urs.cz/item/CS_URS_2023_02/734221682" TargetMode="External" /><Relationship Id="rId14" Type="http://schemas.openxmlformats.org/officeDocument/2006/relationships/hyperlink" Target="https://podminky.urs.cz/item/CS_URS_2023_02/734261402" TargetMode="External" /><Relationship Id="rId15" Type="http://schemas.openxmlformats.org/officeDocument/2006/relationships/hyperlink" Target="https://podminky.urs.cz/item/CS_URS_2023_02/998734101" TargetMode="External" /><Relationship Id="rId16" Type="http://schemas.openxmlformats.org/officeDocument/2006/relationships/hyperlink" Target="https://podminky.urs.cz/item/CS_URS_2023_02/735152272" TargetMode="External" /><Relationship Id="rId17" Type="http://schemas.openxmlformats.org/officeDocument/2006/relationships/hyperlink" Target="https://podminky.urs.cz/item/CS_URS_2023_02/735152275" TargetMode="External" /><Relationship Id="rId18" Type="http://schemas.openxmlformats.org/officeDocument/2006/relationships/hyperlink" Target="https://podminky.urs.cz/item/CS_URS_2023_02/735152579" TargetMode="External" /><Relationship Id="rId19" Type="http://schemas.openxmlformats.org/officeDocument/2006/relationships/hyperlink" Target="https://podminky.urs.cz/item/CS_URS_2023_02/998735101" TargetMode="External" /><Relationship Id="rId20" Type="http://schemas.openxmlformats.org/officeDocument/2006/relationships/hyperlink" Target="https://podminky.urs.cz/item/CS_URS_2023_02/HZS2222" TargetMode="External" /><Relationship Id="rId2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254000" TargetMode="External" /><Relationship Id="rId2" Type="http://schemas.openxmlformats.org/officeDocument/2006/relationships/hyperlink" Target="https://podminky.urs.cz/item/CS_URS_2023_02/030001000" TargetMode="External" /><Relationship Id="rId3" Type="http://schemas.openxmlformats.org/officeDocument/2006/relationships/hyperlink" Target="https://podminky.urs.cz/item/CS_URS_2023_02/045002000" TargetMode="External" /><Relationship Id="rId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411322424" TargetMode="External" /><Relationship Id="rId2" Type="http://schemas.openxmlformats.org/officeDocument/2006/relationships/hyperlink" Target="https://podminky.urs.cz/item/CS_URS_2023_02/411354214" TargetMode="External" /><Relationship Id="rId3" Type="http://schemas.openxmlformats.org/officeDocument/2006/relationships/hyperlink" Target="https://podminky.urs.cz/item/CS_URS_2023_02/411362021" TargetMode="External" /><Relationship Id="rId4" Type="http://schemas.openxmlformats.org/officeDocument/2006/relationships/hyperlink" Target="https://podminky.urs.cz/item/CS_URS_2023_02/413232221" TargetMode="External" /><Relationship Id="rId5" Type="http://schemas.openxmlformats.org/officeDocument/2006/relationships/hyperlink" Target="https://podminky.urs.cz/item/CS_URS_2023_02/413941123" TargetMode="External" /><Relationship Id="rId6" Type="http://schemas.openxmlformats.org/officeDocument/2006/relationships/hyperlink" Target="https://podminky.urs.cz/item/CS_URS_2023_02/632441218" TargetMode="External" /><Relationship Id="rId7" Type="http://schemas.openxmlformats.org/officeDocument/2006/relationships/hyperlink" Target="https://podminky.urs.cz/item/CS_URS_2023_02/612131121" TargetMode="External" /><Relationship Id="rId8" Type="http://schemas.openxmlformats.org/officeDocument/2006/relationships/hyperlink" Target="https://podminky.urs.cz/item/CS_URS_2023_02/612325419" TargetMode="External" /><Relationship Id="rId9" Type="http://schemas.openxmlformats.org/officeDocument/2006/relationships/hyperlink" Target="https://podminky.urs.cz/item/CS_URS_2023_02/632481213" TargetMode="External" /><Relationship Id="rId10" Type="http://schemas.openxmlformats.org/officeDocument/2006/relationships/hyperlink" Target="https://podminky.urs.cz/item/CS_URS_2023_02/634112113" TargetMode="External" /><Relationship Id="rId11" Type="http://schemas.openxmlformats.org/officeDocument/2006/relationships/hyperlink" Target="https://podminky.urs.cz/item/CS_URS_2023_02/642945111" TargetMode="External" /><Relationship Id="rId12" Type="http://schemas.openxmlformats.org/officeDocument/2006/relationships/hyperlink" Target="https://podminky.urs.cz/item/CS_URS_2023_02/949101111" TargetMode="External" /><Relationship Id="rId13" Type="http://schemas.openxmlformats.org/officeDocument/2006/relationships/hyperlink" Target="https://podminky.urs.cz/item/CS_URS_2023_02/952901111" TargetMode="External" /><Relationship Id="rId14" Type="http://schemas.openxmlformats.org/officeDocument/2006/relationships/hyperlink" Target="https://podminky.urs.cz/item/CS_URS_2023_02/952902601" TargetMode="External" /><Relationship Id="rId15" Type="http://schemas.openxmlformats.org/officeDocument/2006/relationships/hyperlink" Target="https://podminky.urs.cz/item/CS_URS_2023_02/965081213" TargetMode="External" /><Relationship Id="rId16" Type="http://schemas.openxmlformats.org/officeDocument/2006/relationships/hyperlink" Target="https://podminky.urs.cz/item/CS_URS_2023_02/965082933" TargetMode="External" /><Relationship Id="rId17" Type="http://schemas.openxmlformats.org/officeDocument/2006/relationships/hyperlink" Target="https://podminky.urs.cz/item/CS_URS_2023_02/968072455" TargetMode="External" /><Relationship Id="rId18" Type="http://schemas.openxmlformats.org/officeDocument/2006/relationships/hyperlink" Target="https://podminky.urs.cz/item/CS_URS_2023_02/973031325" TargetMode="External" /><Relationship Id="rId19" Type="http://schemas.openxmlformats.org/officeDocument/2006/relationships/hyperlink" Target="https://podminky.urs.cz/item/CS_URS_2023_02/978059541" TargetMode="External" /><Relationship Id="rId20" Type="http://schemas.openxmlformats.org/officeDocument/2006/relationships/hyperlink" Target="https://podminky.urs.cz/item/CS_URS_2023_02/997013211" TargetMode="External" /><Relationship Id="rId21" Type="http://schemas.openxmlformats.org/officeDocument/2006/relationships/hyperlink" Target="https://podminky.urs.cz/item/CS_URS_2023_02/997013501" TargetMode="External" /><Relationship Id="rId22" Type="http://schemas.openxmlformats.org/officeDocument/2006/relationships/hyperlink" Target="https://podminky.urs.cz/item/CS_URS_2023_02/997013509" TargetMode="External" /><Relationship Id="rId23" Type="http://schemas.openxmlformats.org/officeDocument/2006/relationships/hyperlink" Target="https://podminky.urs.cz/item/CS_URS_2023_02/997013871" TargetMode="External" /><Relationship Id="rId24" Type="http://schemas.openxmlformats.org/officeDocument/2006/relationships/hyperlink" Target="https://podminky.urs.cz/item/CS_URS_2023_02/998018001" TargetMode="External" /><Relationship Id="rId25" Type="http://schemas.openxmlformats.org/officeDocument/2006/relationships/hyperlink" Target="https://podminky.urs.cz/item/CS_URS_2023_02/713121111" TargetMode="External" /><Relationship Id="rId26" Type="http://schemas.openxmlformats.org/officeDocument/2006/relationships/hyperlink" Target="https://podminky.urs.cz/item/CS_URS_2023_02/998713101" TargetMode="External" /><Relationship Id="rId27" Type="http://schemas.openxmlformats.org/officeDocument/2006/relationships/hyperlink" Target="https://podminky.urs.cz/item/CS_URS_2023_02/762811811" TargetMode="External" /><Relationship Id="rId28" Type="http://schemas.openxmlformats.org/officeDocument/2006/relationships/hyperlink" Target="https://podminky.urs.cz/item/CS_URS_2023_02/762814811" TargetMode="External" /><Relationship Id="rId29" Type="http://schemas.openxmlformats.org/officeDocument/2006/relationships/hyperlink" Target="https://podminky.urs.cz/item/CS_URS_2023_02/763131412" TargetMode="External" /><Relationship Id="rId30" Type="http://schemas.openxmlformats.org/officeDocument/2006/relationships/hyperlink" Target="https://podminky.urs.cz/item/CS_URS_2023_02/763131452" TargetMode="External" /><Relationship Id="rId31" Type="http://schemas.openxmlformats.org/officeDocument/2006/relationships/hyperlink" Target="https://podminky.urs.cz/item/CS_URS_2023_02/763131751" TargetMode="External" /><Relationship Id="rId32" Type="http://schemas.openxmlformats.org/officeDocument/2006/relationships/hyperlink" Target="https://podminky.urs.cz/item/CS_URS_2023_02/763172355" TargetMode="External" /><Relationship Id="rId33" Type="http://schemas.openxmlformats.org/officeDocument/2006/relationships/hyperlink" Target="https://podminky.urs.cz/item/CS_URS_2023_02/763411111" TargetMode="External" /><Relationship Id="rId34" Type="http://schemas.openxmlformats.org/officeDocument/2006/relationships/hyperlink" Target="https://podminky.urs.cz/item/CS_URS_2023_02/763411121" TargetMode="External" /><Relationship Id="rId35" Type="http://schemas.openxmlformats.org/officeDocument/2006/relationships/hyperlink" Target="https://podminky.urs.cz/item/CS_URS_2023_02/763411211" TargetMode="External" /><Relationship Id="rId36" Type="http://schemas.openxmlformats.org/officeDocument/2006/relationships/hyperlink" Target="https://podminky.urs.cz/item/CS_URS_2023_02/998763301" TargetMode="External" /><Relationship Id="rId37" Type="http://schemas.openxmlformats.org/officeDocument/2006/relationships/hyperlink" Target="https://podminky.urs.cz/item/CS_URS_2023_02/766660021" TargetMode="External" /><Relationship Id="rId38" Type="http://schemas.openxmlformats.org/officeDocument/2006/relationships/hyperlink" Target="https://podminky.urs.cz/item/CS_URS_2023_02/766660717" TargetMode="External" /><Relationship Id="rId39" Type="http://schemas.openxmlformats.org/officeDocument/2006/relationships/hyperlink" Target="https://podminky.urs.cz/item/CS_URS_2023_02/766691914" TargetMode="External" /><Relationship Id="rId40" Type="http://schemas.openxmlformats.org/officeDocument/2006/relationships/hyperlink" Target="https://podminky.urs.cz/item/CS_URS_2023_02/998766101" TargetMode="External" /><Relationship Id="rId41" Type="http://schemas.openxmlformats.org/officeDocument/2006/relationships/hyperlink" Target="https://podminky.urs.cz/item/CS_URS_2023_02/771121011" TargetMode="External" /><Relationship Id="rId42" Type="http://schemas.openxmlformats.org/officeDocument/2006/relationships/hyperlink" Target="https://podminky.urs.cz/item/CS_URS_2023_02/771574416" TargetMode="External" /><Relationship Id="rId43" Type="http://schemas.openxmlformats.org/officeDocument/2006/relationships/hyperlink" Target="https://podminky.urs.cz/item/CS_URS_2023_02/771577211" TargetMode="External" /><Relationship Id="rId44" Type="http://schemas.openxmlformats.org/officeDocument/2006/relationships/hyperlink" Target="https://podminky.urs.cz/item/CS_URS_2023_02/771591112" TargetMode="External" /><Relationship Id="rId45" Type="http://schemas.openxmlformats.org/officeDocument/2006/relationships/hyperlink" Target="https://podminky.urs.cz/item/CS_URS_2023_02/998771101" TargetMode="External" /><Relationship Id="rId46" Type="http://schemas.openxmlformats.org/officeDocument/2006/relationships/hyperlink" Target="https://podminky.urs.cz/item/CS_URS_2023_02/776111111" TargetMode="External" /><Relationship Id="rId47" Type="http://schemas.openxmlformats.org/officeDocument/2006/relationships/hyperlink" Target="https://podminky.urs.cz/item/CS_URS_2023_02/776111311" TargetMode="External" /><Relationship Id="rId48" Type="http://schemas.openxmlformats.org/officeDocument/2006/relationships/hyperlink" Target="https://podminky.urs.cz/item/CS_URS_2023_02/776141114" TargetMode="External" /><Relationship Id="rId49" Type="http://schemas.openxmlformats.org/officeDocument/2006/relationships/hyperlink" Target="https://podminky.urs.cz/item/CS_URS_2023_02/776141121" TargetMode="External" /><Relationship Id="rId50" Type="http://schemas.openxmlformats.org/officeDocument/2006/relationships/hyperlink" Target="https://podminky.urs.cz/item/CS_URS_2023_02/776201812" TargetMode="External" /><Relationship Id="rId51" Type="http://schemas.openxmlformats.org/officeDocument/2006/relationships/hyperlink" Target="https://podminky.urs.cz/item/CS_URS_2023_02/776221111" TargetMode="External" /><Relationship Id="rId52" Type="http://schemas.openxmlformats.org/officeDocument/2006/relationships/hyperlink" Target="https://podminky.urs.cz/item/CS_URS_2023_02/776421111" TargetMode="External" /><Relationship Id="rId53" Type="http://schemas.openxmlformats.org/officeDocument/2006/relationships/hyperlink" Target="https://podminky.urs.cz/item/CS_URS_2023_02/998776101" TargetMode="External" /><Relationship Id="rId54" Type="http://schemas.openxmlformats.org/officeDocument/2006/relationships/hyperlink" Target="https://podminky.urs.cz/item/CS_URS_2023_02/781121011" TargetMode="External" /><Relationship Id="rId55" Type="http://schemas.openxmlformats.org/officeDocument/2006/relationships/hyperlink" Target="https://podminky.urs.cz/item/CS_URS_2023_02/781474113" TargetMode="External" /><Relationship Id="rId56" Type="http://schemas.openxmlformats.org/officeDocument/2006/relationships/hyperlink" Target="https://podminky.urs.cz/item/CS_URS_2023_02/781492211" TargetMode="External" /><Relationship Id="rId57" Type="http://schemas.openxmlformats.org/officeDocument/2006/relationships/hyperlink" Target="https://podminky.urs.cz/item/CS_URS_2023_02/998781101" TargetMode="External" /><Relationship Id="rId58" Type="http://schemas.openxmlformats.org/officeDocument/2006/relationships/hyperlink" Target="https://podminky.urs.cz/item/CS_URS_2023_02/783314203" TargetMode="External" /><Relationship Id="rId59" Type="http://schemas.openxmlformats.org/officeDocument/2006/relationships/hyperlink" Target="https://podminky.urs.cz/item/CS_URS_2023_02/783315101" TargetMode="External" /><Relationship Id="rId60" Type="http://schemas.openxmlformats.org/officeDocument/2006/relationships/hyperlink" Target="https://podminky.urs.cz/item/CS_URS_2023_02/783317101" TargetMode="External" /><Relationship Id="rId61" Type="http://schemas.openxmlformats.org/officeDocument/2006/relationships/hyperlink" Target="https://podminky.urs.cz/item/CS_URS_2023_02/784121001" TargetMode="External" /><Relationship Id="rId62" Type="http://schemas.openxmlformats.org/officeDocument/2006/relationships/hyperlink" Target="https://podminky.urs.cz/item/CS_URS_2023_02/784121011" TargetMode="External" /><Relationship Id="rId63" Type="http://schemas.openxmlformats.org/officeDocument/2006/relationships/hyperlink" Target="https://podminky.urs.cz/item/CS_URS_2023_02/784171111" TargetMode="External" /><Relationship Id="rId64" Type="http://schemas.openxmlformats.org/officeDocument/2006/relationships/hyperlink" Target="https://podminky.urs.cz/item/CS_URS_2023_02/784181121" TargetMode="External" /><Relationship Id="rId65" Type="http://schemas.openxmlformats.org/officeDocument/2006/relationships/hyperlink" Target="https://podminky.urs.cz/item/CS_URS_2023_02/784211101" TargetMode="External" /><Relationship Id="rId66" Type="http://schemas.openxmlformats.org/officeDocument/2006/relationships/hyperlink" Target="https://podminky.urs.cz/item/CS_URS_2023_02/HZS2491" TargetMode="External" /><Relationship Id="rId6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2020005V23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Víceúčelový školní objekt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Luby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25. 7. 2023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Luby, Nám. 5. května 164, Luby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PK Beránek &amp; Hradil, Svobody 7/1, Cheb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Jakub Vilingr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ROUND(AG55+AG61,2)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ROUND(AS55+AS61,2)</f>
        <v>0</v>
      </c>
      <c r="AT54" s="107">
        <f>ROUND(SUM(AV54:AW54),2)</f>
        <v>0</v>
      </c>
      <c r="AU54" s="108">
        <f>ROUND(AU55+AU61,5)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ROUND(AZ55+AZ61,2)</f>
        <v>0</v>
      </c>
      <c r="BA54" s="107">
        <f>ROUND(BA55+BA61,2)</f>
        <v>0</v>
      </c>
      <c r="BB54" s="107">
        <f>ROUND(BB55+BB61,2)</f>
        <v>0</v>
      </c>
      <c r="BC54" s="107">
        <f>ROUND(BC55+BC61,2)</f>
        <v>0</v>
      </c>
      <c r="BD54" s="109">
        <f>ROUND(BD55+BD61,2)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ROUND(SUM(AG56:AG60),2)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ROUND(SUM(AS56:AS60),2)</f>
        <v>0</v>
      </c>
      <c r="AT55" s="121">
        <f>ROUND(SUM(AV55:AW55),2)</f>
        <v>0</v>
      </c>
      <c r="AU55" s="122">
        <f>ROUND(SUM(AU56:AU60),5)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ROUND(SUM(AZ56:AZ60),2)</f>
        <v>0</v>
      </c>
      <c r="BA55" s="121">
        <f>ROUND(SUM(BA56:BA60),2)</f>
        <v>0</v>
      </c>
      <c r="BB55" s="121">
        <f>ROUND(SUM(BB56:BB60),2)</f>
        <v>0</v>
      </c>
      <c r="BC55" s="121">
        <f>ROUND(SUM(BC56:BC60),2)</f>
        <v>0</v>
      </c>
      <c r="BD55" s="123">
        <f>ROUND(SUM(BD56:BD60),2)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81</v>
      </c>
      <c r="CM55" s="124" t="s">
        <v>82</v>
      </c>
    </row>
    <row r="56" s="4" customFormat="1" ht="16.5" customHeight="1">
      <c r="A56" s="125" t="s">
        <v>83</v>
      </c>
      <c r="B56" s="64"/>
      <c r="C56" s="126"/>
      <c r="D56" s="126"/>
      <c r="E56" s="127" t="s">
        <v>84</v>
      </c>
      <c r="F56" s="127"/>
      <c r="G56" s="127"/>
      <c r="H56" s="127"/>
      <c r="I56" s="127"/>
      <c r="J56" s="126"/>
      <c r="K56" s="127" t="s">
        <v>85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'001 - Pokyny pro zpracová...'!J32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86</v>
      </c>
      <c r="AR56" s="66"/>
      <c r="AS56" s="130">
        <v>0</v>
      </c>
      <c r="AT56" s="131">
        <f>ROUND(SUM(AV56:AW56),2)</f>
        <v>0</v>
      </c>
      <c r="AU56" s="132">
        <f>'001 - Pokyny pro zpracová...'!P86</f>
        <v>0</v>
      </c>
      <c r="AV56" s="131">
        <f>'001 - Pokyny pro zpracová...'!J35</f>
        <v>0</v>
      </c>
      <c r="AW56" s="131">
        <f>'001 - Pokyny pro zpracová...'!J36</f>
        <v>0</v>
      </c>
      <c r="AX56" s="131">
        <f>'001 - Pokyny pro zpracová...'!J37</f>
        <v>0</v>
      </c>
      <c r="AY56" s="131">
        <f>'001 - Pokyny pro zpracová...'!J38</f>
        <v>0</v>
      </c>
      <c r="AZ56" s="131">
        <f>'001 - Pokyny pro zpracová...'!F35</f>
        <v>0</v>
      </c>
      <c r="BA56" s="131">
        <f>'001 - Pokyny pro zpracová...'!F36</f>
        <v>0</v>
      </c>
      <c r="BB56" s="131">
        <f>'001 - Pokyny pro zpracová...'!F37</f>
        <v>0</v>
      </c>
      <c r="BC56" s="131">
        <f>'001 - Pokyny pro zpracová...'!F38</f>
        <v>0</v>
      </c>
      <c r="BD56" s="133">
        <f>'001 - Pokyny pro zpracová...'!F39</f>
        <v>0</v>
      </c>
      <c r="BE56" s="4"/>
      <c r="BT56" s="134" t="s">
        <v>82</v>
      </c>
      <c r="BV56" s="134" t="s">
        <v>74</v>
      </c>
      <c r="BW56" s="134" t="s">
        <v>87</v>
      </c>
      <c r="BX56" s="134" t="s">
        <v>80</v>
      </c>
      <c r="CL56" s="134" t="s">
        <v>81</v>
      </c>
    </row>
    <row r="57" s="4" customFormat="1" ht="16.5" customHeight="1">
      <c r="A57" s="125" t="s">
        <v>83</v>
      </c>
      <c r="B57" s="64"/>
      <c r="C57" s="126"/>
      <c r="D57" s="126"/>
      <c r="E57" s="127" t="s">
        <v>88</v>
      </c>
      <c r="F57" s="127"/>
      <c r="G57" s="127"/>
      <c r="H57" s="127"/>
      <c r="I57" s="127"/>
      <c r="J57" s="126"/>
      <c r="K57" s="127" t="s">
        <v>89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'VRN1 - Vedlejší rozpočtov...'!J32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86</v>
      </c>
      <c r="AR57" s="66"/>
      <c r="AS57" s="130">
        <v>0</v>
      </c>
      <c r="AT57" s="131">
        <f>ROUND(SUM(AV57:AW57),2)</f>
        <v>0</v>
      </c>
      <c r="AU57" s="132">
        <f>'VRN1 - Vedlejší rozpočtov...'!P89</f>
        <v>0</v>
      </c>
      <c r="AV57" s="131">
        <f>'VRN1 - Vedlejší rozpočtov...'!J35</f>
        <v>0</v>
      </c>
      <c r="AW57" s="131">
        <f>'VRN1 - Vedlejší rozpočtov...'!J36</f>
        <v>0</v>
      </c>
      <c r="AX57" s="131">
        <f>'VRN1 - Vedlejší rozpočtov...'!J37</f>
        <v>0</v>
      </c>
      <c r="AY57" s="131">
        <f>'VRN1 - Vedlejší rozpočtov...'!J38</f>
        <v>0</v>
      </c>
      <c r="AZ57" s="131">
        <f>'VRN1 - Vedlejší rozpočtov...'!F35</f>
        <v>0</v>
      </c>
      <c r="BA57" s="131">
        <f>'VRN1 - Vedlejší rozpočtov...'!F36</f>
        <v>0</v>
      </c>
      <c r="BB57" s="131">
        <f>'VRN1 - Vedlejší rozpočtov...'!F37</f>
        <v>0</v>
      </c>
      <c r="BC57" s="131">
        <f>'VRN1 - Vedlejší rozpočtov...'!F38</f>
        <v>0</v>
      </c>
      <c r="BD57" s="133">
        <f>'VRN1 - Vedlejší rozpočtov...'!F39</f>
        <v>0</v>
      </c>
      <c r="BE57" s="4"/>
      <c r="BT57" s="134" t="s">
        <v>82</v>
      </c>
      <c r="BV57" s="134" t="s">
        <v>74</v>
      </c>
      <c r="BW57" s="134" t="s">
        <v>90</v>
      </c>
      <c r="BX57" s="134" t="s">
        <v>80</v>
      </c>
      <c r="CL57" s="134" t="s">
        <v>81</v>
      </c>
    </row>
    <row r="58" s="4" customFormat="1" ht="16.5" customHeight="1">
      <c r="A58" s="125" t="s">
        <v>83</v>
      </c>
      <c r="B58" s="64"/>
      <c r="C58" s="126"/>
      <c r="D58" s="126"/>
      <c r="E58" s="127" t="s">
        <v>91</v>
      </c>
      <c r="F58" s="127"/>
      <c r="G58" s="127"/>
      <c r="H58" s="127"/>
      <c r="I58" s="127"/>
      <c r="J58" s="126"/>
      <c r="K58" s="127" t="s">
        <v>92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'ARS1 - Stavebně konstrukč...'!J32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86</v>
      </c>
      <c r="AR58" s="66"/>
      <c r="AS58" s="130">
        <v>0</v>
      </c>
      <c r="AT58" s="131">
        <f>ROUND(SUM(AV58:AW58),2)</f>
        <v>0</v>
      </c>
      <c r="AU58" s="132">
        <f>'ARS1 - Stavebně konstrukč...'!P100</f>
        <v>0</v>
      </c>
      <c r="AV58" s="131">
        <f>'ARS1 - Stavebně konstrukč...'!J35</f>
        <v>0</v>
      </c>
      <c r="AW58" s="131">
        <f>'ARS1 - Stavebně konstrukč...'!J36</f>
        <v>0</v>
      </c>
      <c r="AX58" s="131">
        <f>'ARS1 - Stavebně konstrukč...'!J37</f>
        <v>0</v>
      </c>
      <c r="AY58" s="131">
        <f>'ARS1 - Stavebně konstrukč...'!J38</f>
        <v>0</v>
      </c>
      <c r="AZ58" s="131">
        <f>'ARS1 - Stavebně konstrukč...'!F35</f>
        <v>0</v>
      </c>
      <c r="BA58" s="131">
        <f>'ARS1 - Stavebně konstrukč...'!F36</f>
        <v>0</v>
      </c>
      <c r="BB58" s="131">
        <f>'ARS1 - Stavebně konstrukč...'!F37</f>
        <v>0</v>
      </c>
      <c r="BC58" s="131">
        <f>'ARS1 - Stavebně konstrukč...'!F38</f>
        <v>0</v>
      </c>
      <c r="BD58" s="133">
        <f>'ARS1 - Stavebně konstrukč...'!F39</f>
        <v>0</v>
      </c>
      <c r="BE58" s="4"/>
      <c r="BT58" s="134" t="s">
        <v>82</v>
      </c>
      <c r="BV58" s="134" t="s">
        <v>74</v>
      </c>
      <c r="BW58" s="134" t="s">
        <v>93</v>
      </c>
      <c r="BX58" s="134" t="s">
        <v>80</v>
      </c>
      <c r="CL58" s="134" t="s">
        <v>81</v>
      </c>
    </row>
    <row r="59" s="4" customFormat="1" ht="16.5" customHeight="1">
      <c r="A59" s="125" t="s">
        <v>83</v>
      </c>
      <c r="B59" s="64"/>
      <c r="C59" s="126"/>
      <c r="D59" s="126"/>
      <c r="E59" s="127" t="s">
        <v>94</v>
      </c>
      <c r="F59" s="127"/>
      <c r="G59" s="127"/>
      <c r="H59" s="127"/>
      <c r="I59" s="127"/>
      <c r="J59" s="126"/>
      <c r="K59" s="127" t="s">
        <v>95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'ZTI1 - Zdravotně technick...'!J32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86</v>
      </c>
      <c r="AR59" s="66"/>
      <c r="AS59" s="130">
        <v>0</v>
      </c>
      <c r="AT59" s="131">
        <f>ROUND(SUM(AV59:AW59),2)</f>
        <v>0</v>
      </c>
      <c r="AU59" s="132">
        <f>'ZTI1 - Zdravotně technick...'!P89</f>
        <v>0</v>
      </c>
      <c r="AV59" s="131">
        <f>'ZTI1 - Zdravotně technick...'!J35</f>
        <v>0</v>
      </c>
      <c r="AW59" s="131">
        <f>'ZTI1 - Zdravotně technick...'!J36</f>
        <v>0</v>
      </c>
      <c r="AX59" s="131">
        <f>'ZTI1 - Zdravotně technick...'!J37</f>
        <v>0</v>
      </c>
      <c r="AY59" s="131">
        <f>'ZTI1 - Zdravotně technick...'!J38</f>
        <v>0</v>
      </c>
      <c r="AZ59" s="131">
        <f>'ZTI1 - Zdravotně technick...'!F35</f>
        <v>0</v>
      </c>
      <c r="BA59" s="131">
        <f>'ZTI1 - Zdravotně technick...'!F36</f>
        <v>0</v>
      </c>
      <c r="BB59" s="131">
        <f>'ZTI1 - Zdravotně technick...'!F37</f>
        <v>0</v>
      </c>
      <c r="BC59" s="131">
        <f>'ZTI1 - Zdravotně technick...'!F38</f>
        <v>0</v>
      </c>
      <c r="BD59" s="133">
        <f>'ZTI1 - Zdravotně technick...'!F39</f>
        <v>0</v>
      </c>
      <c r="BE59" s="4"/>
      <c r="BT59" s="134" t="s">
        <v>82</v>
      </c>
      <c r="BV59" s="134" t="s">
        <v>74</v>
      </c>
      <c r="BW59" s="134" t="s">
        <v>96</v>
      </c>
      <c r="BX59" s="134" t="s">
        <v>80</v>
      </c>
      <c r="CL59" s="134" t="s">
        <v>81</v>
      </c>
    </row>
    <row r="60" s="4" customFormat="1" ht="16.5" customHeight="1">
      <c r="A60" s="125" t="s">
        <v>83</v>
      </c>
      <c r="B60" s="64"/>
      <c r="C60" s="126"/>
      <c r="D60" s="126"/>
      <c r="E60" s="127" t="s">
        <v>97</v>
      </c>
      <c r="F60" s="127"/>
      <c r="G60" s="127"/>
      <c r="H60" s="127"/>
      <c r="I60" s="127"/>
      <c r="J60" s="126"/>
      <c r="K60" s="127" t="s">
        <v>98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'UT1 - Vytápění - 1.NP'!J32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86</v>
      </c>
      <c r="AR60" s="66"/>
      <c r="AS60" s="130">
        <v>0</v>
      </c>
      <c r="AT60" s="131">
        <f>ROUND(SUM(AV60:AW60),2)</f>
        <v>0</v>
      </c>
      <c r="AU60" s="132">
        <f>'UT1 - Vytápění - 1.NP'!P95</f>
        <v>0</v>
      </c>
      <c r="AV60" s="131">
        <f>'UT1 - Vytápění - 1.NP'!J35</f>
        <v>0</v>
      </c>
      <c r="AW60" s="131">
        <f>'UT1 - Vytápění - 1.NP'!J36</f>
        <v>0</v>
      </c>
      <c r="AX60" s="131">
        <f>'UT1 - Vytápění - 1.NP'!J37</f>
        <v>0</v>
      </c>
      <c r="AY60" s="131">
        <f>'UT1 - Vytápění - 1.NP'!J38</f>
        <v>0</v>
      </c>
      <c r="AZ60" s="131">
        <f>'UT1 - Vytápění - 1.NP'!F35</f>
        <v>0</v>
      </c>
      <c r="BA60" s="131">
        <f>'UT1 - Vytápění - 1.NP'!F36</f>
        <v>0</v>
      </c>
      <c r="BB60" s="131">
        <f>'UT1 - Vytápění - 1.NP'!F37</f>
        <v>0</v>
      </c>
      <c r="BC60" s="131">
        <f>'UT1 - Vytápění - 1.NP'!F38</f>
        <v>0</v>
      </c>
      <c r="BD60" s="133">
        <f>'UT1 - Vytápění - 1.NP'!F39</f>
        <v>0</v>
      </c>
      <c r="BE60" s="4"/>
      <c r="BT60" s="134" t="s">
        <v>82</v>
      </c>
      <c r="BV60" s="134" t="s">
        <v>74</v>
      </c>
      <c r="BW60" s="134" t="s">
        <v>99</v>
      </c>
      <c r="BX60" s="134" t="s">
        <v>80</v>
      </c>
      <c r="CL60" s="134" t="s">
        <v>81</v>
      </c>
    </row>
    <row r="61" s="7" customFormat="1" ht="16.5" customHeight="1">
      <c r="A61" s="7"/>
      <c r="B61" s="112"/>
      <c r="C61" s="113"/>
      <c r="D61" s="114" t="s">
        <v>100</v>
      </c>
      <c r="E61" s="114"/>
      <c r="F61" s="114"/>
      <c r="G61" s="114"/>
      <c r="H61" s="114"/>
      <c r="I61" s="115"/>
      <c r="J61" s="114" t="s">
        <v>101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ROUND(SUM(AG62:AG67),2)</f>
        <v>0</v>
      </c>
      <c r="AH61" s="115"/>
      <c r="AI61" s="115"/>
      <c r="AJ61" s="115"/>
      <c r="AK61" s="115"/>
      <c r="AL61" s="115"/>
      <c r="AM61" s="115"/>
      <c r="AN61" s="117">
        <f>SUM(AG61,AT61)</f>
        <v>0</v>
      </c>
      <c r="AO61" s="115"/>
      <c r="AP61" s="115"/>
      <c r="AQ61" s="118" t="s">
        <v>78</v>
      </c>
      <c r="AR61" s="119"/>
      <c r="AS61" s="120">
        <f>ROUND(SUM(AS62:AS67),2)</f>
        <v>0</v>
      </c>
      <c r="AT61" s="121">
        <f>ROUND(SUM(AV61:AW61),2)</f>
        <v>0</v>
      </c>
      <c r="AU61" s="122">
        <f>ROUND(SUM(AU62:AU67),5)</f>
        <v>0</v>
      </c>
      <c r="AV61" s="121">
        <f>ROUND(AZ61*L29,2)</f>
        <v>0</v>
      </c>
      <c r="AW61" s="121">
        <f>ROUND(BA61*L30,2)</f>
        <v>0</v>
      </c>
      <c r="AX61" s="121">
        <f>ROUND(BB61*L29,2)</f>
        <v>0</v>
      </c>
      <c r="AY61" s="121">
        <f>ROUND(BC61*L30,2)</f>
        <v>0</v>
      </c>
      <c r="AZ61" s="121">
        <f>ROUND(SUM(AZ62:AZ67),2)</f>
        <v>0</v>
      </c>
      <c r="BA61" s="121">
        <f>ROUND(SUM(BA62:BA67),2)</f>
        <v>0</v>
      </c>
      <c r="BB61" s="121">
        <f>ROUND(SUM(BB62:BB67),2)</f>
        <v>0</v>
      </c>
      <c r="BC61" s="121">
        <f>ROUND(SUM(BC62:BC67),2)</f>
        <v>0</v>
      </c>
      <c r="BD61" s="123">
        <f>ROUND(SUM(BD62:BD67),2)</f>
        <v>0</v>
      </c>
      <c r="BE61" s="7"/>
      <c r="BS61" s="124" t="s">
        <v>71</v>
      </c>
      <c r="BT61" s="124" t="s">
        <v>79</v>
      </c>
      <c r="BU61" s="124" t="s">
        <v>73</v>
      </c>
      <c r="BV61" s="124" t="s">
        <v>74</v>
      </c>
      <c r="BW61" s="124" t="s">
        <v>102</v>
      </c>
      <c r="BX61" s="124" t="s">
        <v>5</v>
      </c>
      <c r="CL61" s="124" t="s">
        <v>81</v>
      </c>
      <c r="CM61" s="124" t="s">
        <v>82</v>
      </c>
    </row>
    <row r="62" s="4" customFormat="1" ht="16.5" customHeight="1">
      <c r="A62" s="125" t="s">
        <v>83</v>
      </c>
      <c r="B62" s="64"/>
      <c r="C62" s="126"/>
      <c r="D62" s="126"/>
      <c r="E62" s="127" t="s">
        <v>103</v>
      </c>
      <c r="F62" s="127"/>
      <c r="G62" s="127"/>
      <c r="H62" s="127"/>
      <c r="I62" s="127"/>
      <c r="J62" s="126"/>
      <c r="K62" s="127" t="s">
        <v>85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'002 - Pokyny pro zpracová...'!J32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86</v>
      </c>
      <c r="AR62" s="66"/>
      <c r="AS62" s="130">
        <v>0</v>
      </c>
      <c r="AT62" s="131">
        <f>ROUND(SUM(AV62:AW62),2)</f>
        <v>0</v>
      </c>
      <c r="AU62" s="132">
        <f>'002 - Pokyny pro zpracová...'!P86</f>
        <v>0</v>
      </c>
      <c r="AV62" s="131">
        <f>'002 - Pokyny pro zpracová...'!J35</f>
        <v>0</v>
      </c>
      <c r="AW62" s="131">
        <f>'002 - Pokyny pro zpracová...'!J36</f>
        <v>0</v>
      </c>
      <c r="AX62" s="131">
        <f>'002 - Pokyny pro zpracová...'!J37</f>
        <v>0</v>
      </c>
      <c r="AY62" s="131">
        <f>'002 - Pokyny pro zpracová...'!J38</f>
        <v>0</v>
      </c>
      <c r="AZ62" s="131">
        <f>'002 - Pokyny pro zpracová...'!F35</f>
        <v>0</v>
      </c>
      <c r="BA62" s="131">
        <f>'002 - Pokyny pro zpracová...'!F36</f>
        <v>0</v>
      </c>
      <c r="BB62" s="131">
        <f>'002 - Pokyny pro zpracová...'!F37</f>
        <v>0</v>
      </c>
      <c r="BC62" s="131">
        <f>'002 - Pokyny pro zpracová...'!F38</f>
        <v>0</v>
      </c>
      <c r="BD62" s="133">
        <f>'002 - Pokyny pro zpracová...'!F39</f>
        <v>0</v>
      </c>
      <c r="BE62" s="4"/>
      <c r="BT62" s="134" t="s">
        <v>82</v>
      </c>
      <c r="BV62" s="134" t="s">
        <v>74</v>
      </c>
      <c r="BW62" s="134" t="s">
        <v>104</v>
      </c>
      <c r="BX62" s="134" t="s">
        <v>102</v>
      </c>
      <c r="CL62" s="134" t="s">
        <v>81</v>
      </c>
    </row>
    <row r="63" s="4" customFormat="1" ht="16.5" customHeight="1">
      <c r="A63" s="125" t="s">
        <v>83</v>
      </c>
      <c r="B63" s="64"/>
      <c r="C63" s="126"/>
      <c r="D63" s="126"/>
      <c r="E63" s="127" t="s">
        <v>105</v>
      </c>
      <c r="F63" s="127"/>
      <c r="G63" s="127"/>
      <c r="H63" s="127"/>
      <c r="I63" s="127"/>
      <c r="J63" s="126"/>
      <c r="K63" s="127" t="s">
        <v>106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'VRN2 - Vedlejší rozpočtov...'!J32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86</v>
      </c>
      <c r="AR63" s="66"/>
      <c r="AS63" s="130">
        <v>0</v>
      </c>
      <c r="AT63" s="131">
        <f>ROUND(SUM(AV63:AW63),2)</f>
        <v>0</v>
      </c>
      <c r="AU63" s="132">
        <f>'VRN2 - Vedlejší rozpočtov...'!P89</f>
        <v>0</v>
      </c>
      <c r="AV63" s="131">
        <f>'VRN2 - Vedlejší rozpočtov...'!J35</f>
        <v>0</v>
      </c>
      <c r="AW63" s="131">
        <f>'VRN2 - Vedlejší rozpočtov...'!J36</f>
        <v>0</v>
      </c>
      <c r="AX63" s="131">
        <f>'VRN2 - Vedlejší rozpočtov...'!J37</f>
        <v>0</v>
      </c>
      <c r="AY63" s="131">
        <f>'VRN2 - Vedlejší rozpočtov...'!J38</f>
        <v>0</v>
      </c>
      <c r="AZ63" s="131">
        <f>'VRN2 - Vedlejší rozpočtov...'!F35</f>
        <v>0</v>
      </c>
      <c r="BA63" s="131">
        <f>'VRN2 - Vedlejší rozpočtov...'!F36</f>
        <v>0</v>
      </c>
      <c r="BB63" s="131">
        <f>'VRN2 - Vedlejší rozpočtov...'!F37</f>
        <v>0</v>
      </c>
      <c r="BC63" s="131">
        <f>'VRN2 - Vedlejší rozpočtov...'!F38</f>
        <v>0</v>
      </c>
      <c r="BD63" s="133">
        <f>'VRN2 - Vedlejší rozpočtov...'!F39</f>
        <v>0</v>
      </c>
      <c r="BE63" s="4"/>
      <c r="BT63" s="134" t="s">
        <v>82</v>
      </c>
      <c r="BV63" s="134" t="s">
        <v>74</v>
      </c>
      <c r="BW63" s="134" t="s">
        <v>107</v>
      </c>
      <c r="BX63" s="134" t="s">
        <v>102</v>
      </c>
      <c r="CL63" s="134" t="s">
        <v>81</v>
      </c>
    </row>
    <row r="64" s="4" customFormat="1" ht="16.5" customHeight="1">
      <c r="A64" s="125" t="s">
        <v>83</v>
      </c>
      <c r="B64" s="64"/>
      <c r="C64" s="126"/>
      <c r="D64" s="126"/>
      <c r="E64" s="127" t="s">
        <v>108</v>
      </c>
      <c r="F64" s="127"/>
      <c r="G64" s="127"/>
      <c r="H64" s="127"/>
      <c r="I64" s="127"/>
      <c r="J64" s="126"/>
      <c r="K64" s="127" t="s">
        <v>109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'ARS2 - Stavebně konstrukč...'!J32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86</v>
      </c>
      <c r="AR64" s="66"/>
      <c r="AS64" s="130">
        <v>0</v>
      </c>
      <c r="AT64" s="131">
        <f>ROUND(SUM(AV64:AW64),2)</f>
        <v>0</v>
      </c>
      <c r="AU64" s="132">
        <f>'ARS2 - Stavebně konstrukč...'!P102</f>
        <v>0</v>
      </c>
      <c r="AV64" s="131">
        <f>'ARS2 - Stavebně konstrukč...'!J35</f>
        <v>0</v>
      </c>
      <c r="AW64" s="131">
        <f>'ARS2 - Stavebně konstrukč...'!J36</f>
        <v>0</v>
      </c>
      <c r="AX64" s="131">
        <f>'ARS2 - Stavebně konstrukč...'!J37</f>
        <v>0</v>
      </c>
      <c r="AY64" s="131">
        <f>'ARS2 - Stavebně konstrukč...'!J38</f>
        <v>0</v>
      </c>
      <c r="AZ64" s="131">
        <f>'ARS2 - Stavebně konstrukč...'!F35</f>
        <v>0</v>
      </c>
      <c r="BA64" s="131">
        <f>'ARS2 - Stavebně konstrukč...'!F36</f>
        <v>0</v>
      </c>
      <c r="BB64" s="131">
        <f>'ARS2 - Stavebně konstrukč...'!F37</f>
        <v>0</v>
      </c>
      <c r="BC64" s="131">
        <f>'ARS2 - Stavebně konstrukč...'!F38</f>
        <v>0</v>
      </c>
      <c r="BD64" s="133">
        <f>'ARS2 - Stavebně konstrukč...'!F39</f>
        <v>0</v>
      </c>
      <c r="BE64" s="4"/>
      <c r="BT64" s="134" t="s">
        <v>82</v>
      </c>
      <c r="BV64" s="134" t="s">
        <v>74</v>
      </c>
      <c r="BW64" s="134" t="s">
        <v>110</v>
      </c>
      <c r="BX64" s="134" t="s">
        <v>102</v>
      </c>
      <c r="CL64" s="134" t="s">
        <v>81</v>
      </c>
    </row>
    <row r="65" s="4" customFormat="1" ht="16.5" customHeight="1">
      <c r="A65" s="125" t="s">
        <v>83</v>
      </c>
      <c r="B65" s="64"/>
      <c r="C65" s="126"/>
      <c r="D65" s="126"/>
      <c r="E65" s="127" t="s">
        <v>111</v>
      </c>
      <c r="F65" s="127"/>
      <c r="G65" s="127"/>
      <c r="H65" s="127"/>
      <c r="I65" s="127"/>
      <c r="J65" s="126"/>
      <c r="K65" s="127" t="s">
        <v>112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'ZTI2 - Zdravotně technick...'!J32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86</v>
      </c>
      <c r="AR65" s="66"/>
      <c r="AS65" s="130">
        <v>0</v>
      </c>
      <c r="AT65" s="131">
        <f>ROUND(SUM(AV65:AW65),2)</f>
        <v>0</v>
      </c>
      <c r="AU65" s="132">
        <f>'ZTI2 - Zdravotně technick...'!P92</f>
        <v>0</v>
      </c>
      <c r="AV65" s="131">
        <f>'ZTI2 - Zdravotně technick...'!J35</f>
        <v>0</v>
      </c>
      <c r="AW65" s="131">
        <f>'ZTI2 - Zdravotně technick...'!J36</f>
        <v>0</v>
      </c>
      <c r="AX65" s="131">
        <f>'ZTI2 - Zdravotně technick...'!J37</f>
        <v>0</v>
      </c>
      <c r="AY65" s="131">
        <f>'ZTI2 - Zdravotně technick...'!J38</f>
        <v>0</v>
      </c>
      <c r="AZ65" s="131">
        <f>'ZTI2 - Zdravotně technick...'!F35</f>
        <v>0</v>
      </c>
      <c r="BA65" s="131">
        <f>'ZTI2 - Zdravotně technick...'!F36</f>
        <v>0</v>
      </c>
      <c r="BB65" s="131">
        <f>'ZTI2 - Zdravotně technick...'!F37</f>
        <v>0</v>
      </c>
      <c r="BC65" s="131">
        <f>'ZTI2 - Zdravotně technick...'!F38</f>
        <v>0</v>
      </c>
      <c r="BD65" s="133">
        <f>'ZTI2 - Zdravotně technick...'!F39</f>
        <v>0</v>
      </c>
      <c r="BE65" s="4"/>
      <c r="BT65" s="134" t="s">
        <v>82</v>
      </c>
      <c r="BV65" s="134" t="s">
        <v>74</v>
      </c>
      <c r="BW65" s="134" t="s">
        <v>113</v>
      </c>
      <c r="BX65" s="134" t="s">
        <v>102</v>
      </c>
      <c r="CL65" s="134" t="s">
        <v>81</v>
      </c>
    </row>
    <row r="66" s="4" customFormat="1" ht="16.5" customHeight="1">
      <c r="A66" s="125" t="s">
        <v>83</v>
      </c>
      <c r="B66" s="64"/>
      <c r="C66" s="126"/>
      <c r="D66" s="126"/>
      <c r="E66" s="127" t="s">
        <v>114</v>
      </c>
      <c r="F66" s="127"/>
      <c r="G66" s="127"/>
      <c r="H66" s="127"/>
      <c r="I66" s="127"/>
      <c r="J66" s="126"/>
      <c r="K66" s="127" t="s">
        <v>115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'UT2 - Vytápění - 2.NP'!J32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86</v>
      </c>
      <c r="AR66" s="66"/>
      <c r="AS66" s="130">
        <v>0</v>
      </c>
      <c r="AT66" s="131">
        <f>ROUND(SUM(AV66:AW66),2)</f>
        <v>0</v>
      </c>
      <c r="AU66" s="132">
        <f>'UT2 - Vytápění - 2.NP'!P95</f>
        <v>0</v>
      </c>
      <c r="AV66" s="131">
        <f>'UT2 - Vytápění - 2.NP'!J35</f>
        <v>0</v>
      </c>
      <c r="AW66" s="131">
        <f>'UT2 - Vytápění - 2.NP'!J36</f>
        <v>0</v>
      </c>
      <c r="AX66" s="131">
        <f>'UT2 - Vytápění - 2.NP'!J37</f>
        <v>0</v>
      </c>
      <c r="AY66" s="131">
        <f>'UT2 - Vytápění - 2.NP'!J38</f>
        <v>0</v>
      </c>
      <c r="AZ66" s="131">
        <f>'UT2 - Vytápění - 2.NP'!F35</f>
        <v>0</v>
      </c>
      <c r="BA66" s="131">
        <f>'UT2 - Vytápění - 2.NP'!F36</f>
        <v>0</v>
      </c>
      <c r="BB66" s="131">
        <f>'UT2 - Vytápění - 2.NP'!F37</f>
        <v>0</v>
      </c>
      <c r="BC66" s="131">
        <f>'UT2 - Vytápění - 2.NP'!F38</f>
        <v>0</v>
      </c>
      <c r="BD66" s="133">
        <f>'UT2 - Vytápění - 2.NP'!F39</f>
        <v>0</v>
      </c>
      <c r="BE66" s="4"/>
      <c r="BT66" s="134" t="s">
        <v>82</v>
      </c>
      <c r="BV66" s="134" t="s">
        <v>74</v>
      </c>
      <c r="BW66" s="134" t="s">
        <v>116</v>
      </c>
      <c r="BX66" s="134" t="s">
        <v>102</v>
      </c>
      <c r="CL66" s="134" t="s">
        <v>81</v>
      </c>
    </row>
    <row r="67" s="4" customFormat="1" ht="16.5" customHeight="1">
      <c r="A67" s="125" t="s">
        <v>83</v>
      </c>
      <c r="B67" s="64"/>
      <c r="C67" s="126"/>
      <c r="D67" s="126"/>
      <c r="E67" s="127" t="s">
        <v>117</v>
      </c>
      <c r="F67" s="127"/>
      <c r="G67" s="127"/>
      <c r="H67" s="127"/>
      <c r="I67" s="127"/>
      <c r="J67" s="126"/>
      <c r="K67" s="127" t="s">
        <v>118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'EIS - Elektroinstalace'!J32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86</v>
      </c>
      <c r="AR67" s="66"/>
      <c r="AS67" s="135">
        <v>0</v>
      </c>
      <c r="AT67" s="136">
        <f>ROUND(SUM(AV67:AW67),2)</f>
        <v>0</v>
      </c>
      <c r="AU67" s="137">
        <f>'EIS - Elektroinstalace'!P94</f>
        <v>0</v>
      </c>
      <c r="AV67" s="136">
        <f>'EIS - Elektroinstalace'!J35</f>
        <v>0</v>
      </c>
      <c r="AW67" s="136">
        <f>'EIS - Elektroinstalace'!J36</f>
        <v>0</v>
      </c>
      <c r="AX67" s="136">
        <f>'EIS - Elektroinstalace'!J37</f>
        <v>0</v>
      </c>
      <c r="AY67" s="136">
        <f>'EIS - Elektroinstalace'!J38</f>
        <v>0</v>
      </c>
      <c r="AZ67" s="136">
        <f>'EIS - Elektroinstalace'!F35</f>
        <v>0</v>
      </c>
      <c r="BA67" s="136">
        <f>'EIS - Elektroinstalace'!F36</f>
        <v>0</v>
      </c>
      <c r="BB67" s="136">
        <f>'EIS - Elektroinstalace'!F37</f>
        <v>0</v>
      </c>
      <c r="BC67" s="136">
        <f>'EIS - Elektroinstalace'!F38</f>
        <v>0</v>
      </c>
      <c r="BD67" s="138">
        <f>'EIS - Elektroinstalace'!F39</f>
        <v>0</v>
      </c>
      <c r="BE67" s="4"/>
      <c r="BT67" s="134" t="s">
        <v>82</v>
      </c>
      <c r="BV67" s="134" t="s">
        <v>74</v>
      </c>
      <c r="BW67" s="134" t="s">
        <v>119</v>
      </c>
      <c r="BX67" s="134" t="s">
        <v>102</v>
      </c>
      <c r="CL67" s="134" t="s">
        <v>19</v>
      </c>
    </row>
    <row r="68" s="2" customFormat="1" ht="30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</row>
  </sheetData>
  <sheetProtection sheet="1" formatColumns="0" formatRows="0" objects="1" scenarios="1" spinCount="100000" saltValue="CyHuXw3oEDoLkpPSijvojwLsmzGz8c4qx3SGPsp9SAYRk1w09wynQmwfScvbzflUDDWikpFjj+YvfOAxOYaM+w==" hashValue="jQMq0faBQ+bsq+65anLgLMnKujHT3dXndR9CYUVEEwp0LLVHsQTXbqscPuhBE7d9h2ikTII52dMQKxsoJs/zRA==" algorithmName="SHA-512" password="9C2B"/>
  <mergeCells count="90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E66:I66"/>
    <mergeCell ref="K66:AF66"/>
    <mergeCell ref="E67:I67"/>
    <mergeCell ref="K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001 - Pokyny pro zpracová...'!C2" display="/"/>
    <hyperlink ref="A57" location="'VRN1 - Vedlejší rozpočtov...'!C2" display="/"/>
    <hyperlink ref="A58" location="'ARS1 - Stavebně konstrukč...'!C2" display="/"/>
    <hyperlink ref="A59" location="'ZTI1 - Zdravotně technick...'!C2" display="/"/>
    <hyperlink ref="A60" location="'UT1 - Vytápění - 1.NP'!C2" display="/"/>
    <hyperlink ref="A62" location="'002 - Pokyny pro zpracová...'!C2" display="/"/>
    <hyperlink ref="A63" location="'VRN2 - Vedlejší rozpočtov...'!C2" display="/"/>
    <hyperlink ref="A64" location="'ARS2 - Stavebně konstrukč...'!C2" display="/"/>
    <hyperlink ref="A65" location="'ZTI2 - Zdravotně technick...'!C2" display="/"/>
    <hyperlink ref="A66" location="'UT2 - Vytápění - 2.NP'!C2" display="/"/>
    <hyperlink ref="A67" location="'EIS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936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1341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ROUND((SUM(BE92:BE229)),  2)</f>
        <v>0</v>
      </c>
      <c r="G35" s="39"/>
      <c r="H35" s="39"/>
      <c r="I35" s="158">
        <v>0.20999999999999999</v>
      </c>
      <c r="J35" s="157">
        <f>ROUND(((SUM(BE92:BE229))*I35),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ROUND((SUM(BF92:BF229)),  2)</f>
        <v>0</v>
      </c>
      <c r="G36" s="39"/>
      <c r="H36" s="39"/>
      <c r="I36" s="158">
        <v>0.14999999999999999</v>
      </c>
      <c r="J36" s="157">
        <f>ROUND(((SUM(BF92:BF229))*I36),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ROUND((SUM(BG92:BG229)),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ROUND((SUM(BH92:BH229)),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ROUND((SUM(BI92:BI229)),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ZTI2 - Zdravotně technické instalace - 2.NP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211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215</v>
      </c>
      <c r="E65" s="231"/>
      <c r="F65" s="231"/>
      <c r="G65" s="231"/>
      <c r="H65" s="231"/>
      <c r="I65" s="231"/>
      <c r="J65" s="232">
        <f>J94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75"/>
      <c r="C66" s="176"/>
      <c r="D66" s="177" t="s">
        <v>217</v>
      </c>
      <c r="E66" s="178"/>
      <c r="F66" s="178"/>
      <c r="G66" s="178"/>
      <c r="H66" s="178"/>
      <c r="I66" s="178"/>
      <c r="J66" s="179">
        <f>J108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2" customFormat="1" ht="19.92" customHeight="1">
      <c r="A67" s="12"/>
      <c r="B67" s="229"/>
      <c r="C67" s="126"/>
      <c r="D67" s="230" t="s">
        <v>752</v>
      </c>
      <c r="E67" s="231"/>
      <c r="F67" s="231"/>
      <c r="G67" s="231"/>
      <c r="H67" s="231"/>
      <c r="I67" s="231"/>
      <c r="J67" s="232">
        <f>J109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9"/>
      <c r="C68" s="126"/>
      <c r="D68" s="230" t="s">
        <v>753</v>
      </c>
      <c r="E68" s="231"/>
      <c r="F68" s="231"/>
      <c r="G68" s="231"/>
      <c r="H68" s="231"/>
      <c r="I68" s="231"/>
      <c r="J68" s="232">
        <f>J148</f>
        <v>0</v>
      </c>
      <c r="K68" s="126"/>
      <c r="L68" s="23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9"/>
      <c r="C69" s="126"/>
      <c r="D69" s="230" t="s">
        <v>1342</v>
      </c>
      <c r="E69" s="231"/>
      <c r="F69" s="231"/>
      <c r="G69" s="231"/>
      <c r="H69" s="231"/>
      <c r="I69" s="231"/>
      <c r="J69" s="232">
        <f>J221</f>
        <v>0</v>
      </c>
      <c r="K69" s="126"/>
      <c r="L69" s="23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75"/>
      <c r="C70" s="176"/>
      <c r="D70" s="177" t="s">
        <v>225</v>
      </c>
      <c r="E70" s="178"/>
      <c r="F70" s="178"/>
      <c r="G70" s="178"/>
      <c r="H70" s="178"/>
      <c r="I70" s="178"/>
      <c r="J70" s="179">
        <f>J225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130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Víceúčelový školní objekt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121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936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123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ZTI2 - Zdravotně technické instalace - 2.NP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Luby</v>
      </c>
      <c r="G86" s="41"/>
      <c r="H86" s="41"/>
      <c r="I86" s="33" t="s">
        <v>23</v>
      </c>
      <c r="J86" s="73" t="str">
        <f>IF(J14="","",J14)</f>
        <v>25. 7. 2023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E17</f>
        <v>Město Luby, Nám. 5. května 164, Luby</v>
      </c>
      <c r="G88" s="41"/>
      <c r="H88" s="41"/>
      <c r="I88" s="33" t="s">
        <v>31</v>
      </c>
      <c r="J88" s="37" t="str">
        <f>E23</f>
        <v>PK Beránek &amp; Hradil, Svobody 7/1, Cheb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>Jakub Vilingr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0" customFormat="1" ht="29.28" customHeight="1">
      <c r="A91" s="181"/>
      <c r="B91" s="182"/>
      <c r="C91" s="183" t="s">
        <v>131</v>
      </c>
      <c r="D91" s="184" t="s">
        <v>57</v>
      </c>
      <c r="E91" s="184" t="s">
        <v>53</v>
      </c>
      <c r="F91" s="184" t="s">
        <v>54</v>
      </c>
      <c r="G91" s="184" t="s">
        <v>132</v>
      </c>
      <c r="H91" s="184" t="s">
        <v>133</v>
      </c>
      <c r="I91" s="184" t="s">
        <v>134</v>
      </c>
      <c r="J91" s="184" t="s">
        <v>127</v>
      </c>
      <c r="K91" s="185" t="s">
        <v>135</v>
      </c>
      <c r="L91" s="186"/>
      <c r="M91" s="93" t="s">
        <v>19</v>
      </c>
      <c r="N91" s="94" t="s">
        <v>42</v>
      </c>
      <c r="O91" s="94" t="s">
        <v>136</v>
      </c>
      <c r="P91" s="94" t="s">
        <v>137</v>
      </c>
      <c r="Q91" s="94" t="s">
        <v>138</v>
      </c>
      <c r="R91" s="94" t="s">
        <v>139</v>
      </c>
      <c r="S91" s="94" t="s">
        <v>140</v>
      </c>
      <c r="T91" s="95" t="s">
        <v>141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39"/>
      <c r="B92" s="40"/>
      <c r="C92" s="100" t="s">
        <v>142</v>
      </c>
      <c r="D92" s="41"/>
      <c r="E92" s="41"/>
      <c r="F92" s="41"/>
      <c r="G92" s="41"/>
      <c r="H92" s="41"/>
      <c r="I92" s="41"/>
      <c r="J92" s="187">
        <f>BK92</f>
        <v>0</v>
      </c>
      <c r="K92" s="41"/>
      <c r="L92" s="45"/>
      <c r="M92" s="96"/>
      <c r="N92" s="188"/>
      <c r="O92" s="97"/>
      <c r="P92" s="189">
        <f>P93+P108+P225</f>
        <v>0</v>
      </c>
      <c r="Q92" s="97"/>
      <c r="R92" s="189">
        <f>R93+R108+R225</f>
        <v>0.20687</v>
      </c>
      <c r="S92" s="97"/>
      <c r="T92" s="190">
        <f>T93+T108+T225</f>
        <v>0.24430000000000002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128</v>
      </c>
      <c r="BK92" s="191">
        <f>BK93+BK108+BK225</f>
        <v>0</v>
      </c>
    </row>
    <row r="93" s="11" customFormat="1" ht="25.92" customHeight="1">
      <c r="A93" s="11"/>
      <c r="B93" s="192"/>
      <c r="C93" s="193"/>
      <c r="D93" s="194" t="s">
        <v>71</v>
      </c>
      <c r="E93" s="195" t="s">
        <v>226</v>
      </c>
      <c r="F93" s="195" t="s">
        <v>227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P94</f>
        <v>0</v>
      </c>
      <c r="Q93" s="200"/>
      <c r="R93" s="201">
        <f>R94</f>
        <v>0</v>
      </c>
      <c r="S93" s="200"/>
      <c r="T93" s="202">
        <f>T94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3" t="s">
        <v>79</v>
      </c>
      <c r="AT93" s="204" t="s">
        <v>71</v>
      </c>
      <c r="AU93" s="204" t="s">
        <v>72</v>
      </c>
      <c r="AY93" s="203" t="s">
        <v>146</v>
      </c>
      <c r="BK93" s="205">
        <f>BK94</f>
        <v>0</v>
      </c>
    </row>
    <row r="94" s="11" customFormat="1" ht="22.8" customHeight="1">
      <c r="A94" s="11"/>
      <c r="B94" s="192"/>
      <c r="C94" s="193"/>
      <c r="D94" s="194" t="s">
        <v>71</v>
      </c>
      <c r="E94" s="234" t="s">
        <v>426</v>
      </c>
      <c r="F94" s="234" t="s">
        <v>427</v>
      </c>
      <c r="G94" s="193"/>
      <c r="H94" s="193"/>
      <c r="I94" s="196"/>
      <c r="J94" s="235">
        <f>BK94</f>
        <v>0</v>
      </c>
      <c r="K94" s="193"/>
      <c r="L94" s="198"/>
      <c r="M94" s="199"/>
      <c r="N94" s="200"/>
      <c r="O94" s="200"/>
      <c r="P94" s="201">
        <f>SUM(P95:P107)</f>
        <v>0</v>
      </c>
      <c r="Q94" s="200"/>
      <c r="R94" s="201">
        <f>SUM(R95:R107)</f>
        <v>0</v>
      </c>
      <c r="S94" s="200"/>
      <c r="T94" s="202">
        <f>SUM(T95:T107)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3" t="s">
        <v>79</v>
      </c>
      <c r="AT94" s="204" t="s">
        <v>71</v>
      </c>
      <c r="AU94" s="204" t="s">
        <v>79</v>
      </c>
      <c r="AY94" s="203" t="s">
        <v>146</v>
      </c>
      <c r="BK94" s="205">
        <f>SUM(BK95:BK107)</f>
        <v>0</v>
      </c>
    </row>
    <row r="95" s="2" customFormat="1" ht="24.15" customHeight="1">
      <c r="A95" s="39"/>
      <c r="B95" s="40"/>
      <c r="C95" s="206" t="s">
        <v>79</v>
      </c>
      <c r="D95" s="206" t="s">
        <v>147</v>
      </c>
      <c r="E95" s="207" t="s">
        <v>429</v>
      </c>
      <c r="F95" s="208" t="s">
        <v>430</v>
      </c>
      <c r="G95" s="209" t="s">
        <v>239</v>
      </c>
      <c r="H95" s="210">
        <v>0.244</v>
      </c>
      <c r="I95" s="211"/>
      <c r="J95" s="212">
        <f>ROUND(I95*H95,2)</f>
        <v>0</v>
      </c>
      <c r="K95" s="208" t="s">
        <v>194</v>
      </c>
      <c r="L95" s="45"/>
      <c r="M95" s="213" t="s">
        <v>19</v>
      </c>
      <c r="N95" s="214" t="s">
        <v>43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145</v>
      </c>
      <c r="AT95" s="217" t="s">
        <v>147</v>
      </c>
      <c r="AU95" s="217" t="s">
        <v>82</v>
      </c>
      <c r="AY95" s="18" t="s">
        <v>146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79</v>
      </c>
      <c r="BK95" s="218">
        <f>ROUND(I95*H95,2)</f>
        <v>0</v>
      </c>
      <c r="BL95" s="18" t="s">
        <v>145</v>
      </c>
      <c r="BM95" s="217" t="s">
        <v>1343</v>
      </c>
    </row>
    <row r="96" s="2" customFormat="1">
      <c r="A96" s="39"/>
      <c r="B96" s="40"/>
      <c r="C96" s="41"/>
      <c r="D96" s="219" t="s">
        <v>152</v>
      </c>
      <c r="E96" s="41"/>
      <c r="F96" s="220" t="s">
        <v>432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82</v>
      </c>
    </row>
    <row r="97" s="2" customFormat="1">
      <c r="A97" s="39"/>
      <c r="B97" s="40"/>
      <c r="C97" s="41"/>
      <c r="D97" s="236" t="s">
        <v>197</v>
      </c>
      <c r="E97" s="41"/>
      <c r="F97" s="237" t="s">
        <v>433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197</v>
      </c>
      <c r="AU97" s="18" t="s">
        <v>82</v>
      </c>
    </row>
    <row r="98" s="2" customFormat="1" ht="24.15" customHeight="1">
      <c r="A98" s="39"/>
      <c r="B98" s="40"/>
      <c r="C98" s="206" t="s">
        <v>82</v>
      </c>
      <c r="D98" s="206" t="s">
        <v>147</v>
      </c>
      <c r="E98" s="207" t="s">
        <v>434</v>
      </c>
      <c r="F98" s="208" t="s">
        <v>435</v>
      </c>
      <c r="G98" s="209" t="s">
        <v>239</v>
      </c>
      <c r="H98" s="210">
        <v>0.244</v>
      </c>
      <c r="I98" s="211"/>
      <c r="J98" s="212">
        <f>ROUND(I98*H98,2)</f>
        <v>0</v>
      </c>
      <c r="K98" s="208" t="s">
        <v>194</v>
      </c>
      <c r="L98" s="45"/>
      <c r="M98" s="213" t="s">
        <v>19</v>
      </c>
      <c r="N98" s="214" t="s">
        <v>43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145</v>
      </c>
      <c r="AT98" s="217" t="s">
        <v>147</v>
      </c>
      <c r="AU98" s="217" t="s">
        <v>82</v>
      </c>
      <c r="AY98" s="18" t="s">
        <v>146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79</v>
      </c>
      <c r="BK98" s="218">
        <f>ROUND(I98*H98,2)</f>
        <v>0</v>
      </c>
      <c r="BL98" s="18" t="s">
        <v>145</v>
      </c>
      <c r="BM98" s="217" t="s">
        <v>1344</v>
      </c>
    </row>
    <row r="99" s="2" customFormat="1">
      <c r="A99" s="39"/>
      <c r="B99" s="40"/>
      <c r="C99" s="41"/>
      <c r="D99" s="219" t="s">
        <v>152</v>
      </c>
      <c r="E99" s="41"/>
      <c r="F99" s="220" t="s">
        <v>437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82</v>
      </c>
    </row>
    <row r="100" s="2" customFormat="1">
      <c r="A100" s="39"/>
      <c r="B100" s="40"/>
      <c r="C100" s="41"/>
      <c r="D100" s="236" t="s">
        <v>197</v>
      </c>
      <c r="E100" s="41"/>
      <c r="F100" s="237" t="s">
        <v>438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197</v>
      </c>
      <c r="AU100" s="18" t="s">
        <v>82</v>
      </c>
    </row>
    <row r="101" s="2" customFormat="1" ht="24.15" customHeight="1">
      <c r="A101" s="39"/>
      <c r="B101" s="40"/>
      <c r="C101" s="206" t="s">
        <v>156</v>
      </c>
      <c r="D101" s="206" t="s">
        <v>147</v>
      </c>
      <c r="E101" s="207" t="s">
        <v>440</v>
      </c>
      <c r="F101" s="208" t="s">
        <v>441</v>
      </c>
      <c r="G101" s="209" t="s">
        <v>239</v>
      </c>
      <c r="H101" s="210">
        <v>3.9039999999999999</v>
      </c>
      <c r="I101" s="211"/>
      <c r="J101" s="212">
        <f>ROUND(I101*H101,2)</f>
        <v>0</v>
      </c>
      <c r="K101" s="208" t="s">
        <v>194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145</v>
      </c>
      <c r="AT101" s="217" t="s">
        <v>147</v>
      </c>
      <c r="AU101" s="217" t="s">
        <v>82</v>
      </c>
      <c r="AY101" s="18" t="s">
        <v>146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79</v>
      </c>
      <c r="BK101" s="218">
        <f>ROUND(I101*H101,2)</f>
        <v>0</v>
      </c>
      <c r="BL101" s="18" t="s">
        <v>145</v>
      </c>
      <c r="BM101" s="217" t="s">
        <v>1345</v>
      </c>
    </row>
    <row r="102" s="2" customFormat="1">
      <c r="A102" s="39"/>
      <c r="B102" s="40"/>
      <c r="C102" s="41"/>
      <c r="D102" s="219" t="s">
        <v>152</v>
      </c>
      <c r="E102" s="41"/>
      <c r="F102" s="220" t="s">
        <v>443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82</v>
      </c>
    </row>
    <row r="103" s="2" customFormat="1">
      <c r="A103" s="39"/>
      <c r="B103" s="40"/>
      <c r="C103" s="41"/>
      <c r="D103" s="236" t="s">
        <v>197</v>
      </c>
      <c r="E103" s="41"/>
      <c r="F103" s="237" t="s">
        <v>444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197</v>
      </c>
      <c r="AU103" s="18" t="s">
        <v>82</v>
      </c>
    </row>
    <row r="104" s="14" customFormat="1">
      <c r="A104" s="14"/>
      <c r="B104" s="248"/>
      <c r="C104" s="249"/>
      <c r="D104" s="219" t="s">
        <v>235</v>
      </c>
      <c r="E104" s="249"/>
      <c r="F104" s="251" t="s">
        <v>1346</v>
      </c>
      <c r="G104" s="249"/>
      <c r="H104" s="252">
        <v>3.9039999999999999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8" t="s">
        <v>235</v>
      </c>
      <c r="AU104" s="258" t="s">
        <v>82</v>
      </c>
      <c r="AV104" s="14" t="s">
        <v>82</v>
      </c>
      <c r="AW104" s="14" t="s">
        <v>4</v>
      </c>
      <c r="AX104" s="14" t="s">
        <v>79</v>
      </c>
      <c r="AY104" s="258" t="s">
        <v>146</v>
      </c>
    </row>
    <row r="105" s="2" customFormat="1" ht="44.25" customHeight="1">
      <c r="A105" s="39"/>
      <c r="B105" s="40"/>
      <c r="C105" s="206" t="s">
        <v>145</v>
      </c>
      <c r="D105" s="206" t="s">
        <v>147</v>
      </c>
      <c r="E105" s="207" t="s">
        <v>447</v>
      </c>
      <c r="F105" s="208" t="s">
        <v>448</v>
      </c>
      <c r="G105" s="209" t="s">
        <v>239</v>
      </c>
      <c r="H105" s="210">
        <v>0.244</v>
      </c>
      <c r="I105" s="211"/>
      <c r="J105" s="212">
        <f>ROUND(I105*H105,2)</f>
        <v>0</v>
      </c>
      <c r="K105" s="208" t="s">
        <v>194</v>
      </c>
      <c r="L105" s="45"/>
      <c r="M105" s="213" t="s">
        <v>19</v>
      </c>
      <c r="N105" s="214" t="s">
        <v>43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145</v>
      </c>
      <c r="AT105" s="217" t="s">
        <v>147</v>
      </c>
      <c r="AU105" s="217" t="s">
        <v>82</v>
      </c>
      <c r="AY105" s="18" t="s">
        <v>146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79</v>
      </c>
      <c r="BK105" s="218">
        <f>ROUND(I105*H105,2)</f>
        <v>0</v>
      </c>
      <c r="BL105" s="18" t="s">
        <v>145</v>
      </c>
      <c r="BM105" s="217" t="s">
        <v>1347</v>
      </c>
    </row>
    <row r="106" s="2" customFormat="1">
      <c r="A106" s="39"/>
      <c r="B106" s="40"/>
      <c r="C106" s="41"/>
      <c r="D106" s="219" t="s">
        <v>152</v>
      </c>
      <c r="E106" s="41"/>
      <c r="F106" s="220" t="s">
        <v>450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82</v>
      </c>
    </row>
    <row r="107" s="2" customFormat="1">
      <c r="A107" s="39"/>
      <c r="B107" s="40"/>
      <c r="C107" s="41"/>
      <c r="D107" s="236" t="s">
        <v>197</v>
      </c>
      <c r="E107" s="41"/>
      <c r="F107" s="237" t="s">
        <v>451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197</v>
      </c>
      <c r="AU107" s="18" t="s">
        <v>82</v>
      </c>
    </row>
    <row r="108" s="11" customFormat="1" ht="25.92" customHeight="1">
      <c r="A108" s="11"/>
      <c r="B108" s="192"/>
      <c r="C108" s="193"/>
      <c r="D108" s="194" t="s">
        <v>71</v>
      </c>
      <c r="E108" s="195" t="s">
        <v>460</v>
      </c>
      <c r="F108" s="195" t="s">
        <v>461</v>
      </c>
      <c r="G108" s="193"/>
      <c r="H108" s="193"/>
      <c r="I108" s="196"/>
      <c r="J108" s="197">
        <f>BK108</f>
        <v>0</v>
      </c>
      <c r="K108" s="193"/>
      <c r="L108" s="198"/>
      <c r="M108" s="199"/>
      <c r="N108" s="200"/>
      <c r="O108" s="200"/>
      <c r="P108" s="201">
        <f>P109+P148+P221</f>
        <v>0</v>
      </c>
      <c r="Q108" s="200"/>
      <c r="R108" s="201">
        <f>R109+R148+R221</f>
        <v>0.20687</v>
      </c>
      <c r="S108" s="200"/>
      <c r="T108" s="202">
        <f>T109+T148+T221</f>
        <v>0.24430000000000002</v>
      </c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R108" s="203" t="s">
        <v>82</v>
      </c>
      <c r="AT108" s="204" t="s">
        <v>71</v>
      </c>
      <c r="AU108" s="204" t="s">
        <v>72</v>
      </c>
      <c r="AY108" s="203" t="s">
        <v>146</v>
      </c>
      <c r="BK108" s="205">
        <f>BK109+BK148+BK221</f>
        <v>0</v>
      </c>
    </row>
    <row r="109" s="11" customFormat="1" ht="22.8" customHeight="1">
      <c r="A109" s="11"/>
      <c r="B109" s="192"/>
      <c r="C109" s="193"/>
      <c r="D109" s="194" t="s">
        <v>71</v>
      </c>
      <c r="E109" s="234" t="s">
        <v>754</v>
      </c>
      <c r="F109" s="234" t="s">
        <v>755</v>
      </c>
      <c r="G109" s="193"/>
      <c r="H109" s="193"/>
      <c r="I109" s="196"/>
      <c r="J109" s="235">
        <f>BK109</f>
        <v>0</v>
      </c>
      <c r="K109" s="193"/>
      <c r="L109" s="198"/>
      <c r="M109" s="199"/>
      <c r="N109" s="200"/>
      <c r="O109" s="200"/>
      <c r="P109" s="201">
        <f>SUM(P110:P147)</f>
        <v>0</v>
      </c>
      <c r="Q109" s="200"/>
      <c r="R109" s="201">
        <f>SUM(R110:R147)</f>
        <v>0.01602</v>
      </c>
      <c r="S109" s="200"/>
      <c r="T109" s="202">
        <f>SUM(T110:T147)</f>
        <v>0.0092999999999999992</v>
      </c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R109" s="203" t="s">
        <v>82</v>
      </c>
      <c r="AT109" s="204" t="s">
        <v>71</v>
      </c>
      <c r="AU109" s="204" t="s">
        <v>79</v>
      </c>
      <c r="AY109" s="203" t="s">
        <v>146</v>
      </c>
      <c r="BK109" s="205">
        <f>SUM(BK110:BK147)</f>
        <v>0</v>
      </c>
    </row>
    <row r="110" s="2" customFormat="1" ht="16.5" customHeight="1">
      <c r="A110" s="39"/>
      <c r="B110" s="40"/>
      <c r="C110" s="206" t="s">
        <v>166</v>
      </c>
      <c r="D110" s="206" t="s">
        <v>147</v>
      </c>
      <c r="E110" s="207" t="s">
        <v>756</v>
      </c>
      <c r="F110" s="208" t="s">
        <v>757</v>
      </c>
      <c r="G110" s="209" t="s">
        <v>231</v>
      </c>
      <c r="H110" s="210">
        <v>6</v>
      </c>
      <c r="I110" s="211"/>
      <c r="J110" s="212">
        <f>ROUND(I110*H110,2)</f>
        <v>0</v>
      </c>
      <c r="K110" s="208" t="s">
        <v>194</v>
      </c>
      <c r="L110" s="45"/>
      <c r="M110" s="213" t="s">
        <v>19</v>
      </c>
      <c r="N110" s="214" t="s">
        <v>43</v>
      </c>
      <c r="O110" s="85"/>
      <c r="P110" s="215">
        <f>O110*H110</f>
        <v>0</v>
      </c>
      <c r="Q110" s="215">
        <v>0.00050000000000000001</v>
      </c>
      <c r="R110" s="215">
        <f>Q110*H110</f>
        <v>0.0030000000000000001</v>
      </c>
      <c r="S110" s="215">
        <v>0</v>
      </c>
      <c r="T110" s="216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7" t="s">
        <v>395</v>
      </c>
      <c r="AT110" s="217" t="s">
        <v>147</v>
      </c>
      <c r="AU110" s="217" t="s">
        <v>82</v>
      </c>
      <c r="AY110" s="18" t="s">
        <v>146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8" t="s">
        <v>79</v>
      </c>
      <c r="BK110" s="218">
        <f>ROUND(I110*H110,2)</f>
        <v>0</v>
      </c>
      <c r="BL110" s="18" t="s">
        <v>395</v>
      </c>
      <c r="BM110" s="217" t="s">
        <v>1348</v>
      </c>
    </row>
    <row r="111" s="2" customFormat="1">
      <c r="A111" s="39"/>
      <c r="B111" s="40"/>
      <c r="C111" s="41"/>
      <c r="D111" s="219" t="s">
        <v>152</v>
      </c>
      <c r="E111" s="41"/>
      <c r="F111" s="220" t="s">
        <v>759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152</v>
      </c>
      <c r="AU111" s="18" t="s">
        <v>82</v>
      </c>
    </row>
    <row r="112" s="2" customFormat="1">
      <c r="A112" s="39"/>
      <c r="B112" s="40"/>
      <c r="C112" s="41"/>
      <c r="D112" s="236" t="s">
        <v>197</v>
      </c>
      <c r="E112" s="41"/>
      <c r="F112" s="237" t="s">
        <v>760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197</v>
      </c>
      <c r="AU112" s="18" t="s">
        <v>82</v>
      </c>
    </row>
    <row r="113" s="13" customFormat="1">
      <c r="A113" s="13"/>
      <c r="B113" s="238"/>
      <c r="C113" s="239"/>
      <c r="D113" s="219" t="s">
        <v>235</v>
      </c>
      <c r="E113" s="240" t="s">
        <v>19</v>
      </c>
      <c r="F113" s="241" t="s">
        <v>1349</v>
      </c>
      <c r="G113" s="239"/>
      <c r="H113" s="240" t="s">
        <v>19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235</v>
      </c>
      <c r="AU113" s="247" t="s">
        <v>82</v>
      </c>
      <c r="AV113" s="13" t="s">
        <v>79</v>
      </c>
      <c r="AW113" s="13" t="s">
        <v>33</v>
      </c>
      <c r="AX113" s="13" t="s">
        <v>72</v>
      </c>
      <c r="AY113" s="247" t="s">
        <v>146</v>
      </c>
    </row>
    <row r="114" s="14" customFormat="1">
      <c r="A114" s="14"/>
      <c r="B114" s="248"/>
      <c r="C114" s="249"/>
      <c r="D114" s="219" t="s">
        <v>235</v>
      </c>
      <c r="E114" s="250" t="s">
        <v>19</v>
      </c>
      <c r="F114" s="251" t="s">
        <v>156</v>
      </c>
      <c r="G114" s="249"/>
      <c r="H114" s="252">
        <v>3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235</v>
      </c>
      <c r="AU114" s="258" t="s">
        <v>82</v>
      </c>
      <c r="AV114" s="14" t="s">
        <v>82</v>
      </c>
      <c r="AW114" s="14" t="s">
        <v>33</v>
      </c>
      <c r="AX114" s="14" t="s">
        <v>72</v>
      </c>
      <c r="AY114" s="258" t="s">
        <v>146</v>
      </c>
    </row>
    <row r="115" s="13" customFormat="1">
      <c r="A115" s="13"/>
      <c r="B115" s="238"/>
      <c r="C115" s="239"/>
      <c r="D115" s="219" t="s">
        <v>235</v>
      </c>
      <c r="E115" s="240" t="s">
        <v>19</v>
      </c>
      <c r="F115" s="241" t="s">
        <v>1350</v>
      </c>
      <c r="G115" s="239"/>
      <c r="H115" s="240" t="s">
        <v>19</v>
      </c>
      <c r="I115" s="242"/>
      <c r="J115" s="239"/>
      <c r="K115" s="239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235</v>
      </c>
      <c r="AU115" s="247" t="s">
        <v>82</v>
      </c>
      <c r="AV115" s="13" t="s">
        <v>79</v>
      </c>
      <c r="AW115" s="13" t="s">
        <v>33</v>
      </c>
      <c r="AX115" s="13" t="s">
        <v>72</v>
      </c>
      <c r="AY115" s="247" t="s">
        <v>146</v>
      </c>
    </row>
    <row r="116" s="14" customFormat="1">
      <c r="A116" s="14"/>
      <c r="B116" s="248"/>
      <c r="C116" s="249"/>
      <c r="D116" s="219" t="s">
        <v>235</v>
      </c>
      <c r="E116" s="250" t="s">
        <v>19</v>
      </c>
      <c r="F116" s="251" t="s">
        <v>156</v>
      </c>
      <c r="G116" s="249"/>
      <c r="H116" s="252">
        <v>3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8" t="s">
        <v>235</v>
      </c>
      <c r="AU116" s="258" t="s">
        <v>82</v>
      </c>
      <c r="AV116" s="14" t="s">
        <v>82</v>
      </c>
      <c r="AW116" s="14" t="s">
        <v>33</v>
      </c>
      <c r="AX116" s="14" t="s">
        <v>72</v>
      </c>
      <c r="AY116" s="258" t="s">
        <v>146</v>
      </c>
    </row>
    <row r="117" s="15" customFormat="1">
      <c r="A117" s="15"/>
      <c r="B117" s="269"/>
      <c r="C117" s="270"/>
      <c r="D117" s="219" t="s">
        <v>235</v>
      </c>
      <c r="E117" s="271" t="s">
        <v>19</v>
      </c>
      <c r="F117" s="272" t="s">
        <v>271</v>
      </c>
      <c r="G117" s="270"/>
      <c r="H117" s="273">
        <v>6</v>
      </c>
      <c r="I117" s="274"/>
      <c r="J117" s="270"/>
      <c r="K117" s="270"/>
      <c r="L117" s="275"/>
      <c r="M117" s="276"/>
      <c r="N117" s="277"/>
      <c r="O117" s="277"/>
      <c r="P117" s="277"/>
      <c r="Q117" s="277"/>
      <c r="R117" s="277"/>
      <c r="S117" s="277"/>
      <c r="T117" s="27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9" t="s">
        <v>235</v>
      </c>
      <c r="AU117" s="279" t="s">
        <v>82</v>
      </c>
      <c r="AV117" s="15" t="s">
        <v>145</v>
      </c>
      <c r="AW117" s="15" t="s">
        <v>33</v>
      </c>
      <c r="AX117" s="15" t="s">
        <v>79</v>
      </c>
      <c r="AY117" s="279" t="s">
        <v>146</v>
      </c>
    </row>
    <row r="118" s="2" customFormat="1" ht="16.5" customHeight="1">
      <c r="A118" s="39"/>
      <c r="B118" s="40"/>
      <c r="C118" s="206" t="s">
        <v>171</v>
      </c>
      <c r="D118" s="206" t="s">
        <v>147</v>
      </c>
      <c r="E118" s="207" t="s">
        <v>761</v>
      </c>
      <c r="F118" s="208" t="s">
        <v>762</v>
      </c>
      <c r="G118" s="209" t="s">
        <v>231</v>
      </c>
      <c r="H118" s="210">
        <v>4</v>
      </c>
      <c r="I118" s="211"/>
      <c r="J118" s="212">
        <f>ROUND(I118*H118,2)</f>
        <v>0</v>
      </c>
      <c r="K118" s="208" t="s">
        <v>194</v>
      </c>
      <c r="L118" s="45"/>
      <c r="M118" s="213" t="s">
        <v>19</v>
      </c>
      <c r="N118" s="214" t="s">
        <v>43</v>
      </c>
      <c r="O118" s="85"/>
      <c r="P118" s="215">
        <f>O118*H118</f>
        <v>0</v>
      </c>
      <c r="Q118" s="215">
        <v>0.0017899999999999999</v>
      </c>
      <c r="R118" s="215">
        <f>Q118*H118</f>
        <v>0.0071599999999999997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395</v>
      </c>
      <c r="AT118" s="217" t="s">
        <v>147</v>
      </c>
      <c r="AU118" s="217" t="s">
        <v>82</v>
      </c>
      <c r="AY118" s="18" t="s">
        <v>146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79</v>
      </c>
      <c r="BK118" s="218">
        <f>ROUND(I118*H118,2)</f>
        <v>0</v>
      </c>
      <c r="BL118" s="18" t="s">
        <v>395</v>
      </c>
      <c r="BM118" s="217" t="s">
        <v>1351</v>
      </c>
    </row>
    <row r="119" s="2" customFormat="1">
      <c r="A119" s="39"/>
      <c r="B119" s="40"/>
      <c r="C119" s="41"/>
      <c r="D119" s="219" t="s">
        <v>152</v>
      </c>
      <c r="E119" s="41"/>
      <c r="F119" s="220" t="s">
        <v>764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82</v>
      </c>
    </row>
    <row r="120" s="2" customFormat="1">
      <c r="A120" s="39"/>
      <c r="B120" s="40"/>
      <c r="C120" s="41"/>
      <c r="D120" s="236" t="s">
        <v>197</v>
      </c>
      <c r="E120" s="41"/>
      <c r="F120" s="237" t="s">
        <v>765</v>
      </c>
      <c r="G120" s="41"/>
      <c r="H120" s="41"/>
      <c r="I120" s="221"/>
      <c r="J120" s="41"/>
      <c r="K120" s="41"/>
      <c r="L120" s="45"/>
      <c r="M120" s="222"/>
      <c r="N120" s="22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197</v>
      </c>
      <c r="AU120" s="18" t="s">
        <v>82</v>
      </c>
    </row>
    <row r="121" s="13" customFormat="1">
      <c r="A121" s="13"/>
      <c r="B121" s="238"/>
      <c r="C121" s="239"/>
      <c r="D121" s="219" t="s">
        <v>235</v>
      </c>
      <c r="E121" s="240" t="s">
        <v>19</v>
      </c>
      <c r="F121" s="241" t="s">
        <v>1352</v>
      </c>
      <c r="G121" s="239"/>
      <c r="H121" s="240" t="s">
        <v>19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235</v>
      </c>
      <c r="AU121" s="247" t="s">
        <v>82</v>
      </c>
      <c r="AV121" s="13" t="s">
        <v>79</v>
      </c>
      <c r="AW121" s="13" t="s">
        <v>33</v>
      </c>
      <c r="AX121" s="13" t="s">
        <v>72</v>
      </c>
      <c r="AY121" s="247" t="s">
        <v>146</v>
      </c>
    </row>
    <row r="122" s="14" customFormat="1">
      <c r="A122" s="14"/>
      <c r="B122" s="248"/>
      <c r="C122" s="249"/>
      <c r="D122" s="219" t="s">
        <v>235</v>
      </c>
      <c r="E122" s="250" t="s">
        <v>19</v>
      </c>
      <c r="F122" s="251" t="s">
        <v>156</v>
      </c>
      <c r="G122" s="249"/>
      <c r="H122" s="252">
        <v>3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8" t="s">
        <v>235</v>
      </c>
      <c r="AU122" s="258" t="s">
        <v>82</v>
      </c>
      <c r="AV122" s="14" t="s">
        <v>82</v>
      </c>
      <c r="AW122" s="14" t="s">
        <v>33</v>
      </c>
      <c r="AX122" s="14" t="s">
        <v>72</v>
      </c>
      <c r="AY122" s="258" t="s">
        <v>146</v>
      </c>
    </row>
    <row r="123" s="13" customFormat="1">
      <c r="A123" s="13"/>
      <c r="B123" s="238"/>
      <c r="C123" s="239"/>
      <c r="D123" s="219" t="s">
        <v>235</v>
      </c>
      <c r="E123" s="240" t="s">
        <v>19</v>
      </c>
      <c r="F123" s="241" t="s">
        <v>1353</v>
      </c>
      <c r="G123" s="239"/>
      <c r="H123" s="240" t="s">
        <v>19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7" t="s">
        <v>235</v>
      </c>
      <c r="AU123" s="247" t="s">
        <v>82</v>
      </c>
      <c r="AV123" s="13" t="s">
        <v>79</v>
      </c>
      <c r="AW123" s="13" t="s">
        <v>33</v>
      </c>
      <c r="AX123" s="13" t="s">
        <v>72</v>
      </c>
      <c r="AY123" s="247" t="s">
        <v>146</v>
      </c>
    </row>
    <row r="124" s="14" customFormat="1">
      <c r="A124" s="14"/>
      <c r="B124" s="248"/>
      <c r="C124" s="249"/>
      <c r="D124" s="219" t="s">
        <v>235</v>
      </c>
      <c r="E124" s="250" t="s">
        <v>19</v>
      </c>
      <c r="F124" s="251" t="s">
        <v>79</v>
      </c>
      <c r="G124" s="249"/>
      <c r="H124" s="252">
        <v>1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235</v>
      </c>
      <c r="AU124" s="258" t="s">
        <v>82</v>
      </c>
      <c r="AV124" s="14" t="s">
        <v>82</v>
      </c>
      <c r="AW124" s="14" t="s">
        <v>33</v>
      </c>
      <c r="AX124" s="14" t="s">
        <v>72</v>
      </c>
      <c r="AY124" s="258" t="s">
        <v>146</v>
      </c>
    </row>
    <row r="125" s="15" customFormat="1">
      <c r="A125" s="15"/>
      <c r="B125" s="269"/>
      <c r="C125" s="270"/>
      <c r="D125" s="219" t="s">
        <v>235</v>
      </c>
      <c r="E125" s="271" t="s">
        <v>19</v>
      </c>
      <c r="F125" s="272" t="s">
        <v>271</v>
      </c>
      <c r="G125" s="270"/>
      <c r="H125" s="273">
        <v>4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9" t="s">
        <v>235</v>
      </c>
      <c r="AU125" s="279" t="s">
        <v>82</v>
      </c>
      <c r="AV125" s="15" t="s">
        <v>145</v>
      </c>
      <c r="AW125" s="15" t="s">
        <v>33</v>
      </c>
      <c r="AX125" s="15" t="s">
        <v>79</v>
      </c>
      <c r="AY125" s="279" t="s">
        <v>146</v>
      </c>
    </row>
    <row r="126" s="2" customFormat="1" ht="16.5" customHeight="1">
      <c r="A126" s="39"/>
      <c r="B126" s="40"/>
      <c r="C126" s="206" t="s">
        <v>175</v>
      </c>
      <c r="D126" s="206" t="s">
        <v>147</v>
      </c>
      <c r="E126" s="207" t="s">
        <v>766</v>
      </c>
      <c r="F126" s="208" t="s">
        <v>767</v>
      </c>
      <c r="G126" s="209" t="s">
        <v>231</v>
      </c>
      <c r="H126" s="210">
        <v>6</v>
      </c>
      <c r="I126" s="211"/>
      <c r="J126" s="212">
        <f>ROUND(I126*H126,2)</f>
        <v>0</v>
      </c>
      <c r="K126" s="208" t="s">
        <v>194</v>
      </c>
      <c r="L126" s="45"/>
      <c r="M126" s="213" t="s">
        <v>19</v>
      </c>
      <c r="N126" s="214" t="s">
        <v>43</v>
      </c>
      <c r="O126" s="85"/>
      <c r="P126" s="215">
        <f>O126*H126</f>
        <v>0</v>
      </c>
      <c r="Q126" s="215">
        <v>0.00031</v>
      </c>
      <c r="R126" s="215">
        <f>Q126*H126</f>
        <v>0.0018600000000000001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395</v>
      </c>
      <c r="AT126" s="217" t="s">
        <v>147</v>
      </c>
      <c r="AU126" s="217" t="s">
        <v>82</v>
      </c>
      <c r="AY126" s="18" t="s">
        <v>146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79</v>
      </c>
      <c r="BK126" s="218">
        <f>ROUND(I126*H126,2)</f>
        <v>0</v>
      </c>
      <c r="BL126" s="18" t="s">
        <v>395</v>
      </c>
      <c r="BM126" s="217" t="s">
        <v>1354</v>
      </c>
    </row>
    <row r="127" s="2" customFormat="1">
      <c r="A127" s="39"/>
      <c r="B127" s="40"/>
      <c r="C127" s="41"/>
      <c r="D127" s="219" t="s">
        <v>152</v>
      </c>
      <c r="E127" s="41"/>
      <c r="F127" s="220" t="s">
        <v>769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82</v>
      </c>
    </row>
    <row r="128" s="2" customFormat="1">
      <c r="A128" s="39"/>
      <c r="B128" s="40"/>
      <c r="C128" s="41"/>
      <c r="D128" s="236" t="s">
        <v>197</v>
      </c>
      <c r="E128" s="41"/>
      <c r="F128" s="237" t="s">
        <v>770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197</v>
      </c>
      <c r="AU128" s="18" t="s">
        <v>82</v>
      </c>
    </row>
    <row r="129" s="13" customFormat="1">
      <c r="A129" s="13"/>
      <c r="B129" s="238"/>
      <c r="C129" s="239"/>
      <c r="D129" s="219" t="s">
        <v>235</v>
      </c>
      <c r="E129" s="240" t="s">
        <v>19</v>
      </c>
      <c r="F129" s="241" t="s">
        <v>1349</v>
      </c>
      <c r="G129" s="239"/>
      <c r="H129" s="240" t="s">
        <v>19</v>
      </c>
      <c r="I129" s="242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235</v>
      </c>
      <c r="AU129" s="247" t="s">
        <v>82</v>
      </c>
      <c r="AV129" s="13" t="s">
        <v>79</v>
      </c>
      <c r="AW129" s="13" t="s">
        <v>33</v>
      </c>
      <c r="AX129" s="13" t="s">
        <v>72</v>
      </c>
      <c r="AY129" s="247" t="s">
        <v>146</v>
      </c>
    </row>
    <row r="130" s="14" customFormat="1">
      <c r="A130" s="14"/>
      <c r="B130" s="248"/>
      <c r="C130" s="249"/>
      <c r="D130" s="219" t="s">
        <v>235</v>
      </c>
      <c r="E130" s="250" t="s">
        <v>19</v>
      </c>
      <c r="F130" s="251" t="s">
        <v>156</v>
      </c>
      <c r="G130" s="249"/>
      <c r="H130" s="252">
        <v>3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235</v>
      </c>
      <c r="AU130" s="258" t="s">
        <v>82</v>
      </c>
      <c r="AV130" s="14" t="s">
        <v>82</v>
      </c>
      <c r="AW130" s="14" t="s">
        <v>33</v>
      </c>
      <c r="AX130" s="14" t="s">
        <v>72</v>
      </c>
      <c r="AY130" s="258" t="s">
        <v>146</v>
      </c>
    </row>
    <row r="131" s="13" customFormat="1">
      <c r="A131" s="13"/>
      <c r="B131" s="238"/>
      <c r="C131" s="239"/>
      <c r="D131" s="219" t="s">
        <v>235</v>
      </c>
      <c r="E131" s="240" t="s">
        <v>19</v>
      </c>
      <c r="F131" s="241" t="s">
        <v>1350</v>
      </c>
      <c r="G131" s="239"/>
      <c r="H131" s="240" t="s">
        <v>19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235</v>
      </c>
      <c r="AU131" s="247" t="s">
        <v>82</v>
      </c>
      <c r="AV131" s="13" t="s">
        <v>79</v>
      </c>
      <c r="AW131" s="13" t="s">
        <v>33</v>
      </c>
      <c r="AX131" s="13" t="s">
        <v>72</v>
      </c>
      <c r="AY131" s="247" t="s">
        <v>146</v>
      </c>
    </row>
    <row r="132" s="14" customFormat="1">
      <c r="A132" s="14"/>
      <c r="B132" s="248"/>
      <c r="C132" s="249"/>
      <c r="D132" s="219" t="s">
        <v>235</v>
      </c>
      <c r="E132" s="250" t="s">
        <v>19</v>
      </c>
      <c r="F132" s="251" t="s">
        <v>156</v>
      </c>
      <c r="G132" s="249"/>
      <c r="H132" s="252">
        <v>3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235</v>
      </c>
      <c r="AU132" s="258" t="s">
        <v>82</v>
      </c>
      <c r="AV132" s="14" t="s">
        <v>82</v>
      </c>
      <c r="AW132" s="14" t="s">
        <v>33</v>
      </c>
      <c r="AX132" s="14" t="s">
        <v>72</v>
      </c>
      <c r="AY132" s="258" t="s">
        <v>146</v>
      </c>
    </row>
    <row r="133" s="15" customFormat="1">
      <c r="A133" s="15"/>
      <c r="B133" s="269"/>
      <c r="C133" s="270"/>
      <c r="D133" s="219" t="s">
        <v>235</v>
      </c>
      <c r="E133" s="271" t="s">
        <v>19</v>
      </c>
      <c r="F133" s="272" t="s">
        <v>271</v>
      </c>
      <c r="G133" s="270"/>
      <c r="H133" s="273">
        <v>6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9" t="s">
        <v>235</v>
      </c>
      <c r="AU133" s="279" t="s">
        <v>82</v>
      </c>
      <c r="AV133" s="15" t="s">
        <v>145</v>
      </c>
      <c r="AW133" s="15" t="s">
        <v>33</v>
      </c>
      <c r="AX133" s="15" t="s">
        <v>79</v>
      </c>
      <c r="AY133" s="279" t="s">
        <v>146</v>
      </c>
    </row>
    <row r="134" s="2" customFormat="1" ht="16.5" customHeight="1">
      <c r="A134" s="39"/>
      <c r="B134" s="40"/>
      <c r="C134" s="206" t="s">
        <v>179</v>
      </c>
      <c r="D134" s="206" t="s">
        <v>147</v>
      </c>
      <c r="E134" s="207" t="s">
        <v>771</v>
      </c>
      <c r="F134" s="208" t="s">
        <v>772</v>
      </c>
      <c r="G134" s="209" t="s">
        <v>231</v>
      </c>
      <c r="H134" s="210">
        <v>4</v>
      </c>
      <c r="I134" s="211"/>
      <c r="J134" s="212">
        <f>ROUND(I134*H134,2)</f>
        <v>0</v>
      </c>
      <c r="K134" s="208" t="s">
        <v>194</v>
      </c>
      <c r="L134" s="45"/>
      <c r="M134" s="213" t="s">
        <v>19</v>
      </c>
      <c r="N134" s="214" t="s">
        <v>43</v>
      </c>
      <c r="O134" s="85"/>
      <c r="P134" s="215">
        <f>O134*H134</f>
        <v>0</v>
      </c>
      <c r="Q134" s="215">
        <v>0.001</v>
      </c>
      <c r="R134" s="215">
        <f>Q134*H134</f>
        <v>0.0040000000000000001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395</v>
      </c>
      <c r="AT134" s="217" t="s">
        <v>147</v>
      </c>
      <c r="AU134" s="217" t="s">
        <v>82</v>
      </c>
      <c r="AY134" s="18" t="s">
        <v>146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79</v>
      </c>
      <c r="BK134" s="218">
        <f>ROUND(I134*H134,2)</f>
        <v>0</v>
      </c>
      <c r="BL134" s="18" t="s">
        <v>395</v>
      </c>
      <c r="BM134" s="217" t="s">
        <v>1355</v>
      </c>
    </row>
    <row r="135" s="2" customFormat="1">
      <c r="A135" s="39"/>
      <c r="B135" s="40"/>
      <c r="C135" s="41"/>
      <c r="D135" s="219" t="s">
        <v>152</v>
      </c>
      <c r="E135" s="41"/>
      <c r="F135" s="220" t="s">
        <v>774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82</v>
      </c>
    </row>
    <row r="136" s="2" customFormat="1">
      <c r="A136" s="39"/>
      <c r="B136" s="40"/>
      <c r="C136" s="41"/>
      <c r="D136" s="236" t="s">
        <v>197</v>
      </c>
      <c r="E136" s="41"/>
      <c r="F136" s="237" t="s">
        <v>775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197</v>
      </c>
      <c r="AU136" s="18" t="s">
        <v>82</v>
      </c>
    </row>
    <row r="137" s="13" customFormat="1">
      <c r="A137" s="13"/>
      <c r="B137" s="238"/>
      <c r="C137" s="239"/>
      <c r="D137" s="219" t="s">
        <v>235</v>
      </c>
      <c r="E137" s="240" t="s">
        <v>19</v>
      </c>
      <c r="F137" s="241" t="s">
        <v>1352</v>
      </c>
      <c r="G137" s="239"/>
      <c r="H137" s="240" t="s">
        <v>19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235</v>
      </c>
      <c r="AU137" s="247" t="s">
        <v>82</v>
      </c>
      <c r="AV137" s="13" t="s">
        <v>79</v>
      </c>
      <c r="AW137" s="13" t="s">
        <v>33</v>
      </c>
      <c r="AX137" s="13" t="s">
        <v>72</v>
      </c>
      <c r="AY137" s="247" t="s">
        <v>146</v>
      </c>
    </row>
    <row r="138" s="14" customFormat="1">
      <c r="A138" s="14"/>
      <c r="B138" s="248"/>
      <c r="C138" s="249"/>
      <c r="D138" s="219" t="s">
        <v>235</v>
      </c>
      <c r="E138" s="250" t="s">
        <v>19</v>
      </c>
      <c r="F138" s="251" t="s">
        <v>156</v>
      </c>
      <c r="G138" s="249"/>
      <c r="H138" s="252">
        <v>3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235</v>
      </c>
      <c r="AU138" s="258" t="s">
        <v>82</v>
      </c>
      <c r="AV138" s="14" t="s">
        <v>82</v>
      </c>
      <c r="AW138" s="14" t="s">
        <v>33</v>
      </c>
      <c r="AX138" s="14" t="s">
        <v>72</v>
      </c>
      <c r="AY138" s="258" t="s">
        <v>146</v>
      </c>
    </row>
    <row r="139" s="13" customFormat="1">
      <c r="A139" s="13"/>
      <c r="B139" s="238"/>
      <c r="C139" s="239"/>
      <c r="D139" s="219" t="s">
        <v>235</v>
      </c>
      <c r="E139" s="240" t="s">
        <v>19</v>
      </c>
      <c r="F139" s="241" t="s">
        <v>1353</v>
      </c>
      <c r="G139" s="239"/>
      <c r="H139" s="240" t="s">
        <v>19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235</v>
      </c>
      <c r="AU139" s="247" t="s">
        <v>82</v>
      </c>
      <c r="AV139" s="13" t="s">
        <v>79</v>
      </c>
      <c r="AW139" s="13" t="s">
        <v>33</v>
      </c>
      <c r="AX139" s="13" t="s">
        <v>72</v>
      </c>
      <c r="AY139" s="247" t="s">
        <v>146</v>
      </c>
    </row>
    <row r="140" s="14" customFormat="1">
      <c r="A140" s="14"/>
      <c r="B140" s="248"/>
      <c r="C140" s="249"/>
      <c r="D140" s="219" t="s">
        <v>235</v>
      </c>
      <c r="E140" s="250" t="s">
        <v>19</v>
      </c>
      <c r="F140" s="251" t="s">
        <v>79</v>
      </c>
      <c r="G140" s="249"/>
      <c r="H140" s="252">
        <v>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235</v>
      </c>
      <c r="AU140" s="258" t="s">
        <v>82</v>
      </c>
      <c r="AV140" s="14" t="s">
        <v>82</v>
      </c>
      <c r="AW140" s="14" t="s">
        <v>33</v>
      </c>
      <c r="AX140" s="14" t="s">
        <v>72</v>
      </c>
      <c r="AY140" s="258" t="s">
        <v>146</v>
      </c>
    </row>
    <row r="141" s="15" customFormat="1">
      <c r="A141" s="15"/>
      <c r="B141" s="269"/>
      <c r="C141" s="270"/>
      <c r="D141" s="219" t="s">
        <v>235</v>
      </c>
      <c r="E141" s="271" t="s">
        <v>19</v>
      </c>
      <c r="F141" s="272" t="s">
        <v>271</v>
      </c>
      <c r="G141" s="270"/>
      <c r="H141" s="273">
        <v>4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9" t="s">
        <v>235</v>
      </c>
      <c r="AU141" s="279" t="s">
        <v>82</v>
      </c>
      <c r="AV141" s="15" t="s">
        <v>145</v>
      </c>
      <c r="AW141" s="15" t="s">
        <v>33</v>
      </c>
      <c r="AX141" s="15" t="s">
        <v>79</v>
      </c>
      <c r="AY141" s="279" t="s">
        <v>146</v>
      </c>
    </row>
    <row r="142" s="2" customFormat="1" ht="16.5" customHeight="1">
      <c r="A142" s="39"/>
      <c r="B142" s="40"/>
      <c r="C142" s="206" t="s">
        <v>286</v>
      </c>
      <c r="D142" s="206" t="s">
        <v>147</v>
      </c>
      <c r="E142" s="207" t="s">
        <v>1356</v>
      </c>
      <c r="F142" s="208" t="s">
        <v>1357</v>
      </c>
      <c r="G142" s="209" t="s">
        <v>231</v>
      </c>
      <c r="H142" s="210">
        <v>3</v>
      </c>
      <c r="I142" s="211"/>
      <c r="J142" s="212">
        <f>ROUND(I142*H142,2)</f>
        <v>0</v>
      </c>
      <c r="K142" s="208" t="s">
        <v>194</v>
      </c>
      <c r="L142" s="45"/>
      <c r="M142" s="213" t="s">
        <v>19</v>
      </c>
      <c r="N142" s="214" t="s">
        <v>43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0.0030999999999999999</v>
      </c>
      <c r="T142" s="216">
        <f>S142*H142</f>
        <v>0.0092999999999999992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395</v>
      </c>
      <c r="AT142" s="217" t="s">
        <v>147</v>
      </c>
      <c r="AU142" s="217" t="s">
        <v>82</v>
      </c>
      <c r="AY142" s="18" t="s">
        <v>146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79</v>
      </c>
      <c r="BK142" s="218">
        <f>ROUND(I142*H142,2)</f>
        <v>0</v>
      </c>
      <c r="BL142" s="18" t="s">
        <v>395</v>
      </c>
      <c r="BM142" s="217" t="s">
        <v>1358</v>
      </c>
    </row>
    <row r="143" s="2" customFormat="1">
      <c r="A143" s="39"/>
      <c r="B143" s="40"/>
      <c r="C143" s="41"/>
      <c r="D143" s="219" t="s">
        <v>152</v>
      </c>
      <c r="E143" s="41"/>
      <c r="F143" s="220" t="s">
        <v>1359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82</v>
      </c>
    </row>
    <row r="144" s="2" customFormat="1">
      <c r="A144" s="39"/>
      <c r="B144" s="40"/>
      <c r="C144" s="41"/>
      <c r="D144" s="236" t="s">
        <v>197</v>
      </c>
      <c r="E144" s="41"/>
      <c r="F144" s="237" t="s">
        <v>1360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197</v>
      </c>
      <c r="AU144" s="18" t="s">
        <v>82</v>
      </c>
    </row>
    <row r="145" s="2" customFormat="1" ht="24.15" customHeight="1">
      <c r="A145" s="39"/>
      <c r="B145" s="40"/>
      <c r="C145" s="206" t="s">
        <v>327</v>
      </c>
      <c r="D145" s="206" t="s">
        <v>147</v>
      </c>
      <c r="E145" s="207" t="s">
        <v>776</v>
      </c>
      <c r="F145" s="208" t="s">
        <v>777</v>
      </c>
      <c r="G145" s="209" t="s">
        <v>239</v>
      </c>
      <c r="H145" s="210">
        <v>0.016</v>
      </c>
      <c r="I145" s="211"/>
      <c r="J145" s="212">
        <f>ROUND(I145*H145,2)</f>
        <v>0</v>
      </c>
      <c r="K145" s="208" t="s">
        <v>194</v>
      </c>
      <c r="L145" s="45"/>
      <c r="M145" s="213" t="s">
        <v>19</v>
      </c>
      <c r="N145" s="214" t="s">
        <v>43</v>
      </c>
      <c r="O145" s="85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7" t="s">
        <v>395</v>
      </c>
      <c r="AT145" s="217" t="s">
        <v>147</v>
      </c>
      <c r="AU145" s="217" t="s">
        <v>82</v>
      </c>
      <c r="AY145" s="18" t="s">
        <v>146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8" t="s">
        <v>79</v>
      </c>
      <c r="BK145" s="218">
        <f>ROUND(I145*H145,2)</f>
        <v>0</v>
      </c>
      <c r="BL145" s="18" t="s">
        <v>395</v>
      </c>
      <c r="BM145" s="217" t="s">
        <v>1361</v>
      </c>
    </row>
    <row r="146" s="2" customFormat="1">
      <c r="A146" s="39"/>
      <c r="B146" s="40"/>
      <c r="C146" s="41"/>
      <c r="D146" s="219" t="s">
        <v>152</v>
      </c>
      <c r="E146" s="41"/>
      <c r="F146" s="220" t="s">
        <v>779</v>
      </c>
      <c r="G146" s="41"/>
      <c r="H146" s="41"/>
      <c r="I146" s="221"/>
      <c r="J146" s="41"/>
      <c r="K146" s="41"/>
      <c r="L146" s="45"/>
      <c r="M146" s="222"/>
      <c r="N146" s="22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152</v>
      </c>
      <c r="AU146" s="18" t="s">
        <v>82</v>
      </c>
    </row>
    <row r="147" s="2" customFormat="1">
      <c r="A147" s="39"/>
      <c r="B147" s="40"/>
      <c r="C147" s="41"/>
      <c r="D147" s="236" t="s">
        <v>197</v>
      </c>
      <c r="E147" s="41"/>
      <c r="F147" s="237" t="s">
        <v>780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197</v>
      </c>
      <c r="AU147" s="18" t="s">
        <v>82</v>
      </c>
    </row>
    <row r="148" s="11" customFormat="1" ht="22.8" customHeight="1">
      <c r="A148" s="11"/>
      <c r="B148" s="192"/>
      <c r="C148" s="193"/>
      <c r="D148" s="194" t="s">
        <v>71</v>
      </c>
      <c r="E148" s="234" t="s">
        <v>781</v>
      </c>
      <c r="F148" s="234" t="s">
        <v>782</v>
      </c>
      <c r="G148" s="193"/>
      <c r="H148" s="193"/>
      <c r="I148" s="196"/>
      <c r="J148" s="235">
        <f>BK148</f>
        <v>0</v>
      </c>
      <c r="K148" s="193"/>
      <c r="L148" s="198"/>
      <c r="M148" s="199"/>
      <c r="N148" s="200"/>
      <c r="O148" s="200"/>
      <c r="P148" s="201">
        <f>SUM(P149:P220)</f>
        <v>0</v>
      </c>
      <c r="Q148" s="200"/>
      <c r="R148" s="201">
        <f>SUM(R149:R220)</f>
        <v>0.16325000000000001</v>
      </c>
      <c r="S148" s="200"/>
      <c r="T148" s="202">
        <f>SUM(T149:T220)</f>
        <v>0.23500000000000001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3" t="s">
        <v>82</v>
      </c>
      <c r="AT148" s="204" t="s">
        <v>71</v>
      </c>
      <c r="AU148" s="204" t="s">
        <v>79</v>
      </c>
      <c r="AY148" s="203" t="s">
        <v>146</v>
      </c>
      <c r="BK148" s="205">
        <f>SUM(BK149:BK220)</f>
        <v>0</v>
      </c>
    </row>
    <row r="149" s="2" customFormat="1" ht="16.5" customHeight="1">
      <c r="A149" s="39"/>
      <c r="B149" s="40"/>
      <c r="C149" s="206" t="s">
        <v>336</v>
      </c>
      <c r="D149" s="206" t="s">
        <v>147</v>
      </c>
      <c r="E149" s="207" t="s">
        <v>1362</v>
      </c>
      <c r="F149" s="208" t="s">
        <v>1363</v>
      </c>
      <c r="G149" s="209" t="s">
        <v>785</v>
      </c>
      <c r="H149" s="210">
        <v>3</v>
      </c>
      <c r="I149" s="211"/>
      <c r="J149" s="212">
        <f>ROUND(I149*H149,2)</f>
        <v>0</v>
      </c>
      <c r="K149" s="208" t="s">
        <v>194</v>
      </c>
      <c r="L149" s="45"/>
      <c r="M149" s="213" t="s">
        <v>19</v>
      </c>
      <c r="N149" s="214" t="s">
        <v>43</v>
      </c>
      <c r="O149" s="85"/>
      <c r="P149" s="215">
        <f>O149*H149</f>
        <v>0</v>
      </c>
      <c r="Q149" s="215">
        <v>0</v>
      </c>
      <c r="R149" s="215">
        <f>Q149*H149</f>
        <v>0</v>
      </c>
      <c r="S149" s="215">
        <v>0.034200000000000001</v>
      </c>
      <c r="T149" s="216">
        <f>S149*H149</f>
        <v>0.1026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7" t="s">
        <v>395</v>
      </c>
      <c r="AT149" s="217" t="s">
        <v>147</v>
      </c>
      <c r="AU149" s="217" t="s">
        <v>82</v>
      </c>
      <c r="AY149" s="18" t="s">
        <v>146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79</v>
      </c>
      <c r="BK149" s="218">
        <f>ROUND(I149*H149,2)</f>
        <v>0</v>
      </c>
      <c r="BL149" s="18" t="s">
        <v>395</v>
      </c>
      <c r="BM149" s="217" t="s">
        <v>1364</v>
      </c>
    </row>
    <row r="150" s="2" customFormat="1">
      <c r="A150" s="39"/>
      <c r="B150" s="40"/>
      <c r="C150" s="41"/>
      <c r="D150" s="219" t="s">
        <v>152</v>
      </c>
      <c r="E150" s="41"/>
      <c r="F150" s="220" t="s">
        <v>1365</v>
      </c>
      <c r="G150" s="41"/>
      <c r="H150" s="41"/>
      <c r="I150" s="221"/>
      <c r="J150" s="41"/>
      <c r="K150" s="41"/>
      <c r="L150" s="45"/>
      <c r="M150" s="222"/>
      <c r="N150" s="22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152</v>
      </c>
      <c r="AU150" s="18" t="s">
        <v>82</v>
      </c>
    </row>
    <row r="151" s="2" customFormat="1">
      <c r="A151" s="39"/>
      <c r="B151" s="40"/>
      <c r="C151" s="41"/>
      <c r="D151" s="236" t="s">
        <v>197</v>
      </c>
      <c r="E151" s="41"/>
      <c r="F151" s="237" t="s">
        <v>1366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197</v>
      </c>
      <c r="AU151" s="18" t="s">
        <v>82</v>
      </c>
    </row>
    <row r="152" s="2" customFormat="1" ht="24.15" customHeight="1">
      <c r="A152" s="39"/>
      <c r="B152" s="40"/>
      <c r="C152" s="206" t="s">
        <v>342</v>
      </c>
      <c r="D152" s="206" t="s">
        <v>147</v>
      </c>
      <c r="E152" s="207" t="s">
        <v>783</v>
      </c>
      <c r="F152" s="208" t="s">
        <v>784</v>
      </c>
      <c r="G152" s="209" t="s">
        <v>785</v>
      </c>
      <c r="H152" s="210">
        <v>3</v>
      </c>
      <c r="I152" s="211"/>
      <c r="J152" s="212">
        <f>ROUND(I152*H152,2)</f>
        <v>0</v>
      </c>
      <c r="K152" s="208" t="s">
        <v>194</v>
      </c>
      <c r="L152" s="45"/>
      <c r="M152" s="213" t="s">
        <v>19</v>
      </c>
      <c r="N152" s="214" t="s">
        <v>43</v>
      </c>
      <c r="O152" s="85"/>
      <c r="P152" s="215">
        <f>O152*H152</f>
        <v>0</v>
      </c>
      <c r="Q152" s="215">
        <v>0.016969999999999999</v>
      </c>
      <c r="R152" s="215">
        <f>Q152*H152</f>
        <v>0.050909999999999997</v>
      </c>
      <c r="S152" s="215">
        <v>0</v>
      </c>
      <c r="T152" s="21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395</v>
      </c>
      <c r="AT152" s="217" t="s">
        <v>147</v>
      </c>
      <c r="AU152" s="217" t="s">
        <v>82</v>
      </c>
      <c r="AY152" s="18" t="s">
        <v>146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79</v>
      </c>
      <c r="BK152" s="218">
        <f>ROUND(I152*H152,2)</f>
        <v>0</v>
      </c>
      <c r="BL152" s="18" t="s">
        <v>395</v>
      </c>
      <c r="BM152" s="217" t="s">
        <v>1367</v>
      </c>
    </row>
    <row r="153" s="2" customFormat="1">
      <c r="A153" s="39"/>
      <c r="B153" s="40"/>
      <c r="C153" s="41"/>
      <c r="D153" s="219" t="s">
        <v>152</v>
      </c>
      <c r="E153" s="41"/>
      <c r="F153" s="220" t="s">
        <v>787</v>
      </c>
      <c r="G153" s="41"/>
      <c r="H153" s="41"/>
      <c r="I153" s="221"/>
      <c r="J153" s="41"/>
      <c r="K153" s="41"/>
      <c r="L153" s="45"/>
      <c r="M153" s="222"/>
      <c r="N153" s="22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152</v>
      </c>
      <c r="AU153" s="18" t="s">
        <v>82</v>
      </c>
    </row>
    <row r="154" s="2" customFormat="1">
      <c r="A154" s="39"/>
      <c r="B154" s="40"/>
      <c r="C154" s="41"/>
      <c r="D154" s="236" t="s">
        <v>197</v>
      </c>
      <c r="E154" s="41"/>
      <c r="F154" s="237" t="s">
        <v>788</v>
      </c>
      <c r="G154" s="41"/>
      <c r="H154" s="41"/>
      <c r="I154" s="221"/>
      <c r="J154" s="41"/>
      <c r="K154" s="41"/>
      <c r="L154" s="45"/>
      <c r="M154" s="222"/>
      <c r="N154" s="22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197</v>
      </c>
      <c r="AU154" s="18" t="s">
        <v>82</v>
      </c>
    </row>
    <row r="155" s="13" customFormat="1">
      <c r="A155" s="13"/>
      <c r="B155" s="238"/>
      <c r="C155" s="239"/>
      <c r="D155" s="219" t="s">
        <v>235</v>
      </c>
      <c r="E155" s="240" t="s">
        <v>19</v>
      </c>
      <c r="F155" s="241" t="s">
        <v>1036</v>
      </c>
      <c r="G155" s="239"/>
      <c r="H155" s="240" t="s">
        <v>19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235</v>
      </c>
      <c r="AU155" s="247" t="s">
        <v>82</v>
      </c>
      <c r="AV155" s="13" t="s">
        <v>79</v>
      </c>
      <c r="AW155" s="13" t="s">
        <v>33</v>
      </c>
      <c r="AX155" s="13" t="s">
        <v>72</v>
      </c>
      <c r="AY155" s="247" t="s">
        <v>146</v>
      </c>
    </row>
    <row r="156" s="14" customFormat="1">
      <c r="A156" s="14"/>
      <c r="B156" s="248"/>
      <c r="C156" s="249"/>
      <c r="D156" s="219" t="s">
        <v>235</v>
      </c>
      <c r="E156" s="250" t="s">
        <v>19</v>
      </c>
      <c r="F156" s="251" t="s">
        <v>79</v>
      </c>
      <c r="G156" s="249"/>
      <c r="H156" s="252">
        <v>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235</v>
      </c>
      <c r="AU156" s="258" t="s">
        <v>82</v>
      </c>
      <c r="AV156" s="14" t="s">
        <v>82</v>
      </c>
      <c r="AW156" s="14" t="s">
        <v>33</v>
      </c>
      <c r="AX156" s="14" t="s">
        <v>72</v>
      </c>
      <c r="AY156" s="258" t="s">
        <v>146</v>
      </c>
    </row>
    <row r="157" s="13" customFormat="1">
      <c r="A157" s="13"/>
      <c r="B157" s="238"/>
      <c r="C157" s="239"/>
      <c r="D157" s="219" t="s">
        <v>235</v>
      </c>
      <c r="E157" s="240" t="s">
        <v>19</v>
      </c>
      <c r="F157" s="241" t="s">
        <v>1044</v>
      </c>
      <c r="G157" s="239"/>
      <c r="H157" s="240" t="s">
        <v>19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235</v>
      </c>
      <c r="AU157" s="247" t="s">
        <v>82</v>
      </c>
      <c r="AV157" s="13" t="s">
        <v>79</v>
      </c>
      <c r="AW157" s="13" t="s">
        <v>33</v>
      </c>
      <c r="AX157" s="13" t="s">
        <v>72</v>
      </c>
      <c r="AY157" s="247" t="s">
        <v>146</v>
      </c>
    </row>
    <row r="158" s="14" customFormat="1">
      <c r="A158" s="14"/>
      <c r="B158" s="248"/>
      <c r="C158" s="249"/>
      <c r="D158" s="219" t="s">
        <v>235</v>
      </c>
      <c r="E158" s="250" t="s">
        <v>19</v>
      </c>
      <c r="F158" s="251" t="s">
        <v>79</v>
      </c>
      <c r="G158" s="249"/>
      <c r="H158" s="252">
        <v>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235</v>
      </c>
      <c r="AU158" s="258" t="s">
        <v>82</v>
      </c>
      <c r="AV158" s="14" t="s">
        <v>82</v>
      </c>
      <c r="AW158" s="14" t="s">
        <v>33</v>
      </c>
      <c r="AX158" s="14" t="s">
        <v>72</v>
      </c>
      <c r="AY158" s="258" t="s">
        <v>146</v>
      </c>
    </row>
    <row r="159" s="13" customFormat="1">
      <c r="A159" s="13"/>
      <c r="B159" s="238"/>
      <c r="C159" s="239"/>
      <c r="D159" s="219" t="s">
        <v>235</v>
      </c>
      <c r="E159" s="240" t="s">
        <v>19</v>
      </c>
      <c r="F159" s="241" t="s">
        <v>1048</v>
      </c>
      <c r="G159" s="239"/>
      <c r="H159" s="240" t="s">
        <v>19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235</v>
      </c>
      <c r="AU159" s="247" t="s">
        <v>82</v>
      </c>
      <c r="AV159" s="13" t="s">
        <v>79</v>
      </c>
      <c r="AW159" s="13" t="s">
        <v>33</v>
      </c>
      <c r="AX159" s="13" t="s">
        <v>72</v>
      </c>
      <c r="AY159" s="247" t="s">
        <v>146</v>
      </c>
    </row>
    <row r="160" s="14" customFormat="1">
      <c r="A160" s="14"/>
      <c r="B160" s="248"/>
      <c r="C160" s="249"/>
      <c r="D160" s="219" t="s">
        <v>235</v>
      </c>
      <c r="E160" s="250" t="s">
        <v>19</v>
      </c>
      <c r="F160" s="251" t="s">
        <v>79</v>
      </c>
      <c r="G160" s="249"/>
      <c r="H160" s="252">
        <v>1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235</v>
      </c>
      <c r="AU160" s="258" t="s">
        <v>82</v>
      </c>
      <c r="AV160" s="14" t="s">
        <v>82</v>
      </c>
      <c r="AW160" s="14" t="s">
        <v>33</v>
      </c>
      <c r="AX160" s="14" t="s">
        <v>72</v>
      </c>
      <c r="AY160" s="258" t="s">
        <v>146</v>
      </c>
    </row>
    <row r="161" s="15" customFormat="1">
      <c r="A161" s="15"/>
      <c r="B161" s="269"/>
      <c r="C161" s="270"/>
      <c r="D161" s="219" t="s">
        <v>235</v>
      </c>
      <c r="E161" s="271" t="s">
        <v>19</v>
      </c>
      <c r="F161" s="272" t="s">
        <v>271</v>
      </c>
      <c r="G161" s="270"/>
      <c r="H161" s="273">
        <v>3</v>
      </c>
      <c r="I161" s="274"/>
      <c r="J161" s="270"/>
      <c r="K161" s="270"/>
      <c r="L161" s="275"/>
      <c r="M161" s="276"/>
      <c r="N161" s="277"/>
      <c r="O161" s="277"/>
      <c r="P161" s="277"/>
      <c r="Q161" s="277"/>
      <c r="R161" s="277"/>
      <c r="S161" s="277"/>
      <c r="T161" s="27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9" t="s">
        <v>235</v>
      </c>
      <c r="AU161" s="279" t="s">
        <v>82</v>
      </c>
      <c r="AV161" s="15" t="s">
        <v>145</v>
      </c>
      <c r="AW161" s="15" t="s">
        <v>33</v>
      </c>
      <c r="AX161" s="15" t="s">
        <v>79</v>
      </c>
      <c r="AY161" s="279" t="s">
        <v>146</v>
      </c>
    </row>
    <row r="162" s="2" customFormat="1" ht="33" customHeight="1">
      <c r="A162" s="39"/>
      <c r="B162" s="40"/>
      <c r="C162" s="206" t="s">
        <v>347</v>
      </c>
      <c r="D162" s="206" t="s">
        <v>147</v>
      </c>
      <c r="E162" s="207" t="s">
        <v>1368</v>
      </c>
      <c r="F162" s="208" t="s">
        <v>1369</v>
      </c>
      <c r="G162" s="209" t="s">
        <v>785</v>
      </c>
      <c r="H162" s="210">
        <v>2</v>
      </c>
      <c r="I162" s="211"/>
      <c r="J162" s="212">
        <f>ROUND(I162*H162,2)</f>
        <v>0</v>
      </c>
      <c r="K162" s="208" t="s">
        <v>194</v>
      </c>
      <c r="L162" s="45"/>
      <c r="M162" s="213" t="s">
        <v>19</v>
      </c>
      <c r="N162" s="214" t="s">
        <v>43</v>
      </c>
      <c r="O162" s="85"/>
      <c r="P162" s="215">
        <f>O162*H162</f>
        <v>0</v>
      </c>
      <c r="Q162" s="215">
        <v>0.013820000000000001</v>
      </c>
      <c r="R162" s="215">
        <f>Q162*H162</f>
        <v>0.027640000000000001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395</v>
      </c>
      <c r="AT162" s="217" t="s">
        <v>147</v>
      </c>
      <c r="AU162" s="217" t="s">
        <v>82</v>
      </c>
      <c r="AY162" s="18" t="s">
        <v>146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79</v>
      </c>
      <c r="BK162" s="218">
        <f>ROUND(I162*H162,2)</f>
        <v>0</v>
      </c>
      <c r="BL162" s="18" t="s">
        <v>395</v>
      </c>
      <c r="BM162" s="217" t="s">
        <v>1370</v>
      </c>
    </row>
    <row r="163" s="2" customFormat="1">
      <c r="A163" s="39"/>
      <c r="B163" s="40"/>
      <c r="C163" s="41"/>
      <c r="D163" s="219" t="s">
        <v>152</v>
      </c>
      <c r="E163" s="41"/>
      <c r="F163" s="220" t="s">
        <v>1371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82</v>
      </c>
    </row>
    <row r="164" s="2" customFormat="1">
      <c r="A164" s="39"/>
      <c r="B164" s="40"/>
      <c r="C164" s="41"/>
      <c r="D164" s="236" t="s">
        <v>197</v>
      </c>
      <c r="E164" s="41"/>
      <c r="F164" s="237" t="s">
        <v>1372</v>
      </c>
      <c r="G164" s="41"/>
      <c r="H164" s="41"/>
      <c r="I164" s="221"/>
      <c r="J164" s="41"/>
      <c r="K164" s="41"/>
      <c r="L164" s="45"/>
      <c r="M164" s="222"/>
      <c r="N164" s="223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197</v>
      </c>
      <c r="AU164" s="18" t="s">
        <v>82</v>
      </c>
    </row>
    <row r="165" s="2" customFormat="1" ht="24.15" customHeight="1">
      <c r="A165" s="39"/>
      <c r="B165" s="40"/>
      <c r="C165" s="206" t="s">
        <v>361</v>
      </c>
      <c r="D165" s="206" t="s">
        <v>147</v>
      </c>
      <c r="E165" s="207" t="s">
        <v>1373</v>
      </c>
      <c r="F165" s="208" t="s">
        <v>1374</v>
      </c>
      <c r="G165" s="209" t="s">
        <v>785</v>
      </c>
      <c r="H165" s="210">
        <v>1</v>
      </c>
      <c r="I165" s="211"/>
      <c r="J165" s="212">
        <f>ROUND(I165*H165,2)</f>
        <v>0</v>
      </c>
      <c r="K165" s="208" t="s">
        <v>194</v>
      </c>
      <c r="L165" s="45"/>
      <c r="M165" s="213" t="s">
        <v>19</v>
      </c>
      <c r="N165" s="214" t="s">
        <v>43</v>
      </c>
      <c r="O165" s="85"/>
      <c r="P165" s="215">
        <f>O165*H165</f>
        <v>0</v>
      </c>
      <c r="Q165" s="215">
        <v>0</v>
      </c>
      <c r="R165" s="215">
        <f>Q165*H165</f>
        <v>0</v>
      </c>
      <c r="S165" s="215">
        <v>0.028400000000000002</v>
      </c>
      <c r="T165" s="216">
        <f>S165*H165</f>
        <v>0.028400000000000002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7" t="s">
        <v>395</v>
      </c>
      <c r="AT165" s="217" t="s">
        <v>147</v>
      </c>
      <c r="AU165" s="217" t="s">
        <v>82</v>
      </c>
      <c r="AY165" s="18" t="s">
        <v>146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79</v>
      </c>
      <c r="BK165" s="218">
        <f>ROUND(I165*H165,2)</f>
        <v>0</v>
      </c>
      <c r="BL165" s="18" t="s">
        <v>395</v>
      </c>
      <c r="BM165" s="217" t="s">
        <v>1375</v>
      </c>
    </row>
    <row r="166" s="2" customFormat="1">
      <c r="A166" s="39"/>
      <c r="B166" s="40"/>
      <c r="C166" s="41"/>
      <c r="D166" s="219" t="s">
        <v>152</v>
      </c>
      <c r="E166" s="41"/>
      <c r="F166" s="220" t="s">
        <v>1376</v>
      </c>
      <c r="G166" s="41"/>
      <c r="H166" s="41"/>
      <c r="I166" s="221"/>
      <c r="J166" s="41"/>
      <c r="K166" s="41"/>
      <c r="L166" s="45"/>
      <c r="M166" s="222"/>
      <c r="N166" s="223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152</v>
      </c>
      <c r="AU166" s="18" t="s">
        <v>82</v>
      </c>
    </row>
    <row r="167" s="2" customFormat="1">
      <c r="A167" s="39"/>
      <c r="B167" s="40"/>
      <c r="C167" s="41"/>
      <c r="D167" s="236" t="s">
        <v>197</v>
      </c>
      <c r="E167" s="41"/>
      <c r="F167" s="237" t="s">
        <v>1377</v>
      </c>
      <c r="G167" s="41"/>
      <c r="H167" s="41"/>
      <c r="I167" s="221"/>
      <c r="J167" s="41"/>
      <c r="K167" s="41"/>
      <c r="L167" s="45"/>
      <c r="M167" s="222"/>
      <c r="N167" s="22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197</v>
      </c>
      <c r="AU167" s="18" t="s">
        <v>82</v>
      </c>
    </row>
    <row r="168" s="2" customFormat="1" ht="16.5" customHeight="1">
      <c r="A168" s="39"/>
      <c r="B168" s="40"/>
      <c r="C168" s="206" t="s">
        <v>8</v>
      </c>
      <c r="D168" s="206" t="s">
        <v>147</v>
      </c>
      <c r="E168" s="207" t="s">
        <v>1378</v>
      </c>
      <c r="F168" s="208" t="s">
        <v>1379</v>
      </c>
      <c r="G168" s="209" t="s">
        <v>785</v>
      </c>
      <c r="H168" s="210">
        <v>3</v>
      </c>
      <c r="I168" s="211"/>
      <c r="J168" s="212">
        <f>ROUND(I168*H168,2)</f>
        <v>0</v>
      </c>
      <c r="K168" s="208" t="s">
        <v>194</v>
      </c>
      <c r="L168" s="45"/>
      <c r="M168" s="213" t="s">
        <v>19</v>
      </c>
      <c r="N168" s="214" t="s">
        <v>43</v>
      </c>
      <c r="O168" s="85"/>
      <c r="P168" s="215">
        <f>O168*H168</f>
        <v>0</v>
      </c>
      <c r="Q168" s="215">
        <v>0</v>
      </c>
      <c r="R168" s="215">
        <f>Q168*H168</f>
        <v>0</v>
      </c>
      <c r="S168" s="215">
        <v>0.019460000000000002</v>
      </c>
      <c r="T168" s="216">
        <f>S168*H168</f>
        <v>0.058380000000000001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395</v>
      </c>
      <c r="AT168" s="217" t="s">
        <v>147</v>
      </c>
      <c r="AU168" s="217" t="s">
        <v>82</v>
      </c>
      <c r="AY168" s="18" t="s">
        <v>146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79</v>
      </c>
      <c r="BK168" s="218">
        <f>ROUND(I168*H168,2)</f>
        <v>0</v>
      </c>
      <c r="BL168" s="18" t="s">
        <v>395</v>
      </c>
      <c r="BM168" s="217" t="s">
        <v>1380</v>
      </c>
    </row>
    <row r="169" s="2" customFormat="1">
      <c r="A169" s="39"/>
      <c r="B169" s="40"/>
      <c r="C169" s="41"/>
      <c r="D169" s="219" t="s">
        <v>152</v>
      </c>
      <c r="E169" s="41"/>
      <c r="F169" s="220" t="s">
        <v>1381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82</v>
      </c>
    </row>
    <row r="170" s="2" customFormat="1">
      <c r="A170" s="39"/>
      <c r="B170" s="40"/>
      <c r="C170" s="41"/>
      <c r="D170" s="236" t="s">
        <v>197</v>
      </c>
      <c r="E170" s="41"/>
      <c r="F170" s="237" t="s">
        <v>1382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197</v>
      </c>
      <c r="AU170" s="18" t="s">
        <v>82</v>
      </c>
    </row>
    <row r="171" s="2" customFormat="1" ht="24.15" customHeight="1">
      <c r="A171" s="39"/>
      <c r="B171" s="40"/>
      <c r="C171" s="206" t="s">
        <v>395</v>
      </c>
      <c r="D171" s="206" t="s">
        <v>147</v>
      </c>
      <c r="E171" s="207" t="s">
        <v>789</v>
      </c>
      <c r="F171" s="208" t="s">
        <v>790</v>
      </c>
      <c r="G171" s="209" t="s">
        <v>785</v>
      </c>
      <c r="H171" s="210">
        <v>3</v>
      </c>
      <c r="I171" s="211"/>
      <c r="J171" s="212">
        <f>ROUND(I171*H171,2)</f>
        <v>0</v>
      </c>
      <c r="K171" s="208" t="s">
        <v>194</v>
      </c>
      <c r="L171" s="45"/>
      <c r="M171" s="213" t="s">
        <v>19</v>
      </c>
      <c r="N171" s="214" t="s">
        <v>43</v>
      </c>
      <c r="O171" s="85"/>
      <c r="P171" s="215">
        <f>O171*H171</f>
        <v>0</v>
      </c>
      <c r="Q171" s="215">
        <v>0.01797</v>
      </c>
      <c r="R171" s="215">
        <f>Q171*H171</f>
        <v>0.05391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395</v>
      </c>
      <c r="AT171" s="217" t="s">
        <v>147</v>
      </c>
      <c r="AU171" s="217" t="s">
        <v>82</v>
      </c>
      <c r="AY171" s="18" t="s">
        <v>146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79</v>
      </c>
      <c r="BK171" s="218">
        <f>ROUND(I171*H171,2)</f>
        <v>0</v>
      </c>
      <c r="BL171" s="18" t="s">
        <v>395</v>
      </c>
      <c r="BM171" s="217" t="s">
        <v>1383</v>
      </c>
    </row>
    <row r="172" s="2" customFormat="1">
      <c r="A172" s="39"/>
      <c r="B172" s="40"/>
      <c r="C172" s="41"/>
      <c r="D172" s="219" t="s">
        <v>152</v>
      </c>
      <c r="E172" s="41"/>
      <c r="F172" s="220" t="s">
        <v>792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152</v>
      </c>
      <c r="AU172" s="18" t="s">
        <v>82</v>
      </c>
    </row>
    <row r="173" s="2" customFormat="1">
      <c r="A173" s="39"/>
      <c r="B173" s="40"/>
      <c r="C173" s="41"/>
      <c r="D173" s="236" t="s">
        <v>197</v>
      </c>
      <c r="E173" s="41"/>
      <c r="F173" s="237" t="s">
        <v>793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197</v>
      </c>
      <c r="AU173" s="18" t="s">
        <v>82</v>
      </c>
    </row>
    <row r="174" s="2" customFormat="1" ht="24.15" customHeight="1">
      <c r="A174" s="39"/>
      <c r="B174" s="40"/>
      <c r="C174" s="206" t="s">
        <v>402</v>
      </c>
      <c r="D174" s="206" t="s">
        <v>147</v>
      </c>
      <c r="E174" s="207" t="s">
        <v>794</v>
      </c>
      <c r="F174" s="208" t="s">
        <v>795</v>
      </c>
      <c r="G174" s="209" t="s">
        <v>785</v>
      </c>
      <c r="H174" s="210">
        <v>1</v>
      </c>
      <c r="I174" s="211"/>
      <c r="J174" s="212">
        <f>ROUND(I174*H174,2)</f>
        <v>0</v>
      </c>
      <c r="K174" s="208" t="s">
        <v>194</v>
      </c>
      <c r="L174" s="45"/>
      <c r="M174" s="213" t="s">
        <v>19</v>
      </c>
      <c r="N174" s="214" t="s">
        <v>43</v>
      </c>
      <c r="O174" s="85"/>
      <c r="P174" s="215">
        <f>O174*H174</f>
        <v>0</v>
      </c>
      <c r="Q174" s="215">
        <v>0.00075000000000000002</v>
      </c>
      <c r="R174" s="215">
        <f>Q174*H174</f>
        <v>0.00075000000000000002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395</v>
      </c>
      <c r="AT174" s="217" t="s">
        <v>147</v>
      </c>
      <c r="AU174" s="217" t="s">
        <v>82</v>
      </c>
      <c r="AY174" s="18" t="s">
        <v>146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79</v>
      </c>
      <c r="BK174" s="218">
        <f>ROUND(I174*H174,2)</f>
        <v>0</v>
      </c>
      <c r="BL174" s="18" t="s">
        <v>395</v>
      </c>
      <c r="BM174" s="217" t="s">
        <v>1384</v>
      </c>
    </row>
    <row r="175" s="2" customFormat="1">
      <c r="A175" s="39"/>
      <c r="B175" s="40"/>
      <c r="C175" s="41"/>
      <c r="D175" s="219" t="s">
        <v>152</v>
      </c>
      <c r="E175" s="41"/>
      <c r="F175" s="220" t="s">
        <v>797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152</v>
      </c>
      <c r="AU175" s="18" t="s">
        <v>82</v>
      </c>
    </row>
    <row r="176" s="2" customFormat="1">
      <c r="A176" s="39"/>
      <c r="B176" s="40"/>
      <c r="C176" s="41"/>
      <c r="D176" s="236" t="s">
        <v>197</v>
      </c>
      <c r="E176" s="41"/>
      <c r="F176" s="237" t="s">
        <v>798</v>
      </c>
      <c r="G176" s="41"/>
      <c r="H176" s="41"/>
      <c r="I176" s="221"/>
      <c r="J176" s="41"/>
      <c r="K176" s="41"/>
      <c r="L176" s="45"/>
      <c r="M176" s="222"/>
      <c r="N176" s="223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197</v>
      </c>
      <c r="AU176" s="18" t="s">
        <v>82</v>
      </c>
    </row>
    <row r="177" s="2" customFormat="1" ht="24.15" customHeight="1">
      <c r="A177" s="39"/>
      <c r="B177" s="40"/>
      <c r="C177" s="206" t="s">
        <v>411</v>
      </c>
      <c r="D177" s="206" t="s">
        <v>147</v>
      </c>
      <c r="E177" s="207" t="s">
        <v>799</v>
      </c>
      <c r="F177" s="208" t="s">
        <v>800</v>
      </c>
      <c r="G177" s="209" t="s">
        <v>785</v>
      </c>
      <c r="H177" s="210">
        <v>1</v>
      </c>
      <c r="I177" s="211"/>
      <c r="J177" s="212">
        <f>ROUND(I177*H177,2)</f>
        <v>0</v>
      </c>
      <c r="K177" s="208" t="s">
        <v>194</v>
      </c>
      <c r="L177" s="45"/>
      <c r="M177" s="213" t="s">
        <v>19</v>
      </c>
      <c r="N177" s="214" t="s">
        <v>43</v>
      </c>
      <c r="O177" s="85"/>
      <c r="P177" s="215">
        <f>O177*H177</f>
        <v>0</v>
      </c>
      <c r="Q177" s="215">
        <v>0.00084999999999999995</v>
      </c>
      <c r="R177" s="215">
        <f>Q177*H177</f>
        <v>0.00084999999999999995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395</v>
      </c>
      <c r="AT177" s="217" t="s">
        <v>147</v>
      </c>
      <c r="AU177" s="217" t="s">
        <v>82</v>
      </c>
      <c r="AY177" s="18" t="s">
        <v>146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79</v>
      </c>
      <c r="BK177" s="218">
        <f>ROUND(I177*H177,2)</f>
        <v>0</v>
      </c>
      <c r="BL177" s="18" t="s">
        <v>395</v>
      </c>
      <c r="BM177" s="217" t="s">
        <v>1385</v>
      </c>
    </row>
    <row r="178" s="2" customFormat="1">
      <c r="A178" s="39"/>
      <c r="B178" s="40"/>
      <c r="C178" s="41"/>
      <c r="D178" s="219" t="s">
        <v>152</v>
      </c>
      <c r="E178" s="41"/>
      <c r="F178" s="220" t="s">
        <v>802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152</v>
      </c>
      <c r="AU178" s="18" t="s">
        <v>82</v>
      </c>
    </row>
    <row r="179" s="2" customFormat="1">
      <c r="A179" s="39"/>
      <c r="B179" s="40"/>
      <c r="C179" s="41"/>
      <c r="D179" s="236" t="s">
        <v>197</v>
      </c>
      <c r="E179" s="41"/>
      <c r="F179" s="237" t="s">
        <v>803</v>
      </c>
      <c r="G179" s="41"/>
      <c r="H179" s="41"/>
      <c r="I179" s="221"/>
      <c r="J179" s="41"/>
      <c r="K179" s="41"/>
      <c r="L179" s="45"/>
      <c r="M179" s="222"/>
      <c r="N179" s="223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197</v>
      </c>
      <c r="AU179" s="18" t="s">
        <v>82</v>
      </c>
    </row>
    <row r="180" s="2" customFormat="1" ht="16.5" customHeight="1">
      <c r="A180" s="39"/>
      <c r="B180" s="40"/>
      <c r="C180" s="206" t="s">
        <v>419</v>
      </c>
      <c r="D180" s="206" t="s">
        <v>147</v>
      </c>
      <c r="E180" s="207" t="s">
        <v>1386</v>
      </c>
      <c r="F180" s="208" t="s">
        <v>1387</v>
      </c>
      <c r="G180" s="209" t="s">
        <v>785</v>
      </c>
      <c r="H180" s="210">
        <v>1</v>
      </c>
      <c r="I180" s="211"/>
      <c r="J180" s="212">
        <f>ROUND(I180*H180,2)</f>
        <v>0</v>
      </c>
      <c r="K180" s="208" t="s">
        <v>194</v>
      </c>
      <c r="L180" s="45"/>
      <c r="M180" s="213" t="s">
        <v>19</v>
      </c>
      <c r="N180" s="214" t="s">
        <v>43</v>
      </c>
      <c r="O180" s="85"/>
      <c r="P180" s="215">
        <f>O180*H180</f>
        <v>0</v>
      </c>
      <c r="Q180" s="215">
        <v>0</v>
      </c>
      <c r="R180" s="215">
        <f>Q180*H180</f>
        <v>0</v>
      </c>
      <c r="S180" s="215">
        <v>0.034700000000000002</v>
      </c>
      <c r="T180" s="216">
        <f>S180*H180</f>
        <v>0.034700000000000002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7" t="s">
        <v>395</v>
      </c>
      <c r="AT180" s="217" t="s">
        <v>147</v>
      </c>
      <c r="AU180" s="217" t="s">
        <v>82</v>
      </c>
      <c r="AY180" s="18" t="s">
        <v>146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79</v>
      </c>
      <c r="BK180" s="218">
        <f>ROUND(I180*H180,2)</f>
        <v>0</v>
      </c>
      <c r="BL180" s="18" t="s">
        <v>395</v>
      </c>
      <c r="BM180" s="217" t="s">
        <v>1388</v>
      </c>
    </row>
    <row r="181" s="2" customFormat="1">
      <c r="A181" s="39"/>
      <c r="B181" s="40"/>
      <c r="C181" s="41"/>
      <c r="D181" s="219" t="s">
        <v>152</v>
      </c>
      <c r="E181" s="41"/>
      <c r="F181" s="220" t="s">
        <v>1389</v>
      </c>
      <c r="G181" s="41"/>
      <c r="H181" s="41"/>
      <c r="I181" s="221"/>
      <c r="J181" s="41"/>
      <c r="K181" s="41"/>
      <c r="L181" s="45"/>
      <c r="M181" s="222"/>
      <c r="N181" s="22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152</v>
      </c>
      <c r="AU181" s="18" t="s">
        <v>82</v>
      </c>
    </row>
    <row r="182" s="2" customFormat="1">
      <c r="A182" s="39"/>
      <c r="B182" s="40"/>
      <c r="C182" s="41"/>
      <c r="D182" s="236" t="s">
        <v>197</v>
      </c>
      <c r="E182" s="41"/>
      <c r="F182" s="237" t="s">
        <v>1390</v>
      </c>
      <c r="G182" s="41"/>
      <c r="H182" s="41"/>
      <c r="I182" s="221"/>
      <c r="J182" s="41"/>
      <c r="K182" s="41"/>
      <c r="L182" s="45"/>
      <c r="M182" s="222"/>
      <c r="N182" s="223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197</v>
      </c>
      <c r="AU182" s="18" t="s">
        <v>82</v>
      </c>
    </row>
    <row r="183" s="2" customFormat="1" ht="24.15" customHeight="1">
      <c r="A183" s="39"/>
      <c r="B183" s="40"/>
      <c r="C183" s="206" t="s">
        <v>428</v>
      </c>
      <c r="D183" s="206" t="s">
        <v>147</v>
      </c>
      <c r="E183" s="207" t="s">
        <v>1391</v>
      </c>
      <c r="F183" s="208" t="s">
        <v>1392</v>
      </c>
      <c r="G183" s="209" t="s">
        <v>785</v>
      </c>
      <c r="H183" s="210">
        <v>1</v>
      </c>
      <c r="I183" s="211"/>
      <c r="J183" s="212">
        <f>ROUND(I183*H183,2)</f>
        <v>0</v>
      </c>
      <c r="K183" s="208" t="s">
        <v>194</v>
      </c>
      <c r="L183" s="45"/>
      <c r="M183" s="213" t="s">
        <v>19</v>
      </c>
      <c r="N183" s="214" t="s">
        <v>43</v>
      </c>
      <c r="O183" s="85"/>
      <c r="P183" s="215">
        <f>O183*H183</f>
        <v>0</v>
      </c>
      <c r="Q183" s="215">
        <v>0.014749999999999999</v>
      </c>
      <c r="R183" s="215">
        <f>Q183*H183</f>
        <v>0.014749999999999999</v>
      </c>
      <c r="S183" s="215">
        <v>0</v>
      </c>
      <c r="T183" s="21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7" t="s">
        <v>395</v>
      </c>
      <c r="AT183" s="217" t="s">
        <v>147</v>
      </c>
      <c r="AU183" s="217" t="s">
        <v>82</v>
      </c>
      <c r="AY183" s="18" t="s">
        <v>146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79</v>
      </c>
      <c r="BK183" s="218">
        <f>ROUND(I183*H183,2)</f>
        <v>0</v>
      </c>
      <c r="BL183" s="18" t="s">
        <v>395</v>
      </c>
      <c r="BM183" s="217" t="s">
        <v>1393</v>
      </c>
    </row>
    <row r="184" s="2" customFormat="1">
      <c r="A184" s="39"/>
      <c r="B184" s="40"/>
      <c r="C184" s="41"/>
      <c r="D184" s="219" t="s">
        <v>152</v>
      </c>
      <c r="E184" s="41"/>
      <c r="F184" s="220" t="s">
        <v>1394</v>
      </c>
      <c r="G184" s="41"/>
      <c r="H184" s="41"/>
      <c r="I184" s="221"/>
      <c r="J184" s="41"/>
      <c r="K184" s="41"/>
      <c r="L184" s="45"/>
      <c r="M184" s="222"/>
      <c r="N184" s="223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152</v>
      </c>
      <c r="AU184" s="18" t="s">
        <v>82</v>
      </c>
    </row>
    <row r="185" s="2" customFormat="1">
      <c r="A185" s="39"/>
      <c r="B185" s="40"/>
      <c r="C185" s="41"/>
      <c r="D185" s="236" t="s">
        <v>197</v>
      </c>
      <c r="E185" s="41"/>
      <c r="F185" s="237" t="s">
        <v>1395</v>
      </c>
      <c r="G185" s="41"/>
      <c r="H185" s="41"/>
      <c r="I185" s="221"/>
      <c r="J185" s="41"/>
      <c r="K185" s="41"/>
      <c r="L185" s="45"/>
      <c r="M185" s="222"/>
      <c r="N185" s="22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197</v>
      </c>
      <c r="AU185" s="18" t="s">
        <v>82</v>
      </c>
    </row>
    <row r="186" s="13" customFormat="1">
      <c r="A186" s="13"/>
      <c r="B186" s="238"/>
      <c r="C186" s="239"/>
      <c r="D186" s="219" t="s">
        <v>235</v>
      </c>
      <c r="E186" s="240" t="s">
        <v>19</v>
      </c>
      <c r="F186" s="241" t="s">
        <v>1036</v>
      </c>
      <c r="G186" s="239"/>
      <c r="H186" s="240" t="s">
        <v>19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235</v>
      </c>
      <c r="AU186" s="247" t="s">
        <v>82</v>
      </c>
      <c r="AV186" s="13" t="s">
        <v>79</v>
      </c>
      <c r="AW186" s="13" t="s">
        <v>33</v>
      </c>
      <c r="AX186" s="13" t="s">
        <v>72</v>
      </c>
      <c r="AY186" s="247" t="s">
        <v>146</v>
      </c>
    </row>
    <row r="187" s="14" customFormat="1">
      <c r="A187" s="14"/>
      <c r="B187" s="248"/>
      <c r="C187" s="249"/>
      <c r="D187" s="219" t="s">
        <v>235</v>
      </c>
      <c r="E187" s="250" t="s">
        <v>19</v>
      </c>
      <c r="F187" s="251" t="s">
        <v>79</v>
      </c>
      <c r="G187" s="249"/>
      <c r="H187" s="252">
        <v>1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235</v>
      </c>
      <c r="AU187" s="258" t="s">
        <v>82</v>
      </c>
      <c r="AV187" s="14" t="s">
        <v>82</v>
      </c>
      <c r="AW187" s="14" t="s">
        <v>33</v>
      </c>
      <c r="AX187" s="14" t="s">
        <v>79</v>
      </c>
      <c r="AY187" s="258" t="s">
        <v>146</v>
      </c>
    </row>
    <row r="188" s="2" customFormat="1" ht="16.5" customHeight="1">
      <c r="A188" s="39"/>
      <c r="B188" s="40"/>
      <c r="C188" s="206" t="s">
        <v>7</v>
      </c>
      <c r="D188" s="206" t="s">
        <v>147</v>
      </c>
      <c r="E188" s="207" t="s">
        <v>1396</v>
      </c>
      <c r="F188" s="208" t="s">
        <v>1397</v>
      </c>
      <c r="G188" s="209" t="s">
        <v>785</v>
      </c>
      <c r="H188" s="210">
        <v>7</v>
      </c>
      <c r="I188" s="211"/>
      <c r="J188" s="212">
        <f>ROUND(I188*H188,2)</f>
        <v>0</v>
      </c>
      <c r="K188" s="208" t="s">
        <v>194</v>
      </c>
      <c r="L188" s="45"/>
      <c r="M188" s="213" t="s">
        <v>19</v>
      </c>
      <c r="N188" s="214" t="s">
        <v>43</v>
      </c>
      <c r="O188" s="85"/>
      <c r="P188" s="215">
        <f>O188*H188</f>
        <v>0</v>
      </c>
      <c r="Q188" s="215">
        <v>0</v>
      </c>
      <c r="R188" s="215">
        <f>Q188*H188</f>
        <v>0</v>
      </c>
      <c r="S188" s="215">
        <v>0.00156</v>
      </c>
      <c r="T188" s="216">
        <f>S188*H188</f>
        <v>0.010919999999999999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7" t="s">
        <v>395</v>
      </c>
      <c r="AT188" s="217" t="s">
        <v>147</v>
      </c>
      <c r="AU188" s="217" t="s">
        <v>82</v>
      </c>
      <c r="AY188" s="18" t="s">
        <v>146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8" t="s">
        <v>79</v>
      </c>
      <c r="BK188" s="218">
        <f>ROUND(I188*H188,2)</f>
        <v>0</v>
      </c>
      <c r="BL188" s="18" t="s">
        <v>395</v>
      </c>
      <c r="BM188" s="217" t="s">
        <v>1398</v>
      </c>
    </row>
    <row r="189" s="2" customFormat="1">
      <c r="A189" s="39"/>
      <c r="B189" s="40"/>
      <c r="C189" s="41"/>
      <c r="D189" s="219" t="s">
        <v>152</v>
      </c>
      <c r="E189" s="41"/>
      <c r="F189" s="220" t="s">
        <v>1399</v>
      </c>
      <c r="G189" s="41"/>
      <c r="H189" s="41"/>
      <c r="I189" s="221"/>
      <c r="J189" s="41"/>
      <c r="K189" s="41"/>
      <c r="L189" s="45"/>
      <c r="M189" s="222"/>
      <c r="N189" s="22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152</v>
      </c>
      <c r="AU189" s="18" t="s">
        <v>82</v>
      </c>
    </row>
    <row r="190" s="2" customFormat="1">
      <c r="A190" s="39"/>
      <c r="B190" s="40"/>
      <c r="C190" s="41"/>
      <c r="D190" s="236" t="s">
        <v>197</v>
      </c>
      <c r="E190" s="41"/>
      <c r="F190" s="237" t="s">
        <v>1400</v>
      </c>
      <c r="G190" s="41"/>
      <c r="H190" s="41"/>
      <c r="I190" s="221"/>
      <c r="J190" s="41"/>
      <c r="K190" s="41"/>
      <c r="L190" s="45"/>
      <c r="M190" s="222"/>
      <c r="N190" s="223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197</v>
      </c>
      <c r="AU190" s="18" t="s">
        <v>82</v>
      </c>
    </row>
    <row r="191" s="13" customFormat="1">
      <c r="A191" s="13"/>
      <c r="B191" s="238"/>
      <c r="C191" s="239"/>
      <c r="D191" s="219" t="s">
        <v>235</v>
      </c>
      <c r="E191" s="240" t="s">
        <v>19</v>
      </c>
      <c r="F191" s="241" t="s">
        <v>1349</v>
      </c>
      <c r="G191" s="239"/>
      <c r="H191" s="240" t="s">
        <v>19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235</v>
      </c>
      <c r="AU191" s="247" t="s">
        <v>82</v>
      </c>
      <c r="AV191" s="13" t="s">
        <v>79</v>
      </c>
      <c r="AW191" s="13" t="s">
        <v>33</v>
      </c>
      <c r="AX191" s="13" t="s">
        <v>72</v>
      </c>
      <c r="AY191" s="247" t="s">
        <v>146</v>
      </c>
    </row>
    <row r="192" s="14" customFormat="1">
      <c r="A192" s="14"/>
      <c r="B192" s="248"/>
      <c r="C192" s="249"/>
      <c r="D192" s="219" t="s">
        <v>235</v>
      </c>
      <c r="E192" s="250" t="s">
        <v>19</v>
      </c>
      <c r="F192" s="251" t="s">
        <v>156</v>
      </c>
      <c r="G192" s="249"/>
      <c r="H192" s="252">
        <v>3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235</v>
      </c>
      <c r="AU192" s="258" t="s">
        <v>82</v>
      </c>
      <c r="AV192" s="14" t="s">
        <v>82</v>
      </c>
      <c r="AW192" s="14" t="s">
        <v>33</v>
      </c>
      <c r="AX192" s="14" t="s">
        <v>72</v>
      </c>
      <c r="AY192" s="258" t="s">
        <v>146</v>
      </c>
    </row>
    <row r="193" s="13" customFormat="1">
      <c r="A193" s="13"/>
      <c r="B193" s="238"/>
      <c r="C193" s="239"/>
      <c r="D193" s="219" t="s">
        <v>235</v>
      </c>
      <c r="E193" s="240" t="s">
        <v>19</v>
      </c>
      <c r="F193" s="241" t="s">
        <v>1350</v>
      </c>
      <c r="G193" s="239"/>
      <c r="H193" s="240" t="s">
        <v>19</v>
      </c>
      <c r="I193" s="242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235</v>
      </c>
      <c r="AU193" s="247" t="s">
        <v>82</v>
      </c>
      <c r="AV193" s="13" t="s">
        <v>79</v>
      </c>
      <c r="AW193" s="13" t="s">
        <v>33</v>
      </c>
      <c r="AX193" s="13" t="s">
        <v>72</v>
      </c>
      <c r="AY193" s="247" t="s">
        <v>146</v>
      </c>
    </row>
    <row r="194" s="14" customFormat="1">
      <c r="A194" s="14"/>
      <c r="B194" s="248"/>
      <c r="C194" s="249"/>
      <c r="D194" s="219" t="s">
        <v>235</v>
      </c>
      <c r="E194" s="250" t="s">
        <v>19</v>
      </c>
      <c r="F194" s="251" t="s">
        <v>156</v>
      </c>
      <c r="G194" s="249"/>
      <c r="H194" s="252">
        <v>3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235</v>
      </c>
      <c r="AU194" s="258" t="s">
        <v>82</v>
      </c>
      <c r="AV194" s="14" t="s">
        <v>82</v>
      </c>
      <c r="AW194" s="14" t="s">
        <v>33</v>
      </c>
      <c r="AX194" s="14" t="s">
        <v>72</v>
      </c>
      <c r="AY194" s="258" t="s">
        <v>146</v>
      </c>
    </row>
    <row r="195" s="13" customFormat="1">
      <c r="A195" s="13"/>
      <c r="B195" s="238"/>
      <c r="C195" s="239"/>
      <c r="D195" s="219" t="s">
        <v>235</v>
      </c>
      <c r="E195" s="240" t="s">
        <v>19</v>
      </c>
      <c r="F195" s="241" t="s">
        <v>1401</v>
      </c>
      <c r="G195" s="239"/>
      <c r="H195" s="240" t="s">
        <v>19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235</v>
      </c>
      <c r="AU195" s="247" t="s">
        <v>82</v>
      </c>
      <c r="AV195" s="13" t="s">
        <v>79</v>
      </c>
      <c r="AW195" s="13" t="s">
        <v>33</v>
      </c>
      <c r="AX195" s="13" t="s">
        <v>72</v>
      </c>
      <c r="AY195" s="247" t="s">
        <v>146</v>
      </c>
    </row>
    <row r="196" s="14" customFormat="1">
      <c r="A196" s="14"/>
      <c r="B196" s="248"/>
      <c r="C196" s="249"/>
      <c r="D196" s="219" t="s">
        <v>235</v>
      </c>
      <c r="E196" s="250" t="s">
        <v>19</v>
      </c>
      <c r="F196" s="251" t="s">
        <v>1402</v>
      </c>
      <c r="G196" s="249"/>
      <c r="H196" s="252">
        <v>1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235</v>
      </c>
      <c r="AU196" s="258" t="s">
        <v>82</v>
      </c>
      <c r="AV196" s="14" t="s">
        <v>82</v>
      </c>
      <c r="AW196" s="14" t="s">
        <v>33</v>
      </c>
      <c r="AX196" s="14" t="s">
        <v>72</v>
      </c>
      <c r="AY196" s="258" t="s">
        <v>146</v>
      </c>
    </row>
    <row r="197" s="15" customFormat="1">
      <c r="A197" s="15"/>
      <c r="B197" s="269"/>
      <c r="C197" s="270"/>
      <c r="D197" s="219" t="s">
        <v>235</v>
      </c>
      <c r="E197" s="271" t="s">
        <v>19</v>
      </c>
      <c r="F197" s="272" t="s">
        <v>271</v>
      </c>
      <c r="G197" s="270"/>
      <c r="H197" s="273">
        <v>7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9" t="s">
        <v>235</v>
      </c>
      <c r="AU197" s="279" t="s">
        <v>82</v>
      </c>
      <c r="AV197" s="15" t="s">
        <v>145</v>
      </c>
      <c r="AW197" s="15" t="s">
        <v>33</v>
      </c>
      <c r="AX197" s="15" t="s">
        <v>79</v>
      </c>
      <c r="AY197" s="279" t="s">
        <v>146</v>
      </c>
    </row>
    <row r="198" s="2" customFormat="1" ht="16.5" customHeight="1">
      <c r="A198" s="39"/>
      <c r="B198" s="40"/>
      <c r="C198" s="206" t="s">
        <v>439</v>
      </c>
      <c r="D198" s="206" t="s">
        <v>147</v>
      </c>
      <c r="E198" s="207" t="s">
        <v>804</v>
      </c>
      <c r="F198" s="208" t="s">
        <v>805</v>
      </c>
      <c r="G198" s="209" t="s">
        <v>785</v>
      </c>
      <c r="H198" s="210">
        <v>6</v>
      </c>
      <c r="I198" s="211"/>
      <c r="J198" s="212">
        <f>ROUND(I198*H198,2)</f>
        <v>0</v>
      </c>
      <c r="K198" s="208" t="s">
        <v>194</v>
      </c>
      <c r="L198" s="45"/>
      <c r="M198" s="213" t="s">
        <v>19</v>
      </c>
      <c r="N198" s="214" t="s">
        <v>43</v>
      </c>
      <c r="O198" s="85"/>
      <c r="P198" s="215">
        <f>O198*H198</f>
        <v>0</v>
      </c>
      <c r="Q198" s="215">
        <v>0.0018400000000000001</v>
      </c>
      <c r="R198" s="215">
        <f>Q198*H198</f>
        <v>0.011040000000000001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395</v>
      </c>
      <c r="AT198" s="217" t="s">
        <v>147</v>
      </c>
      <c r="AU198" s="217" t="s">
        <v>82</v>
      </c>
      <c r="AY198" s="18" t="s">
        <v>146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79</v>
      </c>
      <c r="BK198" s="218">
        <f>ROUND(I198*H198,2)</f>
        <v>0</v>
      </c>
      <c r="BL198" s="18" t="s">
        <v>395</v>
      </c>
      <c r="BM198" s="217" t="s">
        <v>1403</v>
      </c>
    </row>
    <row r="199" s="2" customFormat="1">
      <c r="A199" s="39"/>
      <c r="B199" s="40"/>
      <c r="C199" s="41"/>
      <c r="D199" s="219" t="s">
        <v>152</v>
      </c>
      <c r="E199" s="41"/>
      <c r="F199" s="220" t="s">
        <v>807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152</v>
      </c>
      <c r="AU199" s="18" t="s">
        <v>82</v>
      </c>
    </row>
    <row r="200" s="2" customFormat="1">
      <c r="A200" s="39"/>
      <c r="B200" s="40"/>
      <c r="C200" s="41"/>
      <c r="D200" s="236" t="s">
        <v>197</v>
      </c>
      <c r="E200" s="41"/>
      <c r="F200" s="237" t="s">
        <v>808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197</v>
      </c>
      <c r="AU200" s="18" t="s">
        <v>82</v>
      </c>
    </row>
    <row r="201" s="13" customFormat="1">
      <c r="A201" s="13"/>
      <c r="B201" s="238"/>
      <c r="C201" s="239"/>
      <c r="D201" s="219" t="s">
        <v>235</v>
      </c>
      <c r="E201" s="240" t="s">
        <v>19</v>
      </c>
      <c r="F201" s="241" t="s">
        <v>1349</v>
      </c>
      <c r="G201" s="239"/>
      <c r="H201" s="240" t="s">
        <v>19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235</v>
      </c>
      <c r="AU201" s="247" t="s">
        <v>82</v>
      </c>
      <c r="AV201" s="13" t="s">
        <v>79</v>
      </c>
      <c r="AW201" s="13" t="s">
        <v>33</v>
      </c>
      <c r="AX201" s="13" t="s">
        <v>72</v>
      </c>
      <c r="AY201" s="247" t="s">
        <v>146</v>
      </c>
    </row>
    <row r="202" s="14" customFormat="1">
      <c r="A202" s="14"/>
      <c r="B202" s="248"/>
      <c r="C202" s="249"/>
      <c r="D202" s="219" t="s">
        <v>235</v>
      </c>
      <c r="E202" s="250" t="s">
        <v>19</v>
      </c>
      <c r="F202" s="251" t="s">
        <v>156</v>
      </c>
      <c r="G202" s="249"/>
      <c r="H202" s="252">
        <v>3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235</v>
      </c>
      <c r="AU202" s="258" t="s">
        <v>82</v>
      </c>
      <c r="AV202" s="14" t="s">
        <v>82</v>
      </c>
      <c r="AW202" s="14" t="s">
        <v>33</v>
      </c>
      <c r="AX202" s="14" t="s">
        <v>72</v>
      </c>
      <c r="AY202" s="258" t="s">
        <v>146</v>
      </c>
    </row>
    <row r="203" s="13" customFormat="1">
      <c r="A203" s="13"/>
      <c r="B203" s="238"/>
      <c r="C203" s="239"/>
      <c r="D203" s="219" t="s">
        <v>235</v>
      </c>
      <c r="E203" s="240" t="s">
        <v>19</v>
      </c>
      <c r="F203" s="241" t="s">
        <v>1350</v>
      </c>
      <c r="G203" s="239"/>
      <c r="H203" s="240" t="s">
        <v>19</v>
      </c>
      <c r="I203" s="242"/>
      <c r="J203" s="239"/>
      <c r="K203" s="239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235</v>
      </c>
      <c r="AU203" s="247" t="s">
        <v>82</v>
      </c>
      <c r="AV203" s="13" t="s">
        <v>79</v>
      </c>
      <c r="AW203" s="13" t="s">
        <v>33</v>
      </c>
      <c r="AX203" s="13" t="s">
        <v>72</v>
      </c>
      <c r="AY203" s="247" t="s">
        <v>146</v>
      </c>
    </row>
    <row r="204" s="14" customFormat="1">
      <c r="A204" s="14"/>
      <c r="B204" s="248"/>
      <c r="C204" s="249"/>
      <c r="D204" s="219" t="s">
        <v>235</v>
      </c>
      <c r="E204" s="250" t="s">
        <v>19</v>
      </c>
      <c r="F204" s="251" t="s">
        <v>156</v>
      </c>
      <c r="G204" s="249"/>
      <c r="H204" s="252">
        <v>3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235</v>
      </c>
      <c r="AU204" s="258" t="s">
        <v>82</v>
      </c>
      <c r="AV204" s="14" t="s">
        <v>82</v>
      </c>
      <c r="AW204" s="14" t="s">
        <v>33</v>
      </c>
      <c r="AX204" s="14" t="s">
        <v>72</v>
      </c>
      <c r="AY204" s="258" t="s">
        <v>146</v>
      </c>
    </row>
    <row r="205" s="15" customFormat="1">
      <c r="A205" s="15"/>
      <c r="B205" s="269"/>
      <c r="C205" s="270"/>
      <c r="D205" s="219" t="s">
        <v>235</v>
      </c>
      <c r="E205" s="271" t="s">
        <v>19</v>
      </c>
      <c r="F205" s="272" t="s">
        <v>271</v>
      </c>
      <c r="G205" s="270"/>
      <c r="H205" s="273">
        <v>6</v>
      </c>
      <c r="I205" s="274"/>
      <c r="J205" s="270"/>
      <c r="K205" s="270"/>
      <c r="L205" s="275"/>
      <c r="M205" s="276"/>
      <c r="N205" s="277"/>
      <c r="O205" s="277"/>
      <c r="P205" s="277"/>
      <c r="Q205" s="277"/>
      <c r="R205" s="277"/>
      <c r="S205" s="277"/>
      <c r="T205" s="278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9" t="s">
        <v>235</v>
      </c>
      <c r="AU205" s="279" t="s">
        <v>82</v>
      </c>
      <c r="AV205" s="15" t="s">
        <v>145</v>
      </c>
      <c r="AW205" s="15" t="s">
        <v>33</v>
      </c>
      <c r="AX205" s="15" t="s">
        <v>79</v>
      </c>
      <c r="AY205" s="279" t="s">
        <v>146</v>
      </c>
    </row>
    <row r="206" s="2" customFormat="1" ht="16.5" customHeight="1">
      <c r="A206" s="39"/>
      <c r="B206" s="40"/>
      <c r="C206" s="206" t="s">
        <v>446</v>
      </c>
      <c r="D206" s="206" t="s">
        <v>147</v>
      </c>
      <c r="E206" s="207" t="s">
        <v>1404</v>
      </c>
      <c r="F206" s="208" t="s">
        <v>1405</v>
      </c>
      <c r="G206" s="209" t="s">
        <v>785</v>
      </c>
      <c r="H206" s="210">
        <v>1</v>
      </c>
      <c r="I206" s="211"/>
      <c r="J206" s="212">
        <f>ROUND(I206*H206,2)</f>
        <v>0</v>
      </c>
      <c r="K206" s="208" t="s">
        <v>194</v>
      </c>
      <c r="L206" s="45"/>
      <c r="M206" s="213" t="s">
        <v>19</v>
      </c>
      <c r="N206" s="214" t="s">
        <v>43</v>
      </c>
      <c r="O206" s="85"/>
      <c r="P206" s="215">
        <f>O206*H206</f>
        <v>0</v>
      </c>
      <c r="Q206" s="215">
        <v>0.0019599999999999999</v>
      </c>
      <c r="R206" s="215">
        <f>Q206*H206</f>
        <v>0.0019599999999999999</v>
      </c>
      <c r="S206" s="215">
        <v>0</v>
      </c>
      <c r="T206" s="21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7" t="s">
        <v>395</v>
      </c>
      <c r="AT206" s="217" t="s">
        <v>147</v>
      </c>
      <c r="AU206" s="217" t="s">
        <v>82</v>
      </c>
      <c r="AY206" s="18" t="s">
        <v>146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79</v>
      </c>
      <c r="BK206" s="218">
        <f>ROUND(I206*H206,2)</f>
        <v>0</v>
      </c>
      <c r="BL206" s="18" t="s">
        <v>395</v>
      </c>
      <c r="BM206" s="217" t="s">
        <v>1406</v>
      </c>
    </row>
    <row r="207" s="2" customFormat="1">
      <c r="A207" s="39"/>
      <c r="B207" s="40"/>
      <c r="C207" s="41"/>
      <c r="D207" s="219" t="s">
        <v>152</v>
      </c>
      <c r="E207" s="41"/>
      <c r="F207" s="220" t="s">
        <v>1407</v>
      </c>
      <c r="G207" s="41"/>
      <c r="H207" s="41"/>
      <c r="I207" s="221"/>
      <c r="J207" s="41"/>
      <c r="K207" s="41"/>
      <c r="L207" s="45"/>
      <c r="M207" s="222"/>
      <c r="N207" s="22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152</v>
      </c>
      <c r="AU207" s="18" t="s">
        <v>82</v>
      </c>
    </row>
    <row r="208" s="2" customFormat="1">
      <c r="A208" s="39"/>
      <c r="B208" s="40"/>
      <c r="C208" s="41"/>
      <c r="D208" s="236" t="s">
        <v>197</v>
      </c>
      <c r="E208" s="41"/>
      <c r="F208" s="237" t="s">
        <v>1408</v>
      </c>
      <c r="G208" s="41"/>
      <c r="H208" s="41"/>
      <c r="I208" s="221"/>
      <c r="J208" s="41"/>
      <c r="K208" s="41"/>
      <c r="L208" s="45"/>
      <c r="M208" s="222"/>
      <c r="N208" s="223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197</v>
      </c>
      <c r="AU208" s="18" t="s">
        <v>82</v>
      </c>
    </row>
    <row r="209" s="14" customFormat="1">
      <c r="A209" s="14"/>
      <c r="B209" s="248"/>
      <c r="C209" s="249"/>
      <c r="D209" s="219" t="s">
        <v>235</v>
      </c>
      <c r="E209" s="250" t="s">
        <v>19</v>
      </c>
      <c r="F209" s="251" t="s">
        <v>1409</v>
      </c>
      <c r="G209" s="249"/>
      <c r="H209" s="252">
        <v>1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235</v>
      </c>
      <c r="AU209" s="258" t="s">
        <v>82</v>
      </c>
      <c r="AV209" s="14" t="s">
        <v>82</v>
      </c>
      <c r="AW209" s="14" t="s">
        <v>33</v>
      </c>
      <c r="AX209" s="14" t="s">
        <v>79</v>
      </c>
      <c r="AY209" s="258" t="s">
        <v>146</v>
      </c>
    </row>
    <row r="210" s="2" customFormat="1" ht="16.5" customHeight="1">
      <c r="A210" s="39"/>
      <c r="B210" s="40"/>
      <c r="C210" s="206" t="s">
        <v>454</v>
      </c>
      <c r="D210" s="206" t="s">
        <v>147</v>
      </c>
      <c r="E210" s="207" t="s">
        <v>809</v>
      </c>
      <c r="F210" s="208" t="s">
        <v>810</v>
      </c>
      <c r="G210" s="209" t="s">
        <v>231</v>
      </c>
      <c r="H210" s="210">
        <v>6</v>
      </c>
      <c r="I210" s="211"/>
      <c r="J210" s="212">
        <f>ROUND(I210*H210,2)</f>
        <v>0</v>
      </c>
      <c r="K210" s="208" t="s">
        <v>194</v>
      </c>
      <c r="L210" s="45"/>
      <c r="M210" s="213" t="s">
        <v>19</v>
      </c>
      <c r="N210" s="214" t="s">
        <v>43</v>
      </c>
      <c r="O210" s="85"/>
      <c r="P210" s="215">
        <f>O210*H210</f>
        <v>0</v>
      </c>
      <c r="Q210" s="215">
        <v>0.00024000000000000001</v>
      </c>
      <c r="R210" s="215">
        <f>Q210*H210</f>
        <v>0.0014400000000000001</v>
      </c>
      <c r="S210" s="215">
        <v>0</v>
      </c>
      <c r="T210" s="21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7" t="s">
        <v>395</v>
      </c>
      <c r="AT210" s="217" t="s">
        <v>147</v>
      </c>
      <c r="AU210" s="217" t="s">
        <v>82</v>
      </c>
      <c r="AY210" s="18" t="s">
        <v>146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79</v>
      </c>
      <c r="BK210" s="218">
        <f>ROUND(I210*H210,2)</f>
        <v>0</v>
      </c>
      <c r="BL210" s="18" t="s">
        <v>395</v>
      </c>
      <c r="BM210" s="217" t="s">
        <v>1410</v>
      </c>
    </row>
    <row r="211" s="2" customFormat="1">
      <c r="A211" s="39"/>
      <c r="B211" s="40"/>
      <c r="C211" s="41"/>
      <c r="D211" s="219" t="s">
        <v>152</v>
      </c>
      <c r="E211" s="41"/>
      <c r="F211" s="220" t="s">
        <v>812</v>
      </c>
      <c r="G211" s="41"/>
      <c r="H211" s="41"/>
      <c r="I211" s="221"/>
      <c r="J211" s="41"/>
      <c r="K211" s="41"/>
      <c r="L211" s="45"/>
      <c r="M211" s="222"/>
      <c r="N211" s="22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152</v>
      </c>
      <c r="AU211" s="18" t="s">
        <v>82</v>
      </c>
    </row>
    <row r="212" s="2" customFormat="1">
      <c r="A212" s="39"/>
      <c r="B212" s="40"/>
      <c r="C212" s="41"/>
      <c r="D212" s="236" t="s">
        <v>197</v>
      </c>
      <c r="E212" s="41"/>
      <c r="F212" s="237" t="s">
        <v>813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197</v>
      </c>
      <c r="AU212" s="18" t="s">
        <v>82</v>
      </c>
    </row>
    <row r="213" s="13" customFormat="1">
      <c r="A213" s="13"/>
      <c r="B213" s="238"/>
      <c r="C213" s="239"/>
      <c r="D213" s="219" t="s">
        <v>235</v>
      </c>
      <c r="E213" s="240" t="s">
        <v>19</v>
      </c>
      <c r="F213" s="241" t="s">
        <v>1349</v>
      </c>
      <c r="G213" s="239"/>
      <c r="H213" s="240" t="s">
        <v>19</v>
      </c>
      <c r="I213" s="242"/>
      <c r="J213" s="239"/>
      <c r="K213" s="239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235</v>
      </c>
      <c r="AU213" s="247" t="s">
        <v>82</v>
      </c>
      <c r="AV213" s="13" t="s">
        <v>79</v>
      </c>
      <c r="AW213" s="13" t="s">
        <v>33</v>
      </c>
      <c r="AX213" s="13" t="s">
        <v>72</v>
      </c>
      <c r="AY213" s="247" t="s">
        <v>146</v>
      </c>
    </row>
    <row r="214" s="14" customFormat="1">
      <c r="A214" s="14"/>
      <c r="B214" s="248"/>
      <c r="C214" s="249"/>
      <c r="D214" s="219" t="s">
        <v>235</v>
      </c>
      <c r="E214" s="250" t="s">
        <v>19</v>
      </c>
      <c r="F214" s="251" t="s">
        <v>156</v>
      </c>
      <c r="G214" s="249"/>
      <c r="H214" s="252">
        <v>3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235</v>
      </c>
      <c r="AU214" s="258" t="s">
        <v>82</v>
      </c>
      <c r="AV214" s="14" t="s">
        <v>82</v>
      </c>
      <c r="AW214" s="14" t="s">
        <v>33</v>
      </c>
      <c r="AX214" s="14" t="s">
        <v>72</v>
      </c>
      <c r="AY214" s="258" t="s">
        <v>146</v>
      </c>
    </row>
    <row r="215" s="13" customFormat="1">
      <c r="A215" s="13"/>
      <c r="B215" s="238"/>
      <c r="C215" s="239"/>
      <c r="D215" s="219" t="s">
        <v>235</v>
      </c>
      <c r="E215" s="240" t="s">
        <v>19</v>
      </c>
      <c r="F215" s="241" t="s">
        <v>1350</v>
      </c>
      <c r="G215" s="239"/>
      <c r="H215" s="240" t="s">
        <v>19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235</v>
      </c>
      <c r="AU215" s="247" t="s">
        <v>82</v>
      </c>
      <c r="AV215" s="13" t="s">
        <v>79</v>
      </c>
      <c r="AW215" s="13" t="s">
        <v>33</v>
      </c>
      <c r="AX215" s="13" t="s">
        <v>72</v>
      </c>
      <c r="AY215" s="247" t="s">
        <v>146</v>
      </c>
    </row>
    <row r="216" s="14" customFormat="1">
      <c r="A216" s="14"/>
      <c r="B216" s="248"/>
      <c r="C216" s="249"/>
      <c r="D216" s="219" t="s">
        <v>235</v>
      </c>
      <c r="E216" s="250" t="s">
        <v>19</v>
      </c>
      <c r="F216" s="251" t="s">
        <v>156</v>
      </c>
      <c r="G216" s="249"/>
      <c r="H216" s="252">
        <v>3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235</v>
      </c>
      <c r="AU216" s="258" t="s">
        <v>82</v>
      </c>
      <c r="AV216" s="14" t="s">
        <v>82</v>
      </c>
      <c r="AW216" s="14" t="s">
        <v>33</v>
      </c>
      <c r="AX216" s="14" t="s">
        <v>72</v>
      </c>
      <c r="AY216" s="258" t="s">
        <v>146</v>
      </c>
    </row>
    <row r="217" s="15" customFormat="1">
      <c r="A217" s="15"/>
      <c r="B217" s="269"/>
      <c r="C217" s="270"/>
      <c r="D217" s="219" t="s">
        <v>235</v>
      </c>
      <c r="E217" s="271" t="s">
        <v>19</v>
      </c>
      <c r="F217" s="272" t="s">
        <v>271</v>
      </c>
      <c r="G217" s="270"/>
      <c r="H217" s="273">
        <v>6</v>
      </c>
      <c r="I217" s="274"/>
      <c r="J217" s="270"/>
      <c r="K217" s="270"/>
      <c r="L217" s="275"/>
      <c r="M217" s="276"/>
      <c r="N217" s="277"/>
      <c r="O217" s="277"/>
      <c r="P217" s="277"/>
      <c r="Q217" s="277"/>
      <c r="R217" s="277"/>
      <c r="S217" s="277"/>
      <c r="T217" s="27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9" t="s">
        <v>235</v>
      </c>
      <c r="AU217" s="279" t="s">
        <v>82</v>
      </c>
      <c r="AV217" s="15" t="s">
        <v>145</v>
      </c>
      <c r="AW217" s="15" t="s">
        <v>33</v>
      </c>
      <c r="AX217" s="15" t="s">
        <v>79</v>
      </c>
      <c r="AY217" s="279" t="s">
        <v>146</v>
      </c>
    </row>
    <row r="218" s="2" customFormat="1" ht="24.15" customHeight="1">
      <c r="A218" s="39"/>
      <c r="B218" s="40"/>
      <c r="C218" s="206" t="s">
        <v>464</v>
      </c>
      <c r="D218" s="206" t="s">
        <v>147</v>
      </c>
      <c r="E218" s="207" t="s">
        <v>814</v>
      </c>
      <c r="F218" s="208" t="s">
        <v>815</v>
      </c>
      <c r="G218" s="209" t="s">
        <v>239</v>
      </c>
      <c r="H218" s="210">
        <v>0.16300000000000001</v>
      </c>
      <c r="I218" s="211"/>
      <c r="J218" s="212">
        <f>ROUND(I218*H218,2)</f>
        <v>0</v>
      </c>
      <c r="K218" s="208" t="s">
        <v>194</v>
      </c>
      <c r="L218" s="45"/>
      <c r="M218" s="213" t="s">
        <v>19</v>
      </c>
      <c r="N218" s="214" t="s">
        <v>43</v>
      </c>
      <c r="O218" s="85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7" t="s">
        <v>395</v>
      </c>
      <c r="AT218" s="217" t="s">
        <v>147</v>
      </c>
      <c r="AU218" s="217" t="s">
        <v>82</v>
      </c>
      <c r="AY218" s="18" t="s">
        <v>146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79</v>
      </c>
      <c r="BK218" s="218">
        <f>ROUND(I218*H218,2)</f>
        <v>0</v>
      </c>
      <c r="BL218" s="18" t="s">
        <v>395</v>
      </c>
      <c r="BM218" s="217" t="s">
        <v>1411</v>
      </c>
    </row>
    <row r="219" s="2" customFormat="1">
      <c r="A219" s="39"/>
      <c r="B219" s="40"/>
      <c r="C219" s="41"/>
      <c r="D219" s="219" t="s">
        <v>152</v>
      </c>
      <c r="E219" s="41"/>
      <c r="F219" s="220" t="s">
        <v>817</v>
      </c>
      <c r="G219" s="41"/>
      <c r="H219" s="41"/>
      <c r="I219" s="221"/>
      <c r="J219" s="41"/>
      <c r="K219" s="41"/>
      <c r="L219" s="45"/>
      <c r="M219" s="222"/>
      <c r="N219" s="223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152</v>
      </c>
      <c r="AU219" s="18" t="s">
        <v>82</v>
      </c>
    </row>
    <row r="220" s="2" customFormat="1">
      <c r="A220" s="39"/>
      <c r="B220" s="40"/>
      <c r="C220" s="41"/>
      <c r="D220" s="236" t="s">
        <v>197</v>
      </c>
      <c r="E220" s="41"/>
      <c r="F220" s="237" t="s">
        <v>818</v>
      </c>
      <c r="G220" s="41"/>
      <c r="H220" s="41"/>
      <c r="I220" s="221"/>
      <c r="J220" s="41"/>
      <c r="K220" s="41"/>
      <c r="L220" s="45"/>
      <c r="M220" s="222"/>
      <c r="N220" s="223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197</v>
      </c>
      <c r="AU220" s="18" t="s">
        <v>82</v>
      </c>
    </row>
    <row r="221" s="11" customFormat="1" ht="22.8" customHeight="1">
      <c r="A221" s="11"/>
      <c r="B221" s="192"/>
      <c r="C221" s="193"/>
      <c r="D221" s="194" t="s">
        <v>71</v>
      </c>
      <c r="E221" s="234" t="s">
        <v>1412</v>
      </c>
      <c r="F221" s="234" t="s">
        <v>1413</v>
      </c>
      <c r="G221" s="193"/>
      <c r="H221" s="193"/>
      <c r="I221" s="196"/>
      <c r="J221" s="235">
        <f>BK221</f>
        <v>0</v>
      </c>
      <c r="K221" s="193"/>
      <c r="L221" s="198"/>
      <c r="M221" s="199"/>
      <c r="N221" s="200"/>
      <c r="O221" s="200"/>
      <c r="P221" s="201">
        <f>SUM(P222:P224)</f>
        <v>0</v>
      </c>
      <c r="Q221" s="200"/>
      <c r="R221" s="201">
        <f>SUM(R222:R224)</f>
        <v>0.0276</v>
      </c>
      <c r="S221" s="200"/>
      <c r="T221" s="202">
        <f>SUM(T222:T224)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03" t="s">
        <v>82</v>
      </c>
      <c r="AT221" s="204" t="s">
        <v>71</v>
      </c>
      <c r="AU221" s="204" t="s">
        <v>79</v>
      </c>
      <c r="AY221" s="203" t="s">
        <v>146</v>
      </c>
      <c r="BK221" s="205">
        <f>SUM(BK222:BK224)</f>
        <v>0</v>
      </c>
    </row>
    <row r="222" s="2" customFormat="1" ht="33" customHeight="1">
      <c r="A222" s="39"/>
      <c r="B222" s="40"/>
      <c r="C222" s="206" t="s">
        <v>470</v>
      </c>
      <c r="D222" s="206" t="s">
        <v>147</v>
      </c>
      <c r="E222" s="207" t="s">
        <v>1414</v>
      </c>
      <c r="F222" s="208" t="s">
        <v>1415</v>
      </c>
      <c r="G222" s="209" t="s">
        <v>785</v>
      </c>
      <c r="H222" s="210">
        <v>3</v>
      </c>
      <c r="I222" s="211"/>
      <c r="J222" s="212">
        <f>ROUND(I222*H222,2)</f>
        <v>0</v>
      </c>
      <c r="K222" s="208" t="s">
        <v>194</v>
      </c>
      <c r="L222" s="45"/>
      <c r="M222" s="213" t="s">
        <v>19</v>
      </c>
      <c r="N222" s="214" t="s">
        <v>43</v>
      </c>
      <c r="O222" s="85"/>
      <c r="P222" s="215">
        <f>O222*H222</f>
        <v>0</v>
      </c>
      <c r="Q222" s="215">
        <v>0.0091999999999999998</v>
      </c>
      <c r="R222" s="215">
        <f>Q222*H222</f>
        <v>0.0276</v>
      </c>
      <c r="S222" s="215">
        <v>0</v>
      </c>
      <c r="T222" s="21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7" t="s">
        <v>395</v>
      </c>
      <c r="AT222" s="217" t="s">
        <v>147</v>
      </c>
      <c r="AU222" s="217" t="s">
        <v>82</v>
      </c>
      <c r="AY222" s="18" t="s">
        <v>146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79</v>
      </c>
      <c r="BK222" s="218">
        <f>ROUND(I222*H222,2)</f>
        <v>0</v>
      </c>
      <c r="BL222" s="18" t="s">
        <v>395</v>
      </c>
      <c r="BM222" s="217" t="s">
        <v>1416</v>
      </c>
    </row>
    <row r="223" s="2" customFormat="1">
      <c r="A223" s="39"/>
      <c r="B223" s="40"/>
      <c r="C223" s="41"/>
      <c r="D223" s="219" t="s">
        <v>152</v>
      </c>
      <c r="E223" s="41"/>
      <c r="F223" s="220" t="s">
        <v>1417</v>
      </c>
      <c r="G223" s="41"/>
      <c r="H223" s="41"/>
      <c r="I223" s="221"/>
      <c r="J223" s="41"/>
      <c r="K223" s="41"/>
      <c r="L223" s="45"/>
      <c r="M223" s="222"/>
      <c r="N223" s="22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152</v>
      </c>
      <c r="AU223" s="18" t="s">
        <v>82</v>
      </c>
    </row>
    <row r="224" s="2" customFormat="1">
      <c r="A224" s="39"/>
      <c r="B224" s="40"/>
      <c r="C224" s="41"/>
      <c r="D224" s="236" t="s">
        <v>197</v>
      </c>
      <c r="E224" s="41"/>
      <c r="F224" s="237" t="s">
        <v>1418</v>
      </c>
      <c r="G224" s="41"/>
      <c r="H224" s="41"/>
      <c r="I224" s="221"/>
      <c r="J224" s="41"/>
      <c r="K224" s="41"/>
      <c r="L224" s="45"/>
      <c r="M224" s="222"/>
      <c r="N224" s="223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197</v>
      </c>
      <c r="AU224" s="18" t="s">
        <v>82</v>
      </c>
    </row>
    <row r="225" s="11" customFormat="1" ht="25.92" customHeight="1">
      <c r="A225" s="11"/>
      <c r="B225" s="192"/>
      <c r="C225" s="193"/>
      <c r="D225" s="194" t="s">
        <v>71</v>
      </c>
      <c r="E225" s="195" t="s">
        <v>741</v>
      </c>
      <c r="F225" s="195" t="s">
        <v>742</v>
      </c>
      <c r="G225" s="193"/>
      <c r="H225" s="193"/>
      <c r="I225" s="196"/>
      <c r="J225" s="197">
        <f>BK225</f>
        <v>0</v>
      </c>
      <c r="K225" s="193"/>
      <c r="L225" s="198"/>
      <c r="M225" s="199"/>
      <c r="N225" s="200"/>
      <c r="O225" s="200"/>
      <c r="P225" s="201">
        <f>SUM(P226:P229)</f>
        <v>0</v>
      </c>
      <c r="Q225" s="200"/>
      <c r="R225" s="201">
        <f>SUM(R226:R229)</f>
        <v>0</v>
      </c>
      <c r="S225" s="200"/>
      <c r="T225" s="202">
        <f>SUM(T226:T229)</f>
        <v>0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3" t="s">
        <v>145</v>
      </c>
      <c r="AT225" s="204" t="s">
        <v>71</v>
      </c>
      <c r="AU225" s="204" t="s">
        <v>72</v>
      </c>
      <c r="AY225" s="203" t="s">
        <v>146</v>
      </c>
      <c r="BK225" s="205">
        <f>SUM(BK226:BK229)</f>
        <v>0</v>
      </c>
    </row>
    <row r="226" s="2" customFormat="1" ht="21.75" customHeight="1">
      <c r="A226" s="39"/>
      <c r="B226" s="40"/>
      <c r="C226" s="206" t="s">
        <v>476</v>
      </c>
      <c r="D226" s="206" t="s">
        <v>147</v>
      </c>
      <c r="E226" s="207" t="s">
        <v>744</v>
      </c>
      <c r="F226" s="208" t="s">
        <v>745</v>
      </c>
      <c r="G226" s="209" t="s">
        <v>746</v>
      </c>
      <c r="H226" s="210">
        <v>8.5</v>
      </c>
      <c r="I226" s="211"/>
      <c r="J226" s="212">
        <f>ROUND(I226*H226,2)</f>
        <v>0</v>
      </c>
      <c r="K226" s="208" t="s">
        <v>194</v>
      </c>
      <c r="L226" s="45"/>
      <c r="M226" s="213" t="s">
        <v>19</v>
      </c>
      <c r="N226" s="214" t="s">
        <v>43</v>
      </c>
      <c r="O226" s="85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7" t="s">
        <v>150</v>
      </c>
      <c r="AT226" s="217" t="s">
        <v>147</v>
      </c>
      <c r="AU226" s="217" t="s">
        <v>79</v>
      </c>
      <c r="AY226" s="18" t="s">
        <v>146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79</v>
      </c>
      <c r="BK226" s="218">
        <f>ROUND(I226*H226,2)</f>
        <v>0</v>
      </c>
      <c r="BL226" s="18" t="s">
        <v>150</v>
      </c>
      <c r="BM226" s="217" t="s">
        <v>1419</v>
      </c>
    </row>
    <row r="227" s="2" customFormat="1">
      <c r="A227" s="39"/>
      <c r="B227" s="40"/>
      <c r="C227" s="41"/>
      <c r="D227" s="219" t="s">
        <v>152</v>
      </c>
      <c r="E227" s="41"/>
      <c r="F227" s="220" t="s">
        <v>748</v>
      </c>
      <c r="G227" s="41"/>
      <c r="H227" s="41"/>
      <c r="I227" s="221"/>
      <c r="J227" s="41"/>
      <c r="K227" s="41"/>
      <c r="L227" s="45"/>
      <c r="M227" s="222"/>
      <c r="N227" s="22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152</v>
      </c>
      <c r="AU227" s="18" t="s">
        <v>79</v>
      </c>
    </row>
    <row r="228" s="2" customFormat="1">
      <c r="A228" s="39"/>
      <c r="B228" s="40"/>
      <c r="C228" s="41"/>
      <c r="D228" s="236" t="s">
        <v>197</v>
      </c>
      <c r="E228" s="41"/>
      <c r="F228" s="237" t="s">
        <v>749</v>
      </c>
      <c r="G228" s="41"/>
      <c r="H228" s="41"/>
      <c r="I228" s="221"/>
      <c r="J228" s="41"/>
      <c r="K228" s="41"/>
      <c r="L228" s="45"/>
      <c r="M228" s="222"/>
      <c r="N228" s="22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197</v>
      </c>
      <c r="AU228" s="18" t="s">
        <v>79</v>
      </c>
    </row>
    <row r="229" s="14" customFormat="1">
      <c r="A229" s="14"/>
      <c r="B229" s="248"/>
      <c r="C229" s="249"/>
      <c r="D229" s="219" t="s">
        <v>235</v>
      </c>
      <c r="E229" s="250" t="s">
        <v>19</v>
      </c>
      <c r="F229" s="251" t="s">
        <v>820</v>
      </c>
      <c r="G229" s="249"/>
      <c r="H229" s="252">
        <v>8.5</v>
      </c>
      <c r="I229" s="253"/>
      <c r="J229" s="249"/>
      <c r="K229" s="249"/>
      <c r="L229" s="254"/>
      <c r="M229" s="280"/>
      <c r="N229" s="281"/>
      <c r="O229" s="281"/>
      <c r="P229" s="281"/>
      <c r="Q229" s="281"/>
      <c r="R229" s="281"/>
      <c r="S229" s="281"/>
      <c r="T229" s="28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235</v>
      </c>
      <c r="AU229" s="258" t="s">
        <v>79</v>
      </c>
      <c r="AV229" s="14" t="s">
        <v>82</v>
      </c>
      <c r="AW229" s="14" t="s">
        <v>33</v>
      </c>
      <c r="AX229" s="14" t="s">
        <v>79</v>
      </c>
      <c r="AY229" s="258" t="s">
        <v>146</v>
      </c>
    </row>
    <row r="230" s="2" customFormat="1" ht="6.96" customHeight="1">
      <c r="A230" s="39"/>
      <c r="B230" s="60"/>
      <c r="C230" s="61"/>
      <c r="D230" s="61"/>
      <c r="E230" s="61"/>
      <c r="F230" s="61"/>
      <c r="G230" s="61"/>
      <c r="H230" s="61"/>
      <c r="I230" s="61"/>
      <c r="J230" s="61"/>
      <c r="K230" s="61"/>
      <c r="L230" s="45"/>
      <c r="M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</row>
  </sheetData>
  <sheetProtection sheet="1" autoFilter="0" formatColumns="0" formatRows="0" objects="1" scenarios="1" spinCount="100000" saltValue="ad0cPhpJfkhMqaTHj9UozQR4CggnNeOdGXx5WyuDiUC7kMo0gIK2f9UpgLr0UX69Hs2DDy1VA9EuK8i5QmYQow==" hashValue="1VdWXJ/jg4hptKZRcfjosfYHxF0hE5FJ7aQ2RUQZu7igkoSXbdiaOsNdhxtI/AFHThbmCpRlQRDKtopJoFOyzA==" algorithmName="SHA-512" password="9C2B"/>
  <autoFilter ref="C91:K2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3_02/997013211"/>
    <hyperlink ref="F100" r:id="rId2" display="https://podminky.urs.cz/item/CS_URS_2023_02/997013501"/>
    <hyperlink ref="F103" r:id="rId3" display="https://podminky.urs.cz/item/CS_URS_2023_02/997013509"/>
    <hyperlink ref="F107" r:id="rId4" display="https://podminky.urs.cz/item/CS_URS_2023_02/997013871"/>
    <hyperlink ref="F112" r:id="rId5" display="https://podminky.urs.cz/item/CS_URS_2023_02/721171903"/>
    <hyperlink ref="F120" r:id="rId6" display="https://podminky.urs.cz/item/CS_URS_2023_02/721171905"/>
    <hyperlink ref="F128" r:id="rId7" display="https://podminky.urs.cz/item/CS_URS_2023_02/721171913"/>
    <hyperlink ref="F136" r:id="rId8" display="https://podminky.urs.cz/item/CS_URS_2023_02/721171915"/>
    <hyperlink ref="F144" r:id="rId9" display="https://podminky.urs.cz/item/CS_URS_2023_02/721220801"/>
    <hyperlink ref="F147" r:id="rId10" display="https://podminky.urs.cz/item/CS_URS_2023_02/998721101"/>
    <hyperlink ref="F151" r:id="rId11" display="https://podminky.urs.cz/item/CS_URS_2023_02/725110814"/>
    <hyperlink ref="F154" r:id="rId12" display="https://podminky.urs.cz/item/CS_URS_2023_02/725112022"/>
    <hyperlink ref="F164" r:id="rId13" display="https://podminky.urs.cz/item/CS_URS_2023_02/725121511"/>
    <hyperlink ref="F167" r:id="rId14" display="https://podminky.urs.cz/item/CS_URS_2023_02/725122814"/>
    <hyperlink ref="F170" r:id="rId15" display="https://podminky.urs.cz/item/CS_URS_2023_02/725210821"/>
    <hyperlink ref="F173" r:id="rId16" display="https://podminky.urs.cz/item/CS_URS_2023_02/725211604"/>
    <hyperlink ref="F176" r:id="rId17" display="https://podminky.urs.cz/item/CS_URS_2023_02/725291711"/>
    <hyperlink ref="F179" r:id="rId18" display="https://podminky.urs.cz/item/CS_URS_2023_02/725291722"/>
    <hyperlink ref="F182" r:id="rId19" display="https://podminky.urs.cz/item/CS_URS_2023_02/725330820"/>
    <hyperlink ref="F185" r:id="rId20" display="https://podminky.urs.cz/item/CS_URS_2023_02/725331111"/>
    <hyperlink ref="F190" r:id="rId21" display="https://podminky.urs.cz/item/CS_URS_2023_02/725820801"/>
    <hyperlink ref="F200" r:id="rId22" display="https://podminky.urs.cz/item/CS_URS_2023_02/725822613"/>
    <hyperlink ref="F208" r:id="rId23" display="https://podminky.urs.cz/item/CS_URS_2023_02/725831311"/>
    <hyperlink ref="F212" r:id="rId24" display="https://podminky.urs.cz/item/CS_URS_2023_02/725861102"/>
    <hyperlink ref="F220" r:id="rId25" display="https://podminky.urs.cz/item/CS_URS_2023_02/998725101"/>
    <hyperlink ref="F224" r:id="rId26" display="https://podminky.urs.cz/item/CS_URS_2023_02/726111031"/>
    <hyperlink ref="F228" r:id="rId27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936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1420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ROUND((SUM(BE95:BE271)),  2)</f>
        <v>0</v>
      </c>
      <c r="G35" s="39"/>
      <c r="H35" s="39"/>
      <c r="I35" s="158">
        <v>0.20999999999999999</v>
      </c>
      <c r="J35" s="157">
        <f>ROUND(((SUM(BE95:BE271))*I35),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ROUND((SUM(BF95:BF271)),  2)</f>
        <v>0</v>
      </c>
      <c r="G36" s="39"/>
      <c r="H36" s="39"/>
      <c r="I36" s="158">
        <v>0.14999999999999999</v>
      </c>
      <c r="J36" s="157">
        <f>ROUND(((SUM(BF95:BF271))*I36),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ROUND((SUM(BG95:BG271)),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ROUND((SUM(BH95:BH271)),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ROUND((SUM(BI95:BI271)),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UT2 - Vytápění - 2.NP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211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213</v>
      </c>
      <c r="E65" s="231"/>
      <c r="F65" s="231"/>
      <c r="G65" s="231"/>
      <c r="H65" s="231"/>
      <c r="I65" s="231"/>
      <c r="J65" s="232">
        <f>J97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214</v>
      </c>
      <c r="E66" s="231"/>
      <c r="F66" s="231"/>
      <c r="G66" s="231"/>
      <c r="H66" s="231"/>
      <c r="I66" s="231"/>
      <c r="J66" s="232">
        <f>J102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9"/>
      <c r="C67" s="126"/>
      <c r="D67" s="230" t="s">
        <v>215</v>
      </c>
      <c r="E67" s="231"/>
      <c r="F67" s="231"/>
      <c r="G67" s="231"/>
      <c r="H67" s="231"/>
      <c r="I67" s="231"/>
      <c r="J67" s="232">
        <f>J126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9"/>
      <c r="C68" s="126"/>
      <c r="D68" s="230" t="s">
        <v>216</v>
      </c>
      <c r="E68" s="231"/>
      <c r="F68" s="231"/>
      <c r="G68" s="231"/>
      <c r="H68" s="231"/>
      <c r="I68" s="231"/>
      <c r="J68" s="232">
        <f>J140</f>
        <v>0</v>
      </c>
      <c r="K68" s="126"/>
      <c r="L68" s="23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75"/>
      <c r="C69" s="176"/>
      <c r="D69" s="177" t="s">
        <v>217</v>
      </c>
      <c r="E69" s="178"/>
      <c r="F69" s="178"/>
      <c r="G69" s="178"/>
      <c r="H69" s="178"/>
      <c r="I69" s="178"/>
      <c r="J69" s="179">
        <f>J144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2" customFormat="1" ht="19.92" customHeight="1">
      <c r="A70" s="12"/>
      <c r="B70" s="229"/>
      <c r="C70" s="126"/>
      <c r="D70" s="230" t="s">
        <v>822</v>
      </c>
      <c r="E70" s="231"/>
      <c r="F70" s="231"/>
      <c r="G70" s="231"/>
      <c r="H70" s="231"/>
      <c r="I70" s="231"/>
      <c r="J70" s="232">
        <f>J145</f>
        <v>0</v>
      </c>
      <c r="K70" s="126"/>
      <c r="L70" s="23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9"/>
      <c r="C71" s="126"/>
      <c r="D71" s="230" t="s">
        <v>823</v>
      </c>
      <c r="E71" s="231"/>
      <c r="F71" s="231"/>
      <c r="G71" s="231"/>
      <c r="H71" s="231"/>
      <c r="I71" s="231"/>
      <c r="J71" s="232">
        <f>J197</f>
        <v>0</v>
      </c>
      <c r="K71" s="126"/>
      <c r="L71" s="23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9"/>
      <c r="C72" s="126"/>
      <c r="D72" s="230" t="s">
        <v>824</v>
      </c>
      <c r="E72" s="231"/>
      <c r="F72" s="231"/>
      <c r="G72" s="231"/>
      <c r="H72" s="231"/>
      <c r="I72" s="231"/>
      <c r="J72" s="232">
        <f>J227</f>
        <v>0</v>
      </c>
      <c r="K72" s="126"/>
      <c r="L72" s="233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9" customFormat="1" ht="24.96" customHeight="1">
      <c r="A73" s="9"/>
      <c r="B73" s="175"/>
      <c r="C73" s="176"/>
      <c r="D73" s="177" t="s">
        <v>225</v>
      </c>
      <c r="E73" s="178"/>
      <c r="F73" s="178"/>
      <c r="G73" s="178"/>
      <c r="H73" s="178"/>
      <c r="I73" s="178"/>
      <c r="J73" s="179">
        <f>J265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Víceúčelový školní objekt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121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936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UT2 - Vytápění - 2.NP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>Luby</v>
      </c>
      <c r="G89" s="41"/>
      <c r="H89" s="41"/>
      <c r="I89" s="33" t="s">
        <v>23</v>
      </c>
      <c r="J89" s="73" t="str">
        <f>IF(J14="","",J14)</f>
        <v>25. 7. 2023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E17</f>
        <v>Město Luby, Nám. 5. května 164, Luby</v>
      </c>
      <c r="G91" s="41"/>
      <c r="H91" s="41"/>
      <c r="I91" s="33" t="s">
        <v>31</v>
      </c>
      <c r="J91" s="37" t="str">
        <f>E23</f>
        <v>PK Beránek &amp; Hradil, Svobody 7/1, Cheb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>Jakub Vilingr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0" customFormat="1" ht="29.28" customHeight="1">
      <c r="A94" s="181"/>
      <c r="B94" s="182"/>
      <c r="C94" s="183" t="s">
        <v>131</v>
      </c>
      <c r="D94" s="184" t="s">
        <v>57</v>
      </c>
      <c r="E94" s="184" t="s">
        <v>53</v>
      </c>
      <c r="F94" s="184" t="s">
        <v>54</v>
      </c>
      <c r="G94" s="184" t="s">
        <v>132</v>
      </c>
      <c r="H94" s="184" t="s">
        <v>133</v>
      </c>
      <c r="I94" s="184" t="s">
        <v>134</v>
      </c>
      <c r="J94" s="184" t="s">
        <v>127</v>
      </c>
      <c r="K94" s="185" t="s">
        <v>135</v>
      </c>
      <c r="L94" s="186"/>
      <c r="M94" s="93" t="s">
        <v>19</v>
      </c>
      <c r="N94" s="94" t="s">
        <v>42</v>
      </c>
      <c r="O94" s="94" t="s">
        <v>136</v>
      </c>
      <c r="P94" s="94" t="s">
        <v>137</v>
      </c>
      <c r="Q94" s="94" t="s">
        <v>138</v>
      </c>
      <c r="R94" s="94" t="s">
        <v>139</v>
      </c>
      <c r="S94" s="94" t="s">
        <v>140</v>
      </c>
      <c r="T94" s="95" t="s">
        <v>141</v>
      </c>
      <c r="U94" s="181"/>
      <c r="V94" s="181"/>
      <c r="W94" s="181"/>
      <c r="X94" s="181"/>
      <c r="Y94" s="181"/>
      <c r="Z94" s="181"/>
      <c r="AA94" s="181"/>
      <c r="AB94" s="181"/>
      <c r="AC94" s="181"/>
      <c r="AD94" s="181"/>
      <c r="AE94" s="181"/>
    </row>
    <row r="95" s="2" customFormat="1" ht="22.8" customHeight="1">
      <c r="A95" s="39"/>
      <c r="B95" s="40"/>
      <c r="C95" s="100" t="s">
        <v>142</v>
      </c>
      <c r="D95" s="41"/>
      <c r="E95" s="41"/>
      <c r="F95" s="41"/>
      <c r="G95" s="41"/>
      <c r="H95" s="41"/>
      <c r="I95" s="41"/>
      <c r="J95" s="187">
        <f>BK95</f>
        <v>0</v>
      </c>
      <c r="K95" s="41"/>
      <c r="L95" s="45"/>
      <c r="M95" s="96"/>
      <c r="N95" s="188"/>
      <c r="O95" s="97"/>
      <c r="P95" s="189">
        <f>P96+P144+P265</f>
        <v>0</v>
      </c>
      <c r="Q95" s="97"/>
      <c r="R95" s="189">
        <f>R96+R144+R265</f>
        <v>0.93894000000000011</v>
      </c>
      <c r="S95" s="97"/>
      <c r="T95" s="190">
        <f>T96+T144+T265</f>
        <v>0.56594999999999995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128</v>
      </c>
      <c r="BK95" s="191">
        <f>BK96+BK144+BK265</f>
        <v>0</v>
      </c>
    </row>
    <row r="96" s="11" customFormat="1" ht="25.92" customHeight="1">
      <c r="A96" s="11"/>
      <c r="B96" s="192"/>
      <c r="C96" s="193"/>
      <c r="D96" s="194" t="s">
        <v>71</v>
      </c>
      <c r="E96" s="195" t="s">
        <v>226</v>
      </c>
      <c r="F96" s="195" t="s">
        <v>227</v>
      </c>
      <c r="G96" s="193"/>
      <c r="H96" s="193"/>
      <c r="I96" s="196"/>
      <c r="J96" s="197">
        <f>BK96</f>
        <v>0</v>
      </c>
      <c r="K96" s="193"/>
      <c r="L96" s="198"/>
      <c r="M96" s="199"/>
      <c r="N96" s="200"/>
      <c r="O96" s="200"/>
      <c r="P96" s="201">
        <f>P97+P102+P126+P140</f>
        <v>0</v>
      </c>
      <c r="Q96" s="200"/>
      <c r="R96" s="201">
        <f>R97+R102+R126+R140</f>
        <v>0.45276000000000005</v>
      </c>
      <c r="S96" s="200"/>
      <c r="T96" s="202">
        <f>T97+T102+T126+T140</f>
        <v>0.56594999999999995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3" t="s">
        <v>79</v>
      </c>
      <c r="AT96" s="204" t="s">
        <v>71</v>
      </c>
      <c r="AU96" s="204" t="s">
        <v>72</v>
      </c>
      <c r="AY96" s="203" t="s">
        <v>146</v>
      </c>
      <c r="BK96" s="205">
        <f>BK97+BK102+BK126+BK140</f>
        <v>0</v>
      </c>
    </row>
    <row r="97" s="11" customFormat="1" ht="22.8" customHeight="1">
      <c r="A97" s="11"/>
      <c r="B97" s="192"/>
      <c r="C97" s="193"/>
      <c r="D97" s="194" t="s">
        <v>71</v>
      </c>
      <c r="E97" s="234" t="s">
        <v>171</v>
      </c>
      <c r="F97" s="234" t="s">
        <v>272</v>
      </c>
      <c r="G97" s="193"/>
      <c r="H97" s="193"/>
      <c r="I97" s="196"/>
      <c r="J97" s="235">
        <f>BK97</f>
        <v>0</v>
      </c>
      <c r="K97" s="193"/>
      <c r="L97" s="198"/>
      <c r="M97" s="199"/>
      <c r="N97" s="200"/>
      <c r="O97" s="200"/>
      <c r="P97" s="201">
        <f>SUM(P98:P101)</f>
        <v>0</v>
      </c>
      <c r="Q97" s="200"/>
      <c r="R97" s="201">
        <f>SUM(R98:R101)</f>
        <v>0.45276000000000005</v>
      </c>
      <c r="S97" s="200"/>
      <c r="T97" s="202">
        <f>SUM(T98:T101)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03" t="s">
        <v>79</v>
      </c>
      <c r="AT97" s="204" t="s">
        <v>71</v>
      </c>
      <c r="AU97" s="204" t="s">
        <v>79</v>
      </c>
      <c r="AY97" s="203" t="s">
        <v>146</v>
      </c>
      <c r="BK97" s="205">
        <f>SUM(BK98:BK101)</f>
        <v>0</v>
      </c>
    </row>
    <row r="98" s="2" customFormat="1" ht="21.75" customHeight="1">
      <c r="A98" s="39"/>
      <c r="B98" s="40"/>
      <c r="C98" s="206" t="s">
        <v>79</v>
      </c>
      <c r="D98" s="206" t="s">
        <v>147</v>
      </c>
      <c r="E98" s="207" t="s">
        <v>825</v>
      </c>
      <c r="F98" s="208" t="s">
        <v>826</v>
      </c>
      <c r="G98" s="209" t="s">
        <v>252</v>
      </c>
      <c r="H98" s="210">
        <v>8.0850000000000009</v>
      </c>
      <c r="I98" s="211"/>
      <c r="J98" s="212">
        <f>ROUND(I98*H98,2)</f>
        <v>0</v>
      </c>
      <c r="K98" s="208" t="s">
        <v>194</v>
      </c>
      <c r="L98" s="45"/>
      <c r="M98" s="213" t="s">
        <v>19</v>
      </c>
      <c r="N98" s="214" t="s">
        <v>43</v>
      </c>
      <c r="O98" s="85"/>
      <c r="P98" s="215">
        <f>O98*H98</f>
        <v>0</v>
      </c>
      <c r="Q98" s="215">
        <v>0.056000000000000001</v>
      </c>
      <c r="R98" s="215">
        <f>Q98*H98</f>
        <v>0.45276000000000005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145</v>
      </c>
      <c r="AT98" s="217" t="s">
        <v>147</v>
      </c>
      <c r="AU98" s="217" t="s">
        <v>82</v>
      </c>
      <c r="AY98" s="18" t="s">
        <v>146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79</v>
      </c>
      <c r="BK98" s="218">
        <f>ROUND(I98*H98,2)</f>
        <v>0</v>
      </c>
      <c r="BL98" s="18" t="s">
        <v>145</v>
      </c>
      <c r="BM98" s="217" t="s">
        <v>1421</v>
      </c>
    </row>
    <row r="99" s="2" customFormat="1">
      <c r="A99" s="39"/>
      <c r="B99" s="40"/>
      <c r="C99" s="41"/>
      <c r="D99" s="219" t="s">
        <v>152</v>
      </c>
      <c r="E99" s="41"/>
      <c r="F99" s="220" t="s">
        <v>828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82</v>
      </c>
    </row>
    <row r="100" s="2" customFormat="1">
      <c r="A100" s="39"/>
      <c r="B100" s="40"/>
      <c r="C100" s="41"/>
      <c r="D100" s="236" t="s">
        <v>197</v>
      </c>
      <c r="E100" s="41"/>
      <c r="F100" s="237" t="s">
        <v>829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197</v>
      </c>
      <c r="AU100" s="18" t="s">
        <v>82</v>
      </c>
    </row>
    <row r="101" s="14" customFormat="1">
      <c r="A101" s="14"/>
      <c r="B101" s="248"/>
      <c r="C101" s="249"/>
      <c r="D101" s="219" t="s">
        <v>235</v>
      </c>
      <c r="E101" s="250" t="s">
        <v>19</v>
      </c>
      <c r="F101" s="251" t="s">
        <v>1422</v>
      </c>
      <c r="G101" s="249"/>
      <c r="H101" s="252">
        <v>8.0850000000000009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8" t="s">
        <v>235</v>
      </c>
      <c r="AU101" s="258" t="s">
        <v>82</v>
      </c>
      <c r="AV101" s="14" t="s">
        <v>82</v>
      </c>
      <c r="AW101" s="14" t="s">
        <v>33</v>
      </c>
      <c r="AX101" s="14" t="s">
        <v>79</v>
      </c>
      <c r="AY101" s="258" t="s">
        <v>146</v>
      </c>
    </row>
    <row r="102" s="11" customFormat="1" ht="22.8" customHeight="1">
      <c r="A102" s="11"/>
      <c r="B102" s="192"/>
      <c r="C102" s="193"/>
      <c r="D102" s="194" t="s">
        <v>71</v>
      </c>
      <c r="E102" s="234" t="s">
        <v>286</v>
      </c>
      <c r="F102" s="234" t="s">
        <v>346</v>
      </c>
      <c r="G102" s="193"/>
      <c r="H102" s="193"/>
      <c r="I102" s="196"/>
      <c r="J102" s="235">
        <f>BK102</f>
        <v>0</v>
      </c>
      <c r="K102" s="193"/>
      <c r="L102" s="198"/>
      <c r="M102" s="199"/>
      <c r="N102" s="200"/>
      <c r="O102" s="200"/>
      <c r="P102" s="201">
        <f>SUM(P103:P125)</f>
        <v>0</v>
      </c>
      <c r="Q102" s="200"/>
      <c r="R102" s="201">
        <f>SUM(R103:R125)</f>
        <v>0</v>
      </c>
      <c r="S102" s="200"/>
      <c r="T102" s="202">
        <f>SUM(T103:T125)</f>
        <v>0.56594999999999995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3" t="s">
        <v>79</v>
      </c>
      <c r="AT102" s="204" t="s">
        <v>71</v>
      </c>
      <c r="AU102" s="204" t="s">
        <v>79</v>
      </c>
      <c r="AY102" s="203" t="s">
        <v>146</v>
      </c>
      <c r="BK102" s="205">
        <f>SUM(BK103:BK125)</f>
        <v>0</v>
      </c>
    </row>
    <row r="103" s="2" customFormat="1" ht="24.15" customHeight="1">
      <c r="A103" s="39"/>
      <c r="B103" s="40"/>
      <c r="C103" s="206" t="s">
        <v>82</v>
      </c>
      <c r="D103" s="206" t="s">
        <v>147</v>
      </c>
      <c r="E103" s="207" t="s">
        <v>831</v>
      </c>
      <c r="F103" s="208" t="s">
        <v>832</v>
      </c>
      <c r="G103" s="209" t="s">
        <v>414</v>
      </c>
      <c r="H103" s="210">
        <v>80.849999999999994</v>
      </c>
      <c r="I103" s="211"/>
      <c r="J103" s="212">
        <f>ROUND(I103*H103,2)</f>
        <v>0</v>
      </c>
      <c r="K103" s="208" t="s">
        <v>194</v>
      </c>
      <c r="L103" s="45"/>
      <c r="M103" s="213" t="s">
        <v>19</v>
      </c>
      <c r="N103" s="214" t="s">
        <v>43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0.0070000000000000001</v>
      </c>
      <c r="T103" s="216">
        <f>S103*H103</f>
        <v>0.56594999999999995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145</v>
      </c>
      <c r="AT103" s="217" t="s">
        <v>147</v>
      </c>
      <c r="AU103" s="217" t="s">
        <v>82</v>
      </c>
      <c r="AY103" s="18" t="s">
        <v>146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79</v>
      </c>
      <c r="BK103" s="218">
        <f>ROUND(I103*H103,2)</f>
        <v>0</v>
      </c>
      <c r="BL103" s="18" t="s">
        <v>145</v>
      </c>
      <c r="BM103" s="217" t="s">
        <v>1423</v>
      </c>
    </row>
    <row r="104" s="2" customFormat="1">
      <c r="A104" s="39"/>
      <c r="B104" s="40"/>
      <c r="C104" s="41"/>
      <c r="D104" s="219" t="s">
        <v>152</v>
      </c>
      <c r="E104" s="41"/>
      <c r="F104" s="220" t="s">
        <v>834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82</v>
      </c>
    </row>
    <row r="105" s="2" customFormat="1">
      <c r="A105" s="39"/>
      <c r="B105" s="40"/>
      <c r="C105" s="41"/>
      <c r="D105" s="236" t="s">
        <v>197</v>
      </c>
      <c r="E105" s="41"/>
      <c r="F105" s="237" t="s">
        <v>835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197</v>
      </c>
      <c r="AU105" s="18" t="s">
        <v>82</v>
      </c>
    </row>
    <row r="106" s="13" customFormat="1">
      <c r="A106" s="13"/>
      <c r="B106" s="238"/>
      <c r="C106" s="239"/>
      <c r="D106" s="219" t="s">
        <v>235</v>
      </c>
      <c r="E106" s="240" t="s">
        <v>19</v>
      </c>
      <c r="F106" s="241" t="s">
        <v>836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235</v>
      </c>
      <c r="AU106" s="247" t="s">
        <v>82</v>
      </c>
      <c r="AV106" s="13" t="s">
        <v>79</v>
      </c>
      <c r="AW106" s="13" t="s">
        <v>33</v>
      </c>
      <c r="AX106" s="13" t="s">
        <v>72</v>
      </c>
      <c r="AY106" s="247" t="s">
        <v>146</v>
      </c>
    </row>
    <row r="107" s="13" customFormat="1">
      <c r="A107" s="13"/>
      <c r="B107" s="238"/>
      <c r="C107" s="239"/>
      <c r="D107" s="219" t="s">
        <v>235</v>
      </c>
      <c r="E107" s="240" t="s">
        <v>19</v>
      </c>
      <c r="F107" s="241" t="s">
        <v>837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235</v>
      </c>
      <c r="AU107" s="247" t="s">
        <v>82</v>
      </c>
      <c r="AV107" s="13" t="s">
        <v>79</v>
      </c>
      <c r="AW107" s="13" t="s">
        <v>33</v>
      </c>
      <c r="AX107" s="13" t="s">
        <v>72</v>
      </c>
      <c r="AY107" s="247" t="s">
        <v>146</v>
      </c>
    </row>
    <row r="108" s="14" customFormat="1">
      <c r="A108" s="14"/>
      <c r="B108" s="248"/>
      <c r="C108" s="249"/>
      <c r="D108" s="219" t="s">
        <v>235</v>
      </c>
      <c r="E108" s="250" t="s">
        <v>19</v>
      </c>
      <c r="F108" s="251" t="s">
        <v>1424</v>
      </c>
      <c r="G108" s="249"/>
      <c r="H108" s="252">
        <v>9.5999999999999996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8" t="s">
        <v>235</v>
      </c>
      <c r="AU108" s="258" t="s">
        <v>82</v>
      </c>
      <c r="AV108" s="14" t="s">
        <v>82</v>
      </c>
      <c r="AW108" s="14" t="s">
        <v>33</v>
      </c>
      <c r="AX108" s="14" t="s">
        <v>72</v>
      </c>
      <c r="AY108" s="258" t="s">
        <v>146</v>
      </c>
    </row>
    <row r="109" s="14" customFormat="1">
      <c r="A109" s="14"/>
      <c r="B109" s="248"/>
      <c r="C109" s="249"/>
      <c r="D109" s="219" t="s">
        <v>235</v>
      </c>
      <c r="E109" s="250" t="s">
        <v>19</v>
      </c>
      <c r="F109" s="251" t="s">
        <v>1425</v>
      </c>
      <c r="G109" s="249"/>
      <c r="H109" s="252">
        <v>9.5999999999999996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8" t="s">
        <v>235</v>
      </c>
      <c r="AU109" s="258" t="s">
        <v>82</v>
      </c>
      <c r="AV109" s="14" t="s">
        <v>82</v>
      </c>
      <c r="AW109" s="14" t="s">
        <v>33</v>
      </c>
      <c r="AX109" s="14" t="s">
        <v>72</v>
      </c>
      <c r="AY109" s="258" t="s">
        <v>146</v>
      </c>
    </row>
    <row r="110" s="13" customFormat="1">
      <c r="A110" s="13"/>
      <c r="B110" s="238"/>
      <c r="C110" s="239"/>
      <c r="D110" s="219" t="s">
        <v>235</v>
      </c>
      <c r="E110" s="240" t="s">
        <v>19</v>
      </c>
      <c r="F110" s="241" t="s">
        <v>1426</v>
      </c>
      <c r="G110" s="239"/>
      <c r="H110" s="240" t="s">
        <v>19</v>
      </c>
      <c r="I110" s="242"/>
      <c r="J110" s="239"/>
      <c r="K110" s="239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235</v>
      </c>
      <c r="AU110" s="247" t="s">
        <v>82</v>
      </c>
      <c r="AV110" s="13" t="s">
        <v>79</v>
      </c>
      <c r="AW110" s="13" t="s">
        <v>33</v>
      </c>
      <c r="AX110" s="13" t="s">
        <v>72</v>
      </c>
      <c r="AY110" s="247" t="s">
        <v>146</v>
      </c>
    </row>
    <row r="111" s="14" customFormat="1">
      <c r="A111" s="14"/>
      <c r="B111" s="248"/>
      <c r="C111" s="249"/>
      <c r="D111" s="219" t="s">
        <v>235</v>
      </c>
      <c r="E111" s="250" t="s">
        <v>19</v>
      </c>
      <c r="F111" s="251" t="s">
        <v>1427</v>
      </c>
      <c r="G111" s="249"/>
      <c r="H111" s="252">
        <v>1.25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235</v>
      </c>
      <c r="AU111" s="258" t="s">
        <v>82</v>
      </c>
      <c r="AV111" s="14" t="s">
        <v>82</v>
      </c>
      <c r="AW111" s="14" t="s">
        <v>33</v>
      </c>
      <c r="AX111" s="14" t="s">
        <v>72</v>
      </c>
      <c r="AY111" s="258" t="s">
        <v>146</v>
      </c>
    </row>
    <row r="112" s="14" customFormat="1">
      <c r="A112" s="14"/>
      <c r="B112" s="248"/>
      <c r="C112" s="249"/>
      <c r="D112" s="219" t="s">
        <v>235</v>
      </c>
      <c r="E112" s="250" t="s">
        <v>19</v>
      </c>
      <c r="F112" s="251" t="s">
        <v>1428</v>
      </c>
      <c r="G112" s="249"/>
      <c r="H112" s="252">
        <v>2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8" t="s">
        <v>235</v>
      </c>
      <c r="AU112" s="258" t="s">
        <v>82</v>
      </c>
      <c r="AV112" s="14" t="s">
        <v>82</v>
      </c>
      <c r="AW112" s="14" t="s">
        <v>33</v>
      </c>
      <c r="AX112" s="14" t="s">
        <v>72</v>
      </c>
      <c r="AY112" s="258" t="s">
        <v>146</v>
      </c>
    </row>
    <row r="113" s="14" customFormat="1">
      <c r="A113" s="14"/>
      <c r="B113" s="248"/>
      <c r="C113" s="249"/>
      <c r="D113" s="219" t="s">
        <v>235</v>
      </c>
      <c r="E113" s="250" t="s">
        <v>19</v>
      </c>
      <c r="F113" s="251" t="s">
        <v>1429</v>
      </c>
      <c r="G113" s="249"/>
      <c r="H113" s="252">
        <v>2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8" t="s">
        <v>235</v>
      </c>
      <c r="AU113" s="258" t="s">
        <v>82</v>
      </c>
      <c r="AV113" s="14" t="s">
        <v>82</v>
      </c>
      <c r="AW113" s="14" t="s">
        <v>33</v>
      </c>
      <c r="AX113" s="14" t="s">
        <v>72</v>
      </c>
      <c r="AY113" s="258" t="s">
        <v>146</v>
      </c>
    </row>
    <row r="114" s="14" customFormat="1">
      <c r="A114" s="14"/>
      <c r="B114" s="248"/>
      <c r="C114" s="249"/>
      <c r="D114" s="219" t="s">
        <v>235</v>
      </c>
      <c r="E114" s="250" t="s">
        <v>19</v>
      </c>
      <c r="F114" s="251" t="s">
        <v>1430</v>
      </c>
      <c r="G114" s="249"/>
      <c r="H114" s="252">
        <v>1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235</v>
      </c>
      <c r="AU114" s="258" t="s">
        <v>82</v>
      </c>
      <c r="AV114" s="14" t="s">
        <v>82</v>
      </c>
      <c r="AW114" s="14" t="s">
        <v>33</v>
      </c>
      <c r="AX114" s="14" t="s">
        <v>72</v>
      </c>
      <c r="AY114" s="258" t="s">
        <v>146</v>
      </c>
    </row>
    <row r="115" s="14" customFormat="1">
      <c r="A115" s="14"/>
      <c r="B115" s="248"/>
      <c r="C115" s="249"/>
      <c r="D115" s="219" t="s">
        <v>235</v>
      </c>
      <c r="E115" s="250" t="s">
        <v>19</v>
      </c>
      <c r="F115" s="251" t="s">
        <v>1431</v>
      </c>
      <c r="G115" s="249"/>
      <c r="H115" s="252">
        <v>3.5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235</v>
      </c>
      <c r="AU115" s="258" t="s">
        <v>82</v>
      </c>
      <c r="AV115" s="14" t="s">
        <v>82</v>
      </c>
      <c r="AW115" s="14" t="s">
        <v>33</v>
      </c>
      <c r="AX115" s="14" t="s">
        <v>72</v>
      </c>
      <c r="AY115" s="258" t="s">
        <v>146</v>
      </c>
    </row>
    <row r="116" s="13" customFormat="1">
      <c r="A116" s="13"/>
      <c r="B116" s="238"/>
      <c r="C116" s="239"/>
      <c r="D116" s="219" t="s">
        <v>235</v>
      </c>
      <c r="E116" s="240" t="s">
        <v>19</v>
      </c>
      <c r="F116" s="241" t="s">
        <v>866</v>
      </c>
      <c r="G116" s="239"/>
      <c r="H116" s="240" t="s">
        <v>19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235</v>
      </c>
      <c r="AU116" s="247" t="s">
        <v>82</v>
      </c>
      <c r="AV116" s="13" t="s">
        <v>79</v>
      </c>
      <c r="AW116" s="13" t="s">
        <v>33</v>
      </c>
      <c r="AX116" s="13" t="s">
        <v>72</v>
      </c>
      <c r="AY116" s="247" t="s">
        <v>146</v>
      </c>
    </row>
    <row r="117" s="14" customFormat="1">
      <c r="A117" s="14"/>
      <c r="B117" s="248"/>
      <c r="C117" s="249"/>
      <c r="D117" s="219" t="s">
        <v>235</v>
      </c>
      <c r="E117" s="250" t="s">
        <v>19</v>
      </c>
      <c r="F117" s="251" t="s">
        <v>1432</v>
      </c>
      <c r="G117" s="249"/>
      <c r="H117" s="252">
        <v>3.8999999999999999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8" t="s">
        <v>235</v>
      </c>
      <c r="AU117" s="258" t="s">
        <v>82</v>
      </c>
      <c r="AV117" s="14" t="s">
        <v>82</v>
      </c>
      <c r="AW117" s="14" t="s">
        <v>33</v>
      </c>
      <c r="AX117" s="14" t="s">
        <v>72</v>
      </c>
      <c r="AY117" s="258" t="s">
        <v>146</v>
      </c>
    </row>
    <row r="118" s="13" customFormat="1">
      <c r="A118" s="13"/>
      <c r="B118" s="238"/>
      <c r="C118" s="239"/>
      <c r="D118" s="219" t="s">
        <v>235</v>
      </c>
      <c r="E118" s="240" t="s">
        <v>19</v>
      </c>
      <c r="F118" s="241" t="s">
        <v>841</v>
      </c>
      <c r="G118" s="239"/>
      <c r="H118" s="240" t="s">
        <v>19</v>
      </c>
      <c r="I118" s="242"/>
      <c r="J118" s="239"/>
      <c r="K118" s="239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235</v>
      </c>
      <c r="AU118" s="247" t="s">
        <v>82</v>
      </c>
      <c r="AV118" s="13" t="s">
        <v>79</v>
      </c>
      <c r="AW118" s="13" t="s">
        <v>33</v>
      </c>
      <c r="AX118" s="13" t="s">
        <v>72</v>
      </c>
      <c r="AY118" s="247" t="s">
        <v>146</v>
      </c>
    </row>
    <row r="119" s="13" customFormat="1">
      <c r="A119" s="13"/>
      <c r="B119" s="238"/>
      <c r="C119" s="239"/>
      <c r="D119" s="219" t="s">
        <v>235</v>
      </c>
      <c r="E119" s="240" t="s">
        <v>19</v>
      </c>
      <c r="F119" s="241" t="s">
        <v>837</v>
      </c>
      <c r="G119" s="239"/>
      <c r="H119" s="240" t="s">
        <v>19</v>
      </c>
      <c r="I119" s="242"/>
      <c r="J119" s="239"/>
      <c r="K119" s="239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235</v>
      </c>
      <c r="AU119" s="247" t="s">
        <v>82</v>
      </c>
      <c r="AV119" s="13" t="s">
        <v>79</v>
      </c>
      <c r="AW119" s="13" t="s">
        <v>33</v>
      </c>
      <c r="AX119" s="13" t="s">
        <v>72</v>
      </c>
      <c r="AY119" s="247" t="s">
        <v>146</v>
      </c>
    </row>
    <row r="120" s="14" customFormat="1">
      <c r="A120" s="14"/>
      <c r="B120" s="248"/>
      <c r="C120" s="249"/>
      <c r="D120" s="219" t="s">
        <v>235</v>
      </c>
      <c r="E120" s="250" t="s">
        <v>19</v>
      </c>
      <c r="F120" s="251" t="s">
        <v>1433</v>
      </c>
      <c r="G120" s="249"/>
      <c r="H120" s="252">
        <v>9.5999999999999996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235</v>
      </c>
      <c r="AU120" s="258" t="s">
        <v>82</v>
      </c>
      <c r="AV120" s="14" t="s">
        <v>82</v>
      </c>
      <c r="AW120" s="14" t="s">
        <v>33</v>
      </c>
      <c r="AX120" s="14" t="s">
        <v>72</v>
      </c>
      <c r="AY120" s="258" t="s">
        <v>146</v>
      </c>
    </row>
    <row r="121" s="14" customFormat="1">
      <c r="A121" s="14"/>
      <c r="B121" s="248"/>
      <c r="C121" s="249"/>
      <c r="D121" s="219" t="s">
        <v>235</v>
      </c>
      <c r="E121" s="250" t="s">
        <v>19</v>
      </c>
      <c r="F121" s="251" t="s">
        <v>1434</v>
      </c>
      <c r="G121" s="249"/>
      <c r="H121" s="252">
        <v>9.5999999999999996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8" t="s">
        <v>235</v>
      </c>
      <c r="AU121" s="258" t="s">
        <v>82</v>
      </c>
      <c r="AV121" s="14" t="s">
        <v>82</v>
      </c>
      <c r="AW121" s="14" t="s">
        <v>33</v>
      </c>
      <c r="AX121" s="14" t="s">
        <v>72</v>
      </c>
      <c r="AY121" s="258" t="s">
        <v>146</v>
      </c>
    </row>
    <row r="122" s="14" customFormat="1">
      <c r="A122" s="14"/>
      <c r="B122" s="248"/>
      <c r="C122" s="249"/>
      <c r="D122" s="219" t="s">
        <v>235</v>
      </c>
      <c r="E122" s="250" t="s">
        <v>19</v>
      </c>
      <c r="F122" s="251" t="s">
        <v>1435</v>
      </c>
      <c r="G122" s="249"/>
      <c r="H122" s="252">
        <v>9.5999999999999996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8" t="s">
        <v>235</v>
      </c>
      <c r="AU122" s="258" t="s">
        <v>82</v>
      </c>
      <c r="AV122" s="14" t="s">
        <v>82</v>
      </c>
      <c r="AW122" s="14" t="s">
        <v>33</v>
      </c>
      <c r="AX122" s="14" t="s">
        <v>72</v>
      </c>
      <c r="AY122" s="258" t="s">
        <v>146</v>
      </c>
    </row>
    <row r="123" s="14" customFormat="1">
      <c r="A123" s="14"/>
      <c r="B123" s="248"/>
      <c r="C123" s="249"/>
      <c r="D123" s="219" t="s">
        <v>235</v>
      </c>
      <c r="E123" s="250" t="s">
        <v>19</v>
      </c>
      <c r="F123" s="251" t="s">
        <v>1436</v>
      </c>
      <c r="G123" s="249"/>
      <c r="H123" s="252">
        <v>9.5999999999999996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8" t="s">
        <v>235</v>
      </c>
      <c r="AU123" s="258" t="s">
        <v>82</v>
      </c>
      <c r="AV123" s="14" t="s">
        <v>82</v>
      </c>
      <c r="AW123" s="14" t="s">
        <v>33</v>
      </c>
      <c r="AX123" s="14" t="s">
        <v>72</v>
      </c>
      <c r="AY123" s="258" t="s">
        <v>146</v>
      </c>
    </row>
    <row r="124" s="14" customFormat="1">
      <c r="A124" s="14"/>
      <c r="B124" s="248"/>
      <c r="C124" s="249"/>
      <c r="D124" s="219" t="s">
        <v>235</v>
      </c>
      <c r="E124" s="250" t="s">
        <v>19</v>
      </c>
      <c r="F124" s="251" t="s">
        <v>1437</v>
      </c>
      <c r="G124" s="249"/>
      <c r="H124" s="252">
        <v>9.5999999999999996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8" t="s">
        <v>235</v>
      </c>
      <c r="AU124" s="258" t="s">
        <v>82</v>
      </c>
      <c r="AV124" s="14" t="s">
        <v>82</v>
      </c>
      <c r="AW124" s="14" t="s">
        <v>33</v>
      </c>
      <c r="AX124" s="14" t="s">
        <v>72</v>
      </c>
      <c r="AY124" s="258" t="s">
        <v>146</v>
      </c>
    </row>
    <row r="125" s="15" customFormat="1">
      <c r="A125" s="15"/>
      <c r="B125" s="269"/>
      <c r="C125" s="270"/>
      <c r="D125" s="219" t="s">
        <v>235</v>
      </c>
      <c r="E125" s="271" t="s">
        <v>19</v>
      </c>
      <c r="F125" s="272" t="s">
        <v>271</v>
      </c>
      <c r="G125" s="270"/>
      <c r="H125" s="273">
        <v>80.849999999999994</v>
      </c>
      <c r="I125" s="274"/>
      <c r="J125" s="270"/>
      <c r="K125" s="270"/>
      <c r="L125" s="275"/>
      <c r="M125" s="276"/>
      <c r="N125" s="277"/>
      <c r="O125" s="277"/>
      <c r="P125" s="277"/>
      <c r="Q125" s="277"/>
      <c r="R125" s="277"/>
      <c r="S125" s="277"/>
      <c r="T125" s="27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9" t="s">
        <v>235</v>
      </c>
      <c r="AU125" s="279" t="s">
        <v>82</v>
      </c>
      <c r="AV125" s="15" t="s">
        <v>145</v>
      </c>
      <c r="AW125" s="15" t="s">
        <v>33</v>
      </c>
      <c r="AX125" s="15" t="s">
        <v>79</v>
      </c>
      <c r="AY125" s="279" t="s">
        <v>146</v>
      </c>
    </row>
    <row r="126" s="11" customFormat="1" ht="22.8" customHeight="1">
      <c r="A126" s="11"/>
      <c r="B126" s="192"/>
      <c r="C126" s="193"/>
      <c r="D126" s="194" t="s">
        <v>71</v>
      </c>
      <c r="E126" s="234" t="s">
        <v>426</v>
      </c>
      <c r="F126" s="234" t="s">
        <v>427</v>
      </c>
      <c r="G126" s="193"/>
      <c r="H126" s="193"/>
      <c r="I126" s="196"/>
      <c r="J126" s="235">
        <f>BK126</f>
        <v>0</v>
      </c>
      <c r="K126" s="193"/>
      <c r="L126" s="198"/>
      <c r="M126" s="199"/>
      <c r="N126" s="200"/>
      <c r="O126" s="200"/>
      <c r="P126" s="201">
        <f>SUM(P127:P139)</f>
        <v>0</v>
      </c>
      <c r="Q126" s="200"/>
      <c r="R126" s="201">
        <f>SUM(R127:R139)</f>
        <v>0</v>
      </c>
      <c r="S126" s="200"/>
      <c r="T126" s="202">
        <f>SUM(T127:T139)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3" t="s">
        <v>79</v>
      </c>
      <c r="AT126" s="204" t="s">
        <v>71</v>
      </c>
      <c r="AU126" s="204" t="s">
        <v>79</v>
      </c>
      <c r="AY126" s="203" t="s">
        <v>146</v>
      </c>
      <c r="BK126" s="205">
        <f>SUM(BK127:BK139)</f>
        <v>0</v>
      </c>
    </row>
    <row r="127" s="2" customFormat="1" ht="24.15" customHeight="1">
      <c r="A127" s="39"/>
      <c r="B127" s="40"/>
      <c r="C127" s="206" t="s">
        <v>156</v>
      </c>
      <c r="D127" s="206" t="s">
        <v>147</v>
      </c>
      <c r="E127" s="207" t="s">
        <v>429</v>
      </c>
      <c r="F127" s="208" t="s">
        <v>430</v>
      </c>
      <c r="G127" s="209" t="s">
        <v>239</v>
      </c>
      <c r="H127" s="210">
        <v>0.56599999999999995</v>
      </c>
      <c r="I127" s="211"/>
      <c r="J127" s="212">
        <f>ROUND(I127*H127,2)</f>
        <v>0</v>
      </c>
      <c r="K127" s="208" t="s">
        <v>194</v>
      </c>
      <c r="L127" s="45"/>
      <c r="M127" s="213" t="s">
        <v>19</v>
      </c>
      <c r="N127" s="214" t="s">
        <v>43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145</v>
      </c>
      <c r="AT127" s="217" t="s">
        <v>147</v>
      </c>
      <c r="AU127" s="217" t="s">
        <v>82</v>
      </c>
      <c r="AY127" s="18" t="s">
        <v>146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79</v>
      </c>
      <c r="BK127" s="218">
        <f>ROUND(I127*H127,2)</f>
        <v>0</v>
      </c>
      <c r="BL127" s="18" t="s">
        <v>145</v>
      </c>
      <c r="BM127" s="217" t="s">
        <v>1438</v>
      </c>
    </row>
    <row r="128" s="2" customFormat="1">
      <c r="A128" s="39"/>
      <c r="B128" s="40"/>
      <c r="C128" s="41"/>
      <c r="D128" s="219" t="s">
        <v>152</v>
      </c>
      <c r="E128" s="41"/>
      <c r="F128" s="220" t="s">
        <v>432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82</v>
      </c>
    </row>
    <row r="129" s="2" customFormat="1">
      <c r="A129" s="39"/>
      <c r="B129" s="40"/>
      <c r="C129" s="41"/>
      <c r="D129" s="236" t="s">
        <v>197</v>
      </c>
      <c r="E129" s="41"/>
      <c r="F129" s="237" t="s">
        <v>433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197</v>
      </c>
      <c r="AU129" s="18" t="s">
        <v>82</v>
      </c>
    </row>
    <row r="130" s="2" customFormat="1" ht="24.15" customHeight="1">
      <c r="A130" s="39"/>
      <c r="B130" s="40"/>
      <c r="C130" s="206" t="s">
        <v>145</v>
      </c>
      <c r="D130" s="206" t="s">
        <v>147</v>
      </c>
      <c r="E130" s="207" t="s">
        <v>434</v>
      </c>
      <c r="F130" s="208" t="s">
        <v>435</v>
      </c>
      <c r="G130" s="209" t="s">
        <v>239</v>
      </c>
      <c r="H130" s="210">
        <v>0.56599999999999995</v>
      </c>
      <c r="I130" s="211"/>
      <c r="J130" s="212">
        <f>ROUND(I130*H130,2)</f>
        <v>0</v>
      </c>
      <c r="K130" s="208" t="s">
        <v>194</v>
      </c>
      <c r="L130" s="45"/>
      <c r="M130" s="213" t="s">
        <v>19</v>
      </c>
      <c r="N130" s="214" t="s">
        <v>43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145</v>
      </c>
      <c r="AT130" s="217" t="s">
        <v>147</v>
      </c>
      <c r="AU130" s="217" t="s">
        <v>82</v>
      </c>
      <c r="AY130" s="18" t="s">
        <v>146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79</v>
      </c>
      <c r="BK130" s="218">
        <f>ROUND(I130*H130,2)</f>
        <v>0</v>
      </c>
      <c r="BL130" s="18" t="s">
        <v>145</v>
      </c>
      <c r="BM130" s="217" t="s">
        <v>1439</v>
      </c>
    </row>
    <row r="131" s="2" customFormat="1">
      <c r="A131" s="39"/>
      <c r="B131" s="40"/>
      <c r="C131" s="41"/>
      <c r="D131" s="219" t="s">
        <v>152</v>
      </c>
      <c r="E131" s="41"/>
      <c r="F131" s="220" t="s">
        <v>437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82</v>
      </c>
    </row>
    <row r="132" s="2" customFormat="1">
      <c r="A132" s="39"/>
      <c r="B132" s="40"/>
      <c r="C132" s="41"/>
      <c r="D132" s="236" t="s">
        <v>197</v>
      </c>
      <c r="E132" s="41"/>
      <c r="F132" s="237" t="s">
        <v>438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197</v>
      </c>
      <c r="AU132" s="18" t="s">
        <v>82</v>
      </c>
    </row>
    <row r="133" s="2" customFormat="1" ht="24.15" customHeight="1">
      <c r="A133" s="39"/>
      <c r="B133" s="40"/>
      <c r="C133" s="206" t="s">
        <v>166</v>
      </c>
      <c r="D133" s="206" t="s">
        <v>147</v>
      </c>
      <c r="E133" s="207" t="s">
        <v>440</v>
      </c>
      <c r="F133" s="208" t="s">
        <v>441</v>
      </c>
      <c r="G133" s="209" t="s">
        <v>239</v>
      </c>
      <c r="H133" s="210">
        <v>9.0559999999999992</v>
      </c>
      <c r="I133" s="211"/>
      <c r="J133" s="212">
        <f>ROUND(I133*H133,2)</f>
        <v>0</v>
      </c>
      <c r="K133" s="208" t="s">
        <v>194</v>
      </c>
      <c r="L133" s="45"/>
      <c r="M133" s="213" t="s">
        <v>19</v>
      </c>
      <c r="N133" s="214" t="s">
        <v>43</v>
      </c>
      <c r="O133" s="85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7" t="s">
        <v>145</v>
      </c>
      <c r="AT133" s="217" t="s">
        <v>147</v>
      </c>
      <c r="AU133" s="217" t="s">
        <v>82</v>
      </c>
      <c r="AY133" s="18" t="s">
        <v>146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79</v>
      </c>
      <c r="BK133" s="218">
        <f>ROUND(I133*H133,2)</f>
        <v>0</v>
      </c>
      <c r="BL133" s="18" t="s">
        <v>145</v>
      </c>
      <c r="BM133" s="217" t="s">
        <v>1440</v>
      </c>
    </row>
    <row r="134" s="2" customFormat="1">
      <c r="A134" s="39"/>
      <c r="B134" s="40"/>
      <c r="C134" s="41"/>
      <c r="D134" s="219" t="s">
        <v>152</v>
      </c>
      <c r="E134" s="41"/>
      <c r="F134" s="220" t="s">
        <v>443</v>
      </c>
      <c r="G134" s="41"/>
      <c r="H134" s="41"/>
      <c r="I134" s="221"/>
      <c r="J134" s="41"/>
      <c r="K134" s="41"/>
      <c r="L134" s="45"/>
      <c r="M134" s="222"/>
      <c r="N134" s="22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152</v>
      </c>
      <c r="AU134" s="18" t="s">
        <v>82</v>
      </c>
    </row>
    <row r="135" s="2" customFormat="1">
      <c r="A135" s="39"/>
      <c r="B135" s="40"/>
      <c r="C135" s="41"/>
      <c r="D135" s="236" t="s">
        <v>197</v>
      </c>
      <c r="E135" s="41"/>
      <c r="F135" s="237" t="s">
        <v>444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197</v>
      </c>
      <c r="AU135" s="18" t="s">
        <v>82</v>
      </c>
    </row>
    <row r="136" s="14" customFormat="1">
      <c r="A136" s="14"/>
      <c r="B136" s="248"/>
      <c r="C136" s="249"/>
      <c r="D136" s="219" t="s">
        <v>235</v>
      </c>
      <c r="E136" s="249"/>
      <c r="F136" s="251" t="s">
        <v>1441</v>
      </c>
      <c r="G136" s="249"/>
      <c r="H136" s="252">
        <v>9.0559999999999992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235</v>
      </c>
      <c r="AU136" s="258" t="s">
        <v>82</v>
      </c>
      <c r="AV136" s="14" t="s">
        <v>82</v>
      </c>
      <c r="AW136" s="14" t="s">
        <v>4</v>
      </c>
      <c r="AX136" s="14" t="s">
        <v>79</v>
      </c>
      <c r="AY136" s="258" t="s">
        <v>146</v>
      </c>
    </row>
    <row r="137" s="2" customFormat="1" ht="44.25" customHeight="1">
      <c r="A137" s="39"/>
      <c r="B137" s="40"/>
      <c r="C137" s="206" t="s">
        <v>171</v>
      </c>
      <c r="D137" s="206" t="s">
        <v>147</v>
      </c>
      <c r="E137" s="207" t="s">
        <v>447</v>
      </c>
      <c r="F137" s="208" t="s">
        <v>448</v>
      </c>
      <c r="G137" s="209" t="s">
        <v>239</v>
      </c>
      <c r="H137" s="210">
        <v>0.56599999999999995</v>
      </c>
      <c r="I137" s="211"/>
      <c r="J137" s="212">
        <f>ROUND(I137*H137,2)</f>
        <v>0</v>
      </c>
      <c r="K137" s="208" t="s">
        <v>194</v>
      </c>
      <c r="L137" s="45"/>
      <c r="M137" s="213" t="s">
        <v>19</v>
      </c>
      <c r="N137" s="214" t="s">
        <v>43</v>
      </c>
      <c r="O137" s="85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7" t="s">
        <v>145</v>
      </c>
      <c r="AT137" s="217" t="s">
        <v>147</v>
      </c>
      <c r="AU137" s="217" t="s">
        <v>82</v>
      </c>
      <c r="AY137" s="18" t="s">
        <v>146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79</v>
      </c>
      <c r="BK137" s="218">
        <f>ROUND(I137*H137,2)</f>
        <v>0</v>
      </c>
      <c r="BL137" s="18" t="s">
        <v>145</v>
      </c>
      <c r="BM137" s="217" t="s">
        <v>1442</v>
      </c>
    </row>
    <row r="138" s="2" customFormat="1">
      <c r="A138" s="39"/>
      <c r="B138" s="40"/>
      <c r="C138" s="41"/>
      <c r="D138" s="219" t="s">
        <v>152</v>
      </c>
      <c r="E138" s="41"/>
      <c r="F138" s="220" t="s">
        <v>450</v>
      </c>
      <c r="G138" s="41"/>
      <c r="H138" s="41"/>
      <c r="I138" s="221"/>
      <c r="J138" s="41"/>
      <c r="K138" s="41"/>
      <c r="L138" s="45"/>
      <c r="M138" s="222"/>
      <c r="N138" s="223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152</v>
      </c>
      <c r="AU138" s="18" t="s">
        <v>82</v>
      </c>
    </row>
    <row r="139" s="2" customFormat="1">
      <c r="A139" s="39"/>
      <c r="B139" s="40"/>
      <c r="C139" s="41"/>
      <c r="D139" s="236" t="s">
        <v>197</v>
      </c>
      <c r="E139" s="41"/>
      <c r="F139" s="237" t="s">
        <v>451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197</v>
      </c>
      <c r="AU139" s="18" t="s">
        <v>82</v>
      </c>
    </row>
    <row r="140" s="11" customFormat="1" ht="22.8" customHeight="1">
      <c r="A140" s="11"/>
      <c r="B140" s="192"/>
      <c r="C140" s="193"/>
      <c r="D140" s="194" t="s">
        <v>71</v>
      </c>
      <c r="E140" s="234" t="s">
        <v>452</v>
      </c>
      <c r="F140" s="234" t="s">
        <v>453</v>
      </c>
      <c r="G140" s="193"/>
      <c r="H140" s="193"/>
      <c r="I140" s="196"/>
      <c r="J140" s="235">
        <f>BK140</f>
        <v>0</v>
      </c>
      <c r="K140" s="193"/>
      <c r="L140" s="198"/>
      <c r="M140" s="199"/>
      <c r="N140" s="200"/>
      <c r="O140" s="200"/>
      <c r="P140" s="201">
        <f>SUM(P141:P143)</f>
        <v>0</v>
      </c>
      <c r="Q140" s="200"/>
      <c r="R140" s="201">
        <f>SUM(R141:R143)</f>
        <v>0</v>
      </c>
      <c r="S140" s="200"/>
      <c r="T140" s="202">
        <f>SUM(T141:T143)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3" t="s">
        <v>79</v>
      </c>
      <c r="AT140" s="204" t="s">
        <v>71</v>
      </c>
      <c r="AU140" s="204" t="s">
        <v>79</v>
      </c>
      <c r="AY140" s="203" t="s">
        <v>146</v>
      </c>
      <c r="BK140" s="205">
        <f>SUM(BK141:BK143)</f>
        <v>0</v>
      </c>
    </row>
    <row r="141" s="2" customFormat="1" ht="16.5" customHeight="1">
      <c r="A141" s="39"/>
      <c r="B141" s="40"/>
      <c r="C141" s="206" t="s">
        <v>175</v>
      </c>
      <c r="D141" s="206" t="s">
        <v>147</v>
      </c>
      <c r="E141" s="207" t="s">
        <v>455</v>
      </c>
      <c r="F141" s="208" t="s">
        <v>456</v>
      </c>
      <c r="G141" s="209" t="s">
        <v>239</v>
      </c>
      <c r="H141" s="210">
        <v>0.45300000000000001</v>
      </c>
      <c r="I141" s="211"/>
      <c r="J141" s="212">
        <f>ROUND(I141*H141,2)</f>
        <v>0</v>
      </c>
      <c r="K141" s="208" t="s">
        <v>194</v>
      </c>
      <c r="L141" s="45"/>
      <c r="M141" s="213" t="s">
        <v>19</v>
      </c>
      <c r="N141" s="214" t="s">
        <v>43</v>
      </c>
      <c r="O141" s="85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7" t="s">
        <v>145</v>
      </c>
      <c r="AT141" s="217" t="s">
        <v>147</v>
      </c>
      <c r="AU141" s="217" t="s">
        <v>82</v>
      </c>
      <c r="AY141" s="18" t="s">
        <v>146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79</v>
      </c>
      <c r="BK141" s="218">
        <f>ROUND(I141*H141,2)</f>
        <v>0</v>
      </c>
      <c r="BL141" s="18" t="s">
        <v>145</v>
      </c>
      <c r="BM141" s="217" t="s">
        <v>1443</v>
      </c>
    </row>
    <row r="142" s="2" customFormat="1">
      <c r="A142" s="39"/>
      <c r="B142" s="40"/>
      <c r="C142" s="41"/>
      <c r="D142" s="219" t="s">
        <v>152</v>
      </c>
      <c r="E142" s="41"/>
      <c r="F142" s="220" t="s">
        <v>458</v>
      </c>
      <c r="G142" s="41"/>
      <c r="H142" s="41"/>
      <c r="I142" s="221"/>
      <c r="J142" s="41"/>
      <c r="K142" s="41"/>
      <c r="L142" s="45"/>
      <c r="M142" s="222"/>
      <c r="N142" s="223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152</v>
      </c>
      <c r="AU142" s="18" t="s">
        <v>82</v>
      </c>
    </row>
    <row r="143" s="2" customFormat="1">
      <c r="A143" s="39"/>
      <c r="B143" s="40"/>
      <c r="C143" s="41"/>
      <c r="D143" s="236" t="s">
        <v>197</v>
      </c>
      <c r="E143" s="41"/>
      <c r="F143" s="237" t="s">
        <v>459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197</v>
      </c>
      <c r="AU143" s="18" t="s">
        <v>82</v>
      </c>
    </row>
    <row r="144" s="11" customFormat="1" ht="25.92" customHeight="1">
      <c r="A144" s="11"/>
      <c r="B144" s="192"/>
      <c r="C144" s="193"/>
      <c r="D144" s="194" t="s">
        <v>71</v>
      </c>
      <c r="E144" s="195" t="s">
        <v>460</v>
      </c>
      <c r="F144" s="195" t="s">
        <v>461</v>
      </c>
      <c r="G144" s="193"/>
      <c r="H144" s="193"/>
      <c r="I144" s="196"/>
      <c r="J144" s="197">
        <f>BK144</f>
        <v>0</v>
      </c>
      <c r="K144" s="193"/>
      <c r="L144" s="198"/>
      <c r="M144" s="199"/>
      <c r="N144" s="200"/>
      <c r="O144" s="200"/>
      <c r="P144" s="201">
        <f>P145+P197+P227</f>
        <v>0</v>
      </c>
      <c r="Q144" s="200"/>
      <c r="R144" s="201">
        <f>R145+R197+R227</f>
        <v>0.48618</v>
      </c>
      <c r="S144" s="200"/>
      <c r="T144" s="202">
        <f>T145+T197+T227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3" t="s">
        <v>82</v>
      </c>
      <c r="AT144" s="204" t="s">
        <v>71</v>
      </c>
      <c r="AU144" s="204" t="s">
        <v>72</v>
      </c>
      <c r="AY144" s="203" t="s">
        <v>146</v>
      </c>
      <c r="BK144" s="205">
        <f>BK145+BK197+BK227</f>
        <v>0</v>
      </c>
    </row>
    <row r="145" s="11" customFormat="1" ht="22.8" customHeight="1">
      <c r="A145" s="11"/>
      <c r="B145" s="192"/>
      <c r="C145" s="193"/>
      <c r="D145" s="194" t="s">
        <v>71</v>
      </c>
      <c r="E145" s="234" t="s">
        <v>855</v>
      </c>
      <c r="F145" s="234" t="s">
        <v>856</v>
      </c>
      <c r="G145" s="193"/>
      <c r="H145" s="193"/>
      <c r="I145" s="196"/>
      <c r="J145" s="235">
        <f>BK145</f>
        <v>0</v>
      </c>
      <c r="K145" s="193"/>
      <c r="L145" s="198"/>
      <c r="M145" s="199"/>
      <c r="N145" s="200"/>
      <c r="O145" s="200"/>
      <c r="P145" s="201">
        <f>SUM(P146:P196)</f>
        <v>0</v>
      </c>
      <c r="Q145" s="200"/>
      <c r="R145" s="201">
        <f>SUM(R146:R196)</f>
        <v>0.13431000000000001</v>
      </c>
      <c r="S145" s="200"/>
      <c r="T145" s="202">
        <f>SUM(T146:T196)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3" t="s">
        <v>82</v>
      </c>
      <c r="AT145" s="204" t="s">
        <v>71</v>
      </c>
      <c r="AU145" s="204" t="s">
        <v>79</v>
      </c>
      <c r="AY145" s="203" t="s">
        <v>146</v>
      </c>
      <c r="BK145" s="205">
        <f>SUM(BK146:BK196)</f>
        <v>0</v>
      </c>
    </row>
    <row r="146" s="2" customFormat="1" ht="24.15" customHeight="1">
      <c r="A146" s="39"/>
      <c r="B146" s="40"/>
      <c r="C146" s="206" t="s">
        <v>179</v>
      </c>
      <c r="D146" s="206" t="s">
        <v>147</v>
      </c>
      <c r="E146" s="207" t="s">
        <v>857</v>
      </c>
      <c r="F146" s="208" t="s">
        <v>858</v>
      </c>
      <c r="G146" s="209" t="s">
        <v>414</v>
      </c>
      <c r="H146" s="210">
        <v>32.850000000000001</v>
      </c>
      <c r="I146" s="211"/>
      <c r="J146" s="212">
        <f>ROUND(I146*H146,2)</f>
        <v>0</v>
      </c>
      <c r="K146" s="208" t="s">
        <v>194</v>
      </c>
      <c r="L146" s="45"/>
      <c r="M146" s="213" t="s">
        <v>19</v>
      </c>
      <c r="N146" s="214" t="s">
        <v>43</v>
      </c>
      <c r="O146" s="85"/>
      <c r="P146" s="215">
        <f>O146*H146</f>
        <v>0</v>
      </c>
      <c r="Q146" s="215">
        <v>0.0014</v>
      </c>
      <c r="R146" s="215">
        <f>Q146*H146</f>
        <v>0.045990000000000003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395</v>
      </c>
      <c r="AT146" s="217" t="s">
        <v>147</v>
      </c>
      <c r="AU146" s="217" t="s">
        <v>82</v>
      </c>
      <c r="AY146" s="18" t="s">
        <v>146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79</v>
      </c>
      <c r="BK146" s="218">
        <f>ROUND(I146*H146,2)</f>
        <v>0</v>
      </c>
      <c r="BL146" s="18" t="s">
        <v>395</v>
      </c>
      <c r="BM146" s="217" t="s">
        <v>1444</v>
      </c>
    </row>
    <row r="147" s="2" customFormat="1">
      <c r="A147" s="39"/>
      <c r="B147" s="40"/>
      <c r="C147" s="41"/>
      <c r="D147" s="219" t="s">
        <v>152</v>
      </c>
      <c r="E147" s="41"/>
      <c r="F147" s="220" t="s">
        <v>860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152</v>
      </c>
      <c r="AU147" s="18" t="s">
        <v>82</v>
      </c>
    </row>
    <row r="148" s="2" customFormat="1">
      <c r="A148" s="39"/>
      <c r="B148" s="40"/>
      <c r="C148" s="41"/>
      <c r="D148" s="236" t="s">
        <v>197</v>
      </c>
      <c r="E148" s="41"/>
      <c r="F148" s="237" t="s">
        <v>861</v>
      </c>
      <c r="G148" s="41"/>
      <c r="H148" s="41"/>
      <c r="I148" s="221"/>
      <c r="J148" s="41"/>
      <c r="K148" s="41"/>
      <c r="L148" s="45"/>
      <c r="M148" s="222"/>
      <c r="N148" s="223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197</v>
      </c>
      <c r="AU148" s="18" t="s">
        <v>82</v>
      </c>
    </row>
    <row r="149" s="13" customFormat="1">
      <c r="A149" s="13"/>
      <c r="B149" s="238"/>
      <c r="C149" s="239"/>
      <c r="D149" s="219" t="s">
        <v>235</v>
      </c>
      <c r="E149" s="240" t="s">
        <v>19</v>
      </c>
      <c r="F149" s="241" t="s">
        <v>837</v>
      </c>
      <c r="G149" s="239"/>
      <c r="H149" s="240" t="s">
        <v>19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235</v>
      </c>
      <c r="AU149" s="247" t="s">
        <v>82</v>
      </c>
      <c r="AV149" s="13" t="s">
        <v>79</v>
      </c>
      <c r="AW149" s="13" t="s">
        <v>33</v>
      </c>
      <c r="AX149" s="13" t="s">
        <v>72</v>
      </c>
      <c r="AY149" s="247" t="s">
        <v>146</v>
      </c>
    </row>
    <row r="150" s="14" customFormat="1">
      <c r="A150" s="14"/>
      <c r="B150" s="248"/>
      <c r="C150" s="249"/>
      <c r="D150" s="219" t="s">
        <v>235</v>
      </c>
      <c r="E150" s="250" t="s">
        <v>19</v>
      </c>
      <c r="F150" s="251" t="s">
        <v>1424</v>
      </c>
      <c r="G150" s="249"/>
      <c r="H150" s="252">
        <v>9.5999999999999996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235</v>
      </c>
      <c r="AU150" s="258" t="s">
        <v>82</v>
      </c>
      <c r="AV150" s="14" t="s">
        <v>82</v>
      </c>
      <c r="AW150" s="14" t="s">
        <v>33</v>
      </c>
      <c r="AX150" s="14" t="s">
        <v>72</v>
      </c>
      <c r="AY150" s="258" t="s">
        <v>146</v>
      </c>
    </row>
    <row r="151" s="14" customFormat="1">
      <c r="A151" s="14"/>
      <c r="B151" s="248"/>
      <c r="C151" s="249"/>
      <c r="D151" s="219" t="s">
        <v>235</v>
      </c>
      <c r="E151" s="250" t="s">
        <v>19</v>
      </c>
      <c r="F151" s="251" t="s">
        <v>1425</v>
      </c>
      <c r="G151" s="249"/>
      <c r="H151" s="252">
        <v>9.5999999999999996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235</v>
      </c>
      <c r="AU151" s="258" t="s">
        <v>82</v>
      </c>
      <c r="AV151" s="14" t="s">
        <v>82</v>
      </c>
      <c r="AW151" s="14" t="s">
        <v>33</v>
      </c>
      <c r="AX151" s="14" t="s">
        <v>72</v>
      </c>
      <c r="AY151" s="258" t="s">
        <v>146</v>
      </c>
    </row>
    <row r="152" s="13" customFormat="1">
      <c r="A152" s="13"/>
      <c r="B152" s="238"/>
      <c r="C152" s="239"/>
      <c r="D152" s="219" t="s">
        <v>235</v>
      </c>
      <c r="E152" s="240" t="s">
        <v>19</v>
      </c>
      <c r="F152" s="241" t="s">
        <v>1426</v>
      </c>
      <c r="G152" s="239"/>
      <c r="H152" s="240" t="s">
        <v>19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235</v>
      </c>
      <c r="AU152" s="247" t="s">
        <v>82</v>
      </c>
      <c r="AV152" s="13" t="s">
        <v>79</v>
      </c>
      <c r="AW152" s="13" t="s">
        <v>33</v>
      </c>
      <c r="AX152" s="13" t="s">
        <v>72</v>
      </c>
      <c r="AY152" s="247" t="s">
        <v>146</v>
      </c>
    </row>
    <row r="153" s="14" customFormat="1">
      <c r="A153" s="14"/>
      <c r="B153" s="248"/>
      <c r="C153" s="249"/>
      <c r="D153" s="219" t="s">
        <v>235</v>
      </c>
      <c r="E153" s="250" t="s">
        <v>19</v>
      </c>
      <c r="F153" s="251" t="s">
        <v>1427</v>
      </c>
      <c r="G153" s="249"/>
      <c r="H153" s="252">
        <v>1.25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235</v>
      </c>
      <c r="AU153" s="258" t="s">
        <v>82</v>
      </c>
      <c r="AV153" s="14" t="s">
        <v>82</v>
      </c>
      <c r="AW153" s="14" t="s">
        <v>33</v>
      </c>
      <c r="AX153" s="14" t="s">
        <v>72</v>
      </c>
      <c r="AY153" s="258" t="s">
        <v>146</v>
      </c>
    </row>
    <row r="154" s="14" customFormat="1">
      <c r="A154" s="14"/>
      <c r="B154" s="248"/>
      <c r="C154" s="249"/>
      <c r="D154" s="219" t="s">
        <v>235</v>
      </c>
      <c r="E154" s="250" t="s">
        <v>19</v>
      </c>
      <c r="F154" s="251" t="s">
        <v>1428</v>
      </c>
      <c r="G154" s="249"/>
      <c r="H154" s="252">
        <v>2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235</v>
      </c>
      <c r="AU154" s="258" t="s">
        <v>82</v>
      </c>
      <c r="AV154" s="14" t="s">
        <v>82</v>
      </c>
      <c r="AW154" s="14" t="s">
        <v>33</v>
      </c>
      <c r="AX154" s="14" t="s">
        <v>72</v>
      </c>
      <c r="AY154" s="258" t="s">
        <v>146</v>
      </c>
    </row>
    <row r="155" s="14" customFormat="1">
      <c r="A155" s="14"/>
      <c r="B155" s="248"/>
      <c r="C155" s="249"/>
      <c r="D155" s="219" t="s">
        <v>235</v>
      </c>
      <c r="E155" s="250" t="s">
        <v>19</v>
      </c>
      <c r="F155" s="251" t="s">
        <v>1429</v>
      </c>
      <c r="G155" s="249"/>
      <c r="H155" s="252">
        <v>2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235</v>
      </c>
      <c r="AU155" s="258" t="s">
        <v>82</v>
      </c>
      <c r="AV155" s="14" t="s">
        <v>82</v>
      </c>
      <c r="AW155" s="14" t="s">
        <v>33</v>
      </c>
      <c r="AX155" s="14" t="s">
        <v>72</v>
      </c>
      <c r="AY155" s="258" t="s">
        <v>146</v>
      </c>
    </row>
    <row r="156" s="14" customFormat="1">
      <c r="A156" s="14"/>
      <c r="B156" s="248"/>
      <c r="C156" s="249"/>
      <c r="D156" s="219" t="s">
        <v>235</v>
      </c>
      <c r="E156" s="250" t="s">
        <v>19</v>
      </c>
      <c r="F156" s="251" t="s">
        <v>1430</v>
      </c>
      <c r="G156" s="249"/>
      <c r="H156" s="252">
        <v>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235</v>
      </c>
      <c r="AU156" s="258" t="s">
        <v>82</v>
      </c>
      <c r="AV156" s="14" t="s">
        <v>82</v>
      </c>
      <c r="AW156" s="14" t="s">
        <v>33</v>
      </c>
      <c r="AX156" s="14" t="s">
        <v>72</v>
      </c>
      <c r="AY156" s="258" t="s">
        <v>146</v>
      </c>
    </row>
    <row r="157" s="14" customFormat="1">
      <c r="A157" s="14"/>
      <c r="B157" s="248"/>
      <c r="C157" s="249"/>
      <c r="D157" s="219" t="s">
        <v>235</v>
      </c>
      <c r="E157" s="250" t="s">
        <v>19</v>
      </c>
      <c r="F157" s="251" t="s">
        <v>1431</v>
      </c>
      <c r="G157" s="249"/>
      <c r="H157" s="252">
        <v>3.5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235</v>
      </c>
      <c r="AU157" s="258" t="s">
        <v>82</v>
      </c>
      <c r="AV157" s="14" t="s">
        <v>82</v>
      </c>
      <c r="AW157" s="14" t="s">
        <v>33</v>
      </c>
      <c r="AX157" s="14" t="s">
        <v>72</v>
      </c>
      <c r="AY157" s="258" t="s">
        <v>146</v>
      </c>
    </row>
    <row r="158" s="13" customFormat="1">
      <c r="A158" s="13"/>
      <c r="B158" s="238"/>
      <c r="C158" s="239"/>
      <c r="D158" s="219" t="s">
        <v>235</v>
      </c>
      <c r="E158" s="240" t="s">
        <v>19</v>
      </c>
      <c r="F158" s="241" t="s">
        <v>866</v>
      </c>
      <c r="G158" s="239"/>
      <c r="H158" s="240" t="s">
        <v>19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235</v>
      </c>
      <c r="AU158" s="247" t="s">
        <v>82</v>
      </c>
      <c r="AV158" s="13" t="s">
        <v>79</v>
      </c>
      <c r="AW158" s="13" t="s">
        <v>33</v>
      </c>
      <c r="AX158" s="13" t="s">
        <v>72</v>
      </c>
      <c r="AY158" s="247" t="s">
        <v>146</v>
      </c>
    </row>
    <row r="159" s="14" customFormat="1">
      <c r="A159" s="14"/>
      <c r="B159" s="248"/>
      <c r="C159" s="249"/>
      <c r="D159" s="219" t="s">
        <v>235</v>
      </c>
      <c r="E159" s="250" t="s">
        <v>19</v>
      </c>
      <c r="F159" s="251" t="s">
        <v>1432</v>
      </c>
      <c r="G159" s="249"/>
      <c r="H159" s="252">
        <v>3.8999999999999999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235</v>
      </c>
      <c r="AU159" s="258" t="s">
        <v>82</v>
      </c>
      <c r="AV159" s="14" t="s">
        <v>82</v>
      </c>
      <c r="AW159" s="14" t="s">
        <v>33</v>
      </c>
      <c r="AX159" s="14" t="s">
        <v>72</v>
      </c>
      <c r="AY159" s="258" t="s">
        <v>146</v>
      </c>
    </row>
    <row r="160" s="15" customFormat="1">
      <c r="A160" s="15"/>
      <c r="B160" s="269"/>
      <c r="C160" s="270"/>
      <c r="D160" s="219" t="s">
        <v>235</v>
      </c>
      <c r="E160" s="271" t="s">
        <v>19</v>
      </c>
      <c r="F160" s="272" t="s">
        <v>271</v>
      </c>
      <c r="G160" s="270"/>
      <c r="H160" s="273">
        <v>32.850000000000001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9" t="s">
        <v>235</v>
      </c>
      <c r="AU160" s="279" t="s">
        <v>82</v>
      </c>
      <c r="AV160" s="15" t="s">
        <v>145</v>
      </c>
      <c r="AW160" s="15" t="s">
        <v>33</v>
      </c>
      <c r="AX160" s="15" t="s">
        <v>79</v>
      </c>
      <c r="AY160" s="279" t="s">
        <v>146</v>
      </c>
    </row>
    <row r="161" s="2" customFormat="1" ht="24.15" customHeight="1">
      <c r="A161" s="39"/>
      <c r="B161" s="40"/>
      <c r="C161" s="206" t="s">
        <v>286</v>
      </c>
      <c r="D161" s="206" t="s">
        <v>147</v>
      </c>
      <c r="E161" s="207" t="s">
        <v>868</v>
      </c>
      <c r="F161" s="208" t="s">
        <v>869</v>
      </c>
      <c r="G161" s="209" t="s">
        <v>414</v>
      </c>
      <c r="H161" s="210">
        <v>48</v>
      </c>
      <c r="I161" s="211"/>
      <c r="J161" s="212">
        <f>ROUND(I161*H161,2)</f>
        <v>0</v>
      </c>
      <c r="K161" s="208" t="s">
        <v>194</v>
      </c>
      <c r="L161" s="45"/>
      <c r="M161" s="213" t="s">
        <v>19</v>
      </c>
      <c r="N161" s="214" t="s">
        <v>43</v>
      </c>
      <c r="O161" s="85"/>
      <c r="P161" s="215">
        <f>O161*H161</f>
        <v>0</v>
      </c>
      <c r="Q161" s="215">
        <v>0.0018400000000000001</v>
      </c>
      <c r="R161" s="215">
        <f>Q161*H161</f>
        <v>0.08832000000000001</v>
      </c>
      <c r="S161" s="215">
        <v>0</v>
      </c>
      <c r="T161" s="21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7" t="s">
        <v>395</v>
      </c>
      <c r="AT161" s="217" t="s">
        <v>147</v>
      </c>
      <c r="AU161" s="217" t="s">
        <v>82</v>
      </c>
      <c r="AY161" s="18" t="s">
        <v>146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79</v>
      </c>
      <c r="BK161" s="218">
        <f>ROUND(I161*H161,2)</f>
        <v>0</v>
      </c>
      <c r="BL161" s="18" t="s">
        <v>395</v>
      </c>
      <c r="BM161" s="217" t="s">
        <v>1445</v>
      </c>
    </row>
    <row r="162" s="2" customFormat="1">
      <c r="A162" s="39"/>
      <c r="B162" s="40"/>
      <c r="C162" s="41"/>
      <c r="D162" s="219" t="s">
        <v>152</v>
      </c>
      <c r="E162" s="41"/>
      <c r="F162" s="220" t="s">
        <v>871</v>
      </c>
      <c r="G162" s="41"/>
      <c r="H162" s="41"/>
      <c r="I162" s="221"/>
      <c r="J162" s="41"/>
      <c r="K162" s="41"/>
      <c r="L162" s="45"/>
      <c r="M162" s="222"/>
      <c r="N162" s="22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152</v>
      </c>
      <c r="AU162" s="18" t="s">
        <v>82</v>
      </c>
    </row>
    <row r="163" s="2" customFormat="1">
      <c r="A163" s="39"/>
      <c r="B163" s="40"/>
      <c r="C163" s="41"/>
      <c r="D163" s="236" t="s">
        <v>197</v>
      </c>
      <c r="E163" s="41"/>
      <c r="F163" s="237" t="s">
        <v>872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197</v>
      </c>
      <c r="AU163" s="18" t="s">
        <v>82</v>
      </c>
    </row>
    <row r="164" s="13" customFormat="1">
      <c r="A164" s="13"/>
      <c r="B164" s="238"/>
      <c r="C164" s="239"/>
      <c r="D164" s="219" t="s">
        <v>235</v>
      </c>
      <c r="E164" s="240" t="s">
        <v>19</v>
      </c>
      <c r="F164" s="241" t="s">
        <v>837</v>
      </c>
      <c r="G164" s="239"/>
      <c r="H164" s="240" t="s">
        <v>19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235</v>
      </c>
      <c r="AU164" s="247" t="s">
        <v>82</v>
      </c>
      <c r="AV164" s="13" t="s">
        <v>79</v>
      </c>
      <c r="AW164" s="13" t="s">
        <v>33</v>
      </c>
      <c r="AX164" s="13" t="s">
        <v>72</v>
      </c>
      <c r="AY164" s="247" t="s">
        <v>146</v>
      </c>
    </row>
    <row r="165" s="14" customFormat="1">
      <c r="A165" s="14"/>
      <c r="B165" s="248"/>
      <c r="C165" s="249"/>
      <c r="D165" s="219" t="s">
        <v>235</v>
      </c>
      <c r="E165" s="250" t="s">
        <v>19</v>
      </c>
      <c r="F165" s="251" t="s">
        <v>1433</v>
      </c>
      <c r="G165" s="249"/>
      <c r="H165" s="252">
        <v>9.5999999999999996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235</v>
      </c>
      <c r="AU165" s="258" t="s">
        <v>82</v>
      </c>
      <c r="AV165" s="14" t="s">
        <v>82</v>
      </c>
      <c r="AW165" s="14" t="s">
        <v>33</v>
      </c>
      <c r="AX165" s="14" t="s">
        <v>72</v>
      </c>
      <c r="AY165" s="258" t="s">
        <v>146</v>
      </c>
    </row>
    <row r="166" s="14" customFormat="1">
      <c r="A166" s="14"/>
      <c r="B166" s="248"/>
      <c r="C166" s="249"/>
      <c r="D166" s="219" t="s">
        <v>235</v>
      </c>
      <c r="E166" s="250" t="s">
        <v>19</v>
      </c>
      <c r="F166" s="251" t="s">
        <v>1434</v>
      </c>
      <c r="G166" s="249"/>
      <c r="H166" s="252">
        <v>9.5999999999999996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235</v>
      </c>
      <c r="AU166" s="258" t="s">
        <v>82</v>
      </c>
      <c r="AV166" s="14" t="s">
        <v>82</v>
      </c>
      <c r="AW166" s="14" t="s">
        <v>33</v>
      </c>
      <c r="AX166" s="14" t="s">
        <v>72</v>
      </c>
      <c r="AY166" s="258" t="s">
        <v>146</v>
      </c>
    </row>
    <row r="167" s="14" customFormat="1">
      <c r="A167" s="14"/>
      <c r="B167" s="248"/>
      <c r="C167" s="249"/>
      <c r="D167" s="219" t="s">
        <v>235</v>
      </c>
      <c r="E167" s="250" t="s">
        <v>19</v>
      </c>
      <c r="F167" s="251" t="s">
        <v>1435</v>
      </c>
      <c r="G167" s="249"/>
      <c r="H167" s="252">
        <v>9.5999999999999996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235</v>
      </c>
      <c r="AU167" s="258" t="s">
        <v>82</v>
      </c>
      <c r="AV167" s="14" t="s">
        <v>82</v>
      </c>
      <c r="AW167" s="14" t="s">
        <v>33</v>
      </c>
      <c r="AX167" s="14" t="s">
        <v>72</v>
      </c>
      <c r="AY167" s="258" t="s">
        <v>146</v>
      </c>
    </row>
    <row r="168" s="14" customFormat="1">
      <c r="A168" s="14"/>
      <c r="B168" s="248"/>
      <c r="C168" s="249"/>
      <c r="D168" s="219" t="s">
        <v>235</v>
      </c>
      <c r="E168" s="250" t="s">
        <v>19</v>
      </c>
      <c r="F168" s="251" t="s">
        <v>1436</v>
      </c>
      <c r="G168" s="249"/>
      <c r="H168" s="252">
        <v>9.5999999999999996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235</v>
      </c>
      <c r="AU168" s="258" t="s">
        <v>82</v>
      </c>
      <c r="AV168" s="14" t="s">
        <v>82</v>
      </c>
      <c r="AW168" s="14" t="s">
        <v>33</v>
      </c>
      <c r="AX168" s="14" t="s">
        <v>72</v>
      </c>
      <c r="AY168" s="258" t="s">
        <v>146</v>
      </c>
    </row>
    <row r="169" s="14" customFormat="1">
      <c r="A169" s="14"/>
      <c r="B169" s="248"/>
      <c r="C169" s="249"/>
      <c r="D169" s="219" t="s">
        <v>235</v>
      </c>
      <c r="E169" s="250" t="s">
        <v>19</v>
      </c>
      <c r="F169" s="251" t="s">
        <v>1437</v>
      </c>
      <c r="G169" s="249"/>
      <c r="H169" s="252">
        <v>9.5999999999999996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235</v>
      </c>
      <c r="AU169" s="258" t="s">
        <v>82</v>
      </c>
      <c r="AV169" s="14" t="s">
        <v>82</v>
      </c>
      <c r="AW169" s="14" t="s">
        <v>33</v>
      </c>
      <c r="AX169" s="14" t="s">
        <v>72</v>
      </c>
      <c r="AY169" s="258" t="s">
        <v>146</v>
      </c>
    </row>
    <row r="170" s="15" customFormat="1">
      <c r="A170" s="15"/>
      <c r="B170" s="269"/>
      <c r="C170" s="270"/>
      <c r="D170" s="219" t="s">
        <v>235</v>
      </c>
      <c r="E170" s="271" t="s">
        <v>19</v>
      </c>
      <c r="F170" s="272" t="s">
        <v>271</v>
      </c>
      <c r="G170" s="270"/>
      <c r="H170" s="273">
        <v>48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9" t="s">
        <v>235</v>
      </c>
      <c r="AU170" s="279" t="s">
        <v>82</v>
      </c>
      <c r="AV170" s="15" t="s">
        <v>145</v>
      </c>
      <c r="AW170" s="15" t="s">
        <v>33</v>
      </c>
      <c r="AX170" s="15" t="s">
        <v>79</v>
      </c>
      <c r="AY170" s="279" t="s">
        <v>146</v>
      </c>
    </row>
    <row r="171" s="2" customFormat="1" ht="21.75" customHeight="1">
      <c r="A171" s="39"/>
      <c r="B171" s="40"/>
      <c r="C171" s="206" t="s">
        <v>327</v>
      </c>
      <c r="D171" s="206" t="s">
        <v>147</v>
      </c>
      <c r="E171" s="207" t="s">
        <v>879</v>
      </c>
      <c r="F171" s="208" t="s">
        <v>880</v>
      </c>
      <c r="G171" s="209" t="s">
        <v>414</v>
      </c>
      <c r="H171" s="210">
        <v>80.849999999999994</v>
      </c>
      <c r="I171" s="211"/>
      <c r="J171" s="212">
        <f>ROUND(I171*H171,2)</f>
        <v>0</v>
      </c>
      <c r="K171" s="208" t="s">
        <v>194</v>
      </c>
      <c r="L171" s="45"/>
      <c r="M171" s="213" t="s">
        <v>19</v>
      </c>
      <c r="N171" s="214" t="s">
        <v>43</v>
      </c>
      <c r="O171" s="85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7" t="s">
        <v>395</v>
      </c>
      <c r="AT171" s="217" t="s">
        <v>147</v>
      </c>
      <c r="AU171" s="217" t="s">
        <v>82</v>
      </c>
      <c r="AY171" s="18" t="s">
        <v>146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8" t="s">
        <v>79</v>
      </c>
      <c r="BK171" s="218">
        <f>ROUND(I171*H171,2)</f>
        <v>0</v>
      </c>
      <c r="BL171" s="18" t="s">
        <v>395</v>
      </c>
      <c r="BM171" s="217" t="s">
        <v>1446</v>
      </c>
    </row>
    <row r="172" s="2" customFormat="1">
      <c r="A172" s="39"/>
      <c r="B172" s="40"/>
      <c r="C172" s="41"/>
      <c r="D172" s="219" t="s">
        <v>152</v>
      </c>
      <c r="E172" s="41"/>
      <c r="F172" s="220" t="s">
        <v>882</v>
      </c>
      <c r="G172" s="41"/>
      <c r="H172" s="41"/>
      <c r="I172" s="221"/>
      <c r="J172" s="41"/>
      <c r="K172" s="41"/>
      <c r="L172" s="45"/>
      <c r="M172" s="222"/>
      <c r="N172" s="223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152</v>
      </c>
      <c r="AU172" s="18" t="s">
        <v>82</v>
      </c>
    </row>
    <row r="173" s="2" customFormat="1">
      <c r="A173" s="39"/>
      <c r="B173" s="40"/>
      <c r="C173" s="41"/>
      <c r="D173" s="236" t="s">
        <v>197</v>
      </c>
      <c r="E173" s="41"/>
      <c r="F173" s="237" t="s">
        <v>883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197</v>
      </c>
      <c r="AU173" s="18" t="s">
        <v>82</v>
      </c>
    </row>
    <row r="174" s="13" customFormat="1">
      <c r="A174" s="13"/>
      <c r="B174" s="238"/>
      <c r="C174" s="239"/>
      <c r="D174" s="219" t="s">
        <v>235</v>
      </c>
      <c r="E174" s="240" t="s">
        <v>19</v>
      </c>
      <c r="F174" s="241" t="s">
        <v>836</v>
      </c>
      <c r="G174" s="239"/>
      <c r="H174" s="240" t="s">
        <v>19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235</v>
      </c>
      <c r="AU174" s="247" t="s">
        <v>82</v>
      </c>
      <c r="AV174" s="13" t="s">
        <v>79</v>
      </c>
      <c r="AW174" s="13" t="s">
        <v>33</v>
      </c>
      <c r="AX174" s="13" t="s">
        <v>72</v>
      </c>
      <c r="AY174" s="247" t="s">
        <v>146</v>
      </c>
    </row>
    <row r="175" s="13" customFormat="1">
      <c r="A175" s="13"/>
      <c r="B175" s="238"/>
      <c r="C175" s="239"/>
      <c r="D175" s="219" t="s">
        <v>235</v>
      </c>
      <c r="E175" s="240" t="s">
        <v>19</v>
      </c>
      <c r="F175" s="241" t="s">
        <v>837</v>
      </c>
      <c r="G175" s="239"/>
      <c r="H175" s="240" t="s">
        <v>19</v>
      </c>
      <c r="I175" s="242"/>
      <c r="J175" s="239"/>
      <c r="K175" s="239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235</v>
      </c>
      <c r="AU175" s="247" t="s">
        <v>82</v>
      </c>
      <c r="AV175" s="13" t="s">
        <v>79</v>
      </c>
      <c r="AW175" s="13" t="s">
        <v>33</v>
      </c>
      <c r="AX175" s="13" t="s">
        <v>72</v>
      </c>
      <c r="AY175" s="247" t="s">
        <v>146</v>
      </c>
    </row>
    <row r="176" s="14" customFormat="1">
      <c r="A176" s="14"/>
      <c r="B176" s="248"/>
      <c r="C176" s="249"/>
      <c r="D176" s="219" t="s">
        <v>235</v>
      </c>
      <c r="E176" s="250" t="s">
        <v>19</v>
      </c>
      <c r="F176" s="251" t="s">
        <v>1424</v>
      </c>
      <c r="G176" s="249"/>
      <c r="H176" s="252">
        <v>9.5999999999999996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235</v>
      </c>
      <c r="AU176" s="258" t="s">
        <v>82</v>
      </c>
      <c r="AV176" s="14" t="s">
        <v>82</v>
      </c>
      <c r="AW176" s="14" t="s">
        <v>33</v>
      </c>
      <c r="AX176" s="14" t="s">
        <v>72</v>
      </c>
      <c r="AY176" s="258" t="s">
        <v>146</v>
      </c>
    </row>
    <row r="177" s="14" customFormat="1">
      <c r="A177" s="14"/>
      <c r="B177" s="248"/>
      <c r="C177" s="249"/>
      <c r="D177" s="219" t="s">
        <v>235</v>
      </c>
      <c r="E177" s="250" t="s">
        <v>19</v>
      </c>
      <c r="F177" s="251" t="s">
        <v>1425</v>
      </c>
      <c r="G177" s="249"/>
      <c r="H177" s="252">
        <v>9.5999999999999996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235</v>
      </c>
      <c r="AU177" s="258" t="s">
        <v>82</v>
      </c>
      <c r="AV177" s="14" t="s">
        <v>82</v>
      </c>
      <c r="AW177" s="14" t="s">
        <v>33</v>
      </c>
      <c r="AX177" s="14" t="s">
        <v>72</v>
      </c>
      <c r="AY177" s="258" t="s">
        <v>146</v>
      </c>
    </row>
    <row r="178" s="13" customFormat="1">
      <c r="A178" s="13"/>
      <c r="B178" s="238"/>
      <c r="C178" s="239"/>
      <c r="D178" s="219" t="s">
        <v>235</v>
      </c>
      <c r="E178" s="240" t="s">
        <v>19</v>
      </c>
      <c r="F178" s="241" t="s">
        <v>1426</v>
      </c>
      <c r="G178" s="239"/>
      <c r="H178" s="240" t="s">
        <v>19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235</v>
      </c>
      <c r="AU178" s="247" t="s">
        <v>82</v>
      </c>
      <c r="AV178" s="13" t="s">
        <v>79</v>
      </c>
      <c r="AW178" s="13" t="s">
        <v>33</v>
      </c>
      <c r="AX178" s="13" t="s">
        <v>72</v>
      </c>
      <c r="AY178" s="247" t="s">
        <v>146</v>
      </c>
    </row>
    <row r="179" s="14" customFormat="1">
      <c r="A179" s="14"/>
      <c r="B179" s="248"/>
      <c r="C179" s="249"/>
      <c r="D179" s="219" t="s">
        <v>235</v>
      </c>
      <c r="E179" s="250" t="s">
        <v>19</v>
      </c>
      <c r="F179" s="251" t="s">
        <v>1427</v>
      </c>
      <c r="G179" s="249"/>
      <c r="H179" s="252">
        <v>1.25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235</v>
      </c>
      <c r="AU179" s="258" t="s">
        <v>82</v>
      </c>
      <c r="AV179" s="14" t="s">
        <v>82</v>
      </c>
      <c r="AW179" s="14" t="s">
        <v>33</v>
      </c>
      <c r="AX179" s="14" t="s">
        <v>72</v>
      </c>
      <c r="AY179" s="258" t="s">
        <v>146</v>
      </c>
    </row>
    <row r="180" s="14" customFormat="1">
      <c r="A180" s="14"/>
      <c r="B180" s="248"/>
      <c r="C180" s="249"/>
      <c r="D180" s="219" t="s">
        <v>235</v>
      </c>
      <c r="E180" s="250" t="s">
        <v>19</v>
      </c>
      <c r="F180" s="251" t="s">
        <v>1428</v>
      </c>
      <c r="G180" s="249"/>
      <c r="H180" s="252">
        <v>2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235</v>
      </c>
      <c r="AU180" s="258" t="s">
        <v>82</v>
      </c>
      <c r="AV180" s="14" t="s">
        <v>82</v>
      </c>
      <c r="AW180" s="14" t="s">
        <v>33</v>
      </c>
      <c r="AX180" s="14" t="s">
        <v>72</v>
      </c>
      <c r="AY180" s="258" t="s">
        <v>146</v>
      </c>
    </row>
    <row r="181" s="14" customFormat="1">
      <c r="A181" s="14"/>
      <c r="B181" s="248"/>
      <c r="C181" s="249"/>
      <c r="D181" s="219" t="s">
        <v>235</v>
      </c>
      <c r="E181" s="250" t="s">
        <v>19</v>
      </c>
      <c r="F181" s="251" t="s">
        <v>1429</v>
      </c>
      <c r="G181" s="249"/>
      <c r="H181" s="252">
        <v>2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235</v>
      </c>
      <c r="AU181" s="258" t="s">
        <v>82</v>
      </c>
      <c r="AV181" s="14" t="s">
        <v>82</v>
      </c>
      <c r="AW181" s="14" t="s">
        <v>33</v>
      </c>
      <c r="AX181" s="14" t="s">
        <v>72</v>
      </c>
      <c r="AY181" s="258" t="s">
        <v>146</v>
      </c>
    </row>
    <row r="182" s="14" customFormat="1">
      <c r="A182" s="14"/>
      <c r="B182" s="248"/>
      <c r="C182" s="249"/>
      <c r="D182" s="219" t="s">
        <v>235</v>
      </c>
      <c r="E182" s="250" t="s">
        <v>19</v>
      </c>
      <c r="F182" s="251" t="s">
        <v>1430</v>
      </c>
      <c r="G182" s="249"/>
      <c r="H182" s="252">
        <v>1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235</v>
      </c>
      <c r="AU182" s="258" t="s">
        <v>82</v>
      </c>
      <c r="AV182" s="14" t="s">
        <v>82</v>
      </c>
      <c r="AW182" s="14" t="s">
        <v>33</v>
      </c>
      <c r="AX182" s="14" t="s">
        <v>72</v>
      </c>
      <c r="AY182" s="258" t="s">
        <v>146</v>
      </c>
    </row>
    <row r="183" s="14" customFormat="1">
      <c r="A183" s="14"/>
      <c r="B183" s="248"/>
      <c r="C183" s="249"/>
      <c r="D183" s="219" t="s">
        <v>235</v>
      </c>
      <c r="E183" s="250" t="s">
        <v>19</v>
      </c>
      <c r="F183" s="251" t="s">
        <v>1431</v>
      </c>
      <c r="G183" s="249"/>
      <c r="H183" s="252">
        <v>3.5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235</v>
      </c>
      <c r="AU183" s="258" t="s">
        <v>82</v>
      </c>
      <c r="AV183" s="14" t="s">
        <v>82</v>
      </c>
      <c r="AW183" s="14" t="s">
        <v>33</v>
      </c>
      <c r="AX183" s="14" t="s">
        <v>72</v>
      </c>
      <c r="AY183" s="258" t="s">
        <v>146</v>
      </c>
    </row>
    <row r="184" s="13" customFormat="1">
      <c r="A184" s="13"/>
      <c r="B184" s="238"/>
      <c r="C184" s="239"/>
      <c r="D184" s="219" t="s">
        <v>235</v>
      </c>
      <c r="E184" s="240" t="s">
        <v>19</v>
      </c>
      <c r="F184" s="241" t="s">
        <v>866</v>
      </c>
      <c r="G184" s="239"/>
      <c r="H184" s="240" t="s">
        <v>19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235</v>
      </c>
      <c r="AU184" s="247" t="s">
        <v>82</v>
      </c>
      <c r="AV184" s="13" t="s">
        <v>79</v>
      </c>
      <c r="AW184" s="13" t="s">
        <v>33</v>
      </c>
      <c r="AX184" s="13" t="s">
        <v>72</v>
      </c>
      <c r="AY184" s="247" t="s">
        <v>146</v>
      </c>
    </row>
    <row r="185" s="14" customFormat="1">
      <c r="A185" s="14"/>
      <c r="B185" s="248"/>
      <c r="C185" s="249"/>
      <c r="D185" s="219" t="s">
        <v>235</v>
      </c>
      <c r="E185" s="250" t="s">
        <v>19</v>
      </c>
      <c r="F185" s="251" t="s">
        <v>1432</v>
      </c>
      <c r="G185" s="249"/>
      <c r="H185" s="252">
        <v>3.8999999999999999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235</v>
      </c>
      <c r="AU185" s="258" t="s">
        <v>82</v>
      </c>
      <c r="AV185" s="14" t="s">
        <v>82</v>
      </c>
      <c r="AW185" s="14" t="s">
        <v>33</v>
      </c>
      <c r="AX185" s="14" t="s">
        <v>72</v>
      </c>
      <c r="AY185" s="258" t="s">
        <v>146</v>
      </c>
    </row>
    <row r="186" s="13" customFormat="1">
      <c r="A186" s="13"/>
      <c r="B186" s="238"/>
      <c r="C186" s="239"/>
      <c r="D186" s="219" t="s">
        <v>235</v>
      </c>
      <c r="E186" s="240" t="s">
        <v>19</v>
      </c>
      <c r="F186" s="241" t="s">
        <v>841</v>
      </c>
      <c r="G186" s="239"/>
      <c r="H186" s="240" t="s">
        <v>19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235</v>
      </c>
      <c r="AU186" s="247" t="s">
        <v>82</v>
      </c>
      <c r="AV186" s="13" t="s">
        <v>79</v>
      </c>
      <c r="AW186" s="13" t="s">
        <v>33</v>
      </c>
      <c r="AX186" s="13" t="s">
        <v>72</v>
      </c>
      <c r="AY186" s="247" t="s">
        <v>146</v>
      </c>
    </row>
    <row r="187" s="13" customFormat="1">
      <c r="A187" s="13"/>
      <c r="B187" s="238"/>
      <c r="C187" s="239"/>
      <c r="D187" s="219" t="s">
        <v>235</v>
      </c>
      <c r="E187" s="240" t="s">
        <v>19</v>
      </c>
      <c r="F187" s="241" t="s">
        <v>837</v>
      </c>
      <c r="G187" s="239"/>
      <c r="H187" s="240" t="s">
        <v>19</v>
      </c>
      <c r="I187" s="242"/>
      <c r="J187" s="239"/>
      <c r="K187" s="239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235</v>
      </c>
      <c r="AU187" s="247" t="s">
        <v>82</v>
      </c>
      <c r="AV187" s="13" t="s">
        <v>79</v>
      </c>
      <c r="AW187" s="13" t="s">
        <v>33</v>
      </c>
      <c r="AX187" s="13" t="s">
        <v>72</v>
      </c>
      <c r="AY187" s="247" t="s">
        <v>146</v>
      </c>
    </row>
    <row r="188" s="14" customFormat="1">
      <c r="A188" s="14"/>
      <c r="B188" s="248"/>
      <c r="C188" s="249"/>
      <c r="D188" s="219" t="s">
        <v>235</v>
      </c>
      <c r="E188" s="250" t="s">
        <v>19</v>
      </c>
      <c r="F188" s="251" t="s">
        <v>1433</v>
      </c>
      <c r="G188" s="249"/>
      <c r="H188" s="252">
        <v>9.5999999999999996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235</v>
      </c>
      <c r="AU188" s="258" t="s">
        <v>82</v>
      </c>
      <c r="AV188" s="14" t="s">
        <v>82</v>
      </c>
      <c r="AW188" s="14" t="s">
        <v>33</v>
      </c>
      <c r="AX188" s="14" t="s">
        <v>72</v>
      </c>
      <c r="AY188" s="258" t="s">
        <v>146</v>
      </c>
    </row>
    <row r="189" s="14" customFormat="1">
      <c r="A189" s="14"/>
      <c r="B189" s="248"/>
      <c r="C189" s="249"/>
      <c r="D189" s="219" t="s">
        <v>235</v>
      </c>
      <c r="E189" s="250" t="s">
        <v>19</v>
      </c>
      <c r="F189" s="251" t="s">
        <v>1434</v>
      </c>
      <c r="G189" s="249"/>
      <c r="H189" s="252">
        <v>9.5999999999999996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235</v>
      </c>
      <c r="AU189" s="258" t="s">
        <v>82</v>
      </c>
      <c r="AV189" s="14" t="s">
        <v>82</v>
      </c>
      <c r="AW189" s="14" t="s">
        <v>33</v>
      </c>
      <c r="AX189" s="14" t="s">
        <v>72</v>
      </c>
      <c r="AY189" s="258" t="s">
        <v>146</v>
      </c>
    </row>
    <row r="190" s="14" customFormat="1">
      <c r="A190" s="14"/>
      <c r="B190" s="248"/>
      <c r="C190" s="249"/>
      <c r="D190" s="219" t="s">
        <v>235</v>
      </c>
      <c r="E190" s="250" t="s">
        <v>19</v>
      </c>
      <c r="F190" s="251" t="s">
        <v>1435</v>
      </c>
      <c r="G190" s="249"/>
      <c r="H190" s="252">
        <v>9.5999999999999996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235</v>
      </c>
      <c r="AU190" s="258" t="s">
        <v>82</v>
      </c>
      <c r="AV190" s="14" t="s">
        <v>82</v>
      </c>
      <c r="AW190" s="14" t="s">
        <v>33</v>
      </c>
      <c r="AX190" s="14" t="s">
        <v>72</v>
      </c>
      <c r="AY190" s="258" t="s">
        <v>146</v>
      </c>
    </row>
    <row r="191" s="14" customFormat="1">
      <c r="A191" s="14"/>
      <c r="B191" s="248"/>
      <c r="C191" s="249"/>
      <c r="D191" s="219" t="s">
        <v>235</v>
      </c>
      <c r="E191" s="250" t="s">
        <v>19</v>
      </c>
      <c r="F191" s="251" t="s">
        <v>1436</v>
      </c>
      <c r="G191" s="249"/>
      <c r="H191" s="252">
        <v>9.5999999999999996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235</v>
      </c>
      <c r="AU191" s="258" t="s">
        <v>82</v>
      </c>
      <c r="AV191" s="14" t="s">
        <v>82</v>
      </c>
      <c r="AW191" s="14" t="s">
        <v>33</v>
      </c>
      <c r="AX191" s="14" t="s">
        <v>72</v>
      </c>
      <c r="AY191" s="258" t="s">
        <v>146</v>
      </c>
    </row>
    <row r="192" s="14" customFormat="1">
      <c r="A192" s="14"/>
      <c r="B192" s="248"/>
      <c r="C192" s="249"/>
      <c r="D192" s="219" t="s">
        <v>235</v>
      </c>
      <c r="E192" s="250" t="s">
        <v>19</v>
      </c>
      <c r="F192" s="251" t="s">
        <v>1437</v>
      </c>
      <c r="G192" s="249"/>
      <c r="H192" s="252">
        <v>9.5999999999999996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235</v>
      </c>
      <c r="AU192" s="258" t="s">
        <v>82</v>
      </c>
      <c r="AV192" s="14" t="s">
        <v>82</v>
      </c>
      <c r="AW192" s="14" t="s">
        <v>33</v>
      </c>
      <c r="AX192" s="14" t="s">
        <v>72</v>
      </c>
      <c r="AY192" s="258" t="s">
        <v>146</v>
      </c>
    </row>
    <row r="193" s="15" customFormat="1">
      <c r="A193" s="15"/>
      <c r="B193" s="269"/>
      <c r="C193" s="270"/>
      <c r="D193" s="219" t="s">
        <v>235</v>
      </c>
      <c r="E193" s="271" t="s">
        <v>19</v>
      </c>
      <c r="F193" s="272" t="s">
        <v>271</v>
      </c>
      <c r="G193" s="270"/>
      <c r="H193" s="273">
        <v>80.849999999999994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9" t="s">
        <v>235</v>
      </c>
      <c r="AU193" s="279" t="s">
        <v>82</v>
      </c>
      <c r="AV193" s="15" t="s">
        <v>145</v>
      </c>
      <c r="AW193" s="15" t="s">
        <v>33</v>
      </c>
      <c r="AX193" s="15" t="s">
        <v>79</v>
      </c>
      <c r="AY193" s="279" t="s">
        <v>146</v>
      </c>
    </row>
    <row r="194" s="2" customFormat="1" ht="24.15" customHeight="1">
      <c r="A194" s="39"/>
      <c r="B194" s="40"/>
      <c r="C194" s="206" t="s">
        <v>336</v>
      </c>
      <c r="D194" s="206" t="s">
        <v>147</v>
      </c>
      <c r="E194" s="207" t="s">
        <v>884</v>
      </c>
      <c r="F194" s="208" t="s">
        <v>885</v>
      </c>
      <c r="G194" s="209" t="s">
        <v>239</v>
      </c>
      <c r="H194" s="210">
        <v>0.13400000000000001</v>
      </c>
      <c r="I194" s="211"/>
      <c r="J194" s="212">
        <f>ROUND(I194*H194,2)</f>
        <v>0</v>
      </c>
      <c r="K194" s="208" t="s">
        <v>194</v>
      </c>
      <c r="L194" s="45"/>
      <c r="M194" s="213" t="s">
        <v>19</v>
      </c>
      <c r="N194" s="214" t="s">
        <v>43</v>
      </c>
      <c r="O194" s="85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7" t="s">
        <v>395</v>
      </c>
      <c r="AT194" s="217" t="s">
        <v>147</v>
      </c>
      <c r="AU194" s="217" t="s">
        <v>82</v>
      </c>
      <c r="AY194" s="18" t="s">
        <v>146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8" t="s">
        <v>79</v>
      </c>
      <c r="BK194" s="218">
        <f>ROUND(I194*H194,2)</f>
        <v>0</v>
      </c>
      <c r="BL194" s="18" t="s">
        <v>395</v>
      </c>
      <c r="BM194" s="217" t="s">
        <v>1447</v>
      </c>
    </row>
    <row r="195" s="2" customFormat="1">
      <c r="A195" s="39"/>
      <c r="B195" s="40"/>
      <c r="C195" s="41"/>
      <c r="D195" s="219" t="s">
        <v>152</v>
      </c>
      <c r="E195" s="41"/>
      <c r="F195" s="220" t="s">
        <v>887</v>
      </c>
      <c r="G195" s="41"/>
      <c r="H195" s="41"/>
      <c r="I195" s="221"/>
      <c r="J195" s="41"/>
      <c r="K195" s="41"/>
      <c r="L195" s="45"/>
      <c r="M195" s="222"/>
      <c r="N195" s="22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152</v>
      </c>
      <c r="AU195" s="18" t="s">
        <v>82</v>
      </c>
    </row>
    <row r="196" s="2" customFormat="1">
      <c r="A196" s="39"/>
      <c r="B196" s="40"/>
      <c r="C196" s="41"/>
      <c r="D196" s="236" t="s">
        <v>197</v>
      </c>
      <c r="E196" s="41"/>
      <c r="F196" s="237" t="s">
        <v>888</v>
      </c>
      <c r="G196" s="41"/>
      <c r="H196" s="41"/>
      <c r="I196" s="221"/>
      <c r="J196" s="41"/>
      <c r="K196" s="41"/>
      <c r="L196" s="45"/>
      <c r="M196" s="222"/>
      <c r="N196" s="223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197</v>
      </c>
      <c r="AU196" s="18" t="s">
        <v>82</v>
      </c>
    </row>
    <row r="197" s="11" customFormat="1" ht="22.8" customHeight="1">
      <c r="A197" s="11"/>
      <c r="B197" s="192"/>
      <c r="C197" s="193"/>
      <c r="D197" s="194" t="s">
        <v>71</v>
      </c>
      <c r="E197" s="234" t="s">
        <v>889</v>
      </c>
      <c r="F197" s="234" t="s">
        <v>890</v>
      </c>
      <c r="G197" s="193"/>
      <c r="H197" s="193"/>
      <c r="I197" s="196"/>
      <c r="J197" s="235">
        <f>BK197</f>
        <v>0</v>
      </c>
      <c r="K197" s="193"/>
      <c r="L197" s="198"/>
      <c r="M197" s="199"/>
      <c r="N197" s="200"/>
      <c r="O197" s="200"/>
      <c r="P197" s="201">
        <f>SUM(P198:P226)</f>
        <v>0</v>
      </c>
      <c r="Q197" s="200"/>
      <c r="R197" s="201">
        <f>SUM(R198:R226)</f>
        <v>0.010920000000000001</v>
      </c>
      <c r="S197" s="200"/>
      <c r="T197" s="202">
        <f>SUM(T198:T226)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03" t="s">
        <v>82</v>
      </c>
      <c r="AT197" s="204" t="s">
        <v>71</v>
      </c>
      <c r="AU197" s="204" t="s">
        <v>79</v>
      </c>
      <c r="AY197" s="203" t="s">
        <v>146</v>
      </c>
      <c r="BK197" s="205">
        <f>SUM(BK198:BK226)</f>
        <v>0</v>
      </c>
    </row>
    <row r="198" s="2" customFormat="1" ht="24.15" customHeight="1">
      <c r="A198" s="39"/>
      <c r="B198" s="40"/>
      <c r="C198" s="206" t="s">
        <v>342</v>
      </c>
      <c r="D198" s="206" t="s">
        <v>147</v>
      </c>
      <c r="E198" s="207" t="s">
        <v>891</v>
      </c>
      <c r="F198" s="208" t="s">
        <v>892</v>
      </c>
      <c r="G198" s="209" t="s">
        <v>231</v>
      </c>
      <c r="H198" s="210">
        <v>13</v>
      </c>
      <c r="I198" s="211"/>
      <c r="J198" s="212">
        <f>ROUND(I198*H198,2)</f>
        <v>0</v>
      </c>
      <c r="K198" s="208" t="s">
        <v>194</v>
      </c>
      <c r="L198" s="45"/>
      <c r="M198" s="213" t="s">
        <v>19</v>
      </c>
      <c r="N198" s="214" t="s">
        <v>43</v>
      </c>
      <c r="O198" s="85"/>
      <c r="P198" s="215">
        <f>O198*H198</f>
        <v>0</v>
      </c>
      <c r="Q198" s="215">
        <v>0.00013999999999999999</v>
      </c>
      <c r="R198" s="215">
        <f>Q198*H198</f>
        <v>0.0018199999999999998</v>
      </c>
      <c r="S198" s="215">
        <v>0</v>
      </c>
      <c r="T198" s="21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7" t="s">
        <v>395</v>
      </c>
      <c r="AT198" s="217" t="s">
        <v>147</v>
      </c>
      <c r="AU198" s="217" t="s">
        <v>82</v>
      </c>
      <c r="AY198" s="18" t="s">
        <v>146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79</v>
      </c>
      <c r="BK198" s="218">
        <f>ROUND(I198*H198,2)</f>
        <v>0</v>
      </c>
      <c r="BL198" s="18" t="s">
        <v>395</v>
      </c>
      <c r="BM198" s="217" t="s">
        <v>1448</v>
      </c>
    </row>
    <row r="199" s="2" customFormat="1">
      <c r="A199" s="39"/>
      <c r="B199" s="40"/>
      <c r="C199" s="41"/>
      <c r="D199" s="219" t="s">
        <v>152</v>
      </c>
      <c r="E199" s="41"/>
      <c r="F199" s="220" t="s">
        <v>894</v>
      </c>
      <c r="G199" s="41"/>
      <c r="H199" s="41"/>
      <c r="I199" s="221"/>
      <c r="J199" s="41"/>
      <c r="K199" s="41"/>
      <c r="L199" s="45"/>
      <c r="M199" s="222"/>
      <c r="N199" s="22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152</v>
      </c>
      <c r="AU199" s="18" t="s">
        <v>82</v>
      </c>
    </row>
    <row r="200" s="2" customFormat="1">
      <c r="A200" s="39"/>
      <c r="B200" s="40"/>
      <c r="C200" s="41"/>
      <c r="D200" s="236" t="s">
        <v>197</v>
      </c>
      <c r="E200" s="41"/>
      <c r="F200" s="237" t="s">
        <v>895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197</v>
      </c>
      <c r="AU200" s="18" t="s">
        <v>82</v>
      </c>
    </row>
    <row r="201" s="14" customFormat="1">
      <c r="A201" s="14"/>
      <c r="B201" s="248"/>
      <c r="C201" s="249"/>
      <c r="D201" s="219" t="s">
        <v>235</v>
      </c>
      <c r="E201" s="250" t="s">
        <v>19</v>
      </c>
      <c r="F201" s="251" t="s">
        <v>1449</v>
      </c>
      <c r="G201" s="249"/>
      <c r="H201" s="252">
        <v>1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235</v>
      </c>
      <c r="AU201" s="258" t="s">
        <v>82</v>
      </c>
      <c r="AV201" s="14" t="s">
        <v>82</v>
      </c>
      <c r="AW201" s="14" t="s">
        <v>33</v>
      </c>
      <c r="AX201" s="14" t="s">
        <v>72</v>
      </c>
      <c r="AY201" s="258" t="s">
        <v>146</v>
      </c>
    </row>
    <row r="202" s="14" customFormat="1">
      <c r="A202" s="14"/>
      <c r="B202" s="248"/>
      <c r="C202" s="249"/>
      <c r="D202" s="219" t="s">
        <v>235</v>
      </c>
      <c r="E202" s="250" t="s">
        <v>19</v>
      </c>
      <c r="F202" s="251" t="s">
        <v>1450</v>
      </c>
      <c r="G202" s="249"/>
      <c r="H202" s="252">
        <v>2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235</v>
      </c>
      <c r="AU202" s="258" t="s">
        <v>82</v>
      </c>
      <c r="AV202" s="14" t="s">
        <v>82</v>
      </c>
      <c r="AW202" s="14" t="s">
        <v>33</v>
      </c>
      <c r="AX202" s="14" t="s">
        <v>72</v>
      </c>
      <c r="AY202" s="258" t="s">
        <v>146</v>
      </c>
    </row>
    <row r="203" s="14" customFormat="1">
      <c r="A203" s="14"/>
      <c r="B203" s="248"/>
      <c r="C203" s="249"/>
      <c r="D203" s="219" t="s">
        <v>235</v>
      </c>
      <c r="E203" s="250" t="s">
        <v>19</v>
      </c>
      <c r="F203" s="251" t="s">
        <v>1451</v>
      </c>
      <c r="G203" s="249"/>
      <c r="H203" s="252">
        <v>1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235</v>
      </c>
      <c r="AU203" s="258" t="s">
        <v>82</v>
      </c>
      <c r="AV203" s="14" t="s">
        <v>82</v>
      </c>
      <c r="AW203" s="14" t="s">
        <v>33</v>
      </c>
      <c r="AX203" s="14" t="s">
        <v>72</v>
      </c>
      <c r="AY203" s="258" t="s">
        <v>146</v>
      </c>
    </row>
    <row r="204" s="14" customFormat="1">
      <c r="A204" s="14"/>
      <c r="B204" s="248"/>
      <c r="C204" s="249"/>
      <c r="D204" s="219" t="s">
        <v>235</v>
      </c>
      <c r="E204" s="250" t="s">
        <v>19</v>
      </c>
      <c r="F204" s="251" t="s">
        <v>1452</v>
      </c>
      <c r="G204" s="249"/>
      <c r="H204" s="252">
        <v>2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235</v>
      </c>
      <c r="AU204" s="258" t="s">
        <v>82</v>
      </c>
      <c r="AV204" s="14" t="s">
        <v>82</v>
      </c>
      <c r="AW204" s="14" t="s">
        <v>33</v>
      </c>
      <c r="AX204" s="14" t="s">
        <v>72</v>
      </c>
      <c r="AY204" s="258" t="s">
        <v>146</v>
      </c>
    </row>
    <row r="205" s="14" customFormat="1">
      <c r="A205" s="14"/>
      <c r="B205" s="248"/>
      <c r="C205" s="249"/>
      <c r="D205" s="219" t="s">
        <v>235</v>
      </c>
      <c r="E205" s="250" t="s">
        <v>19</v>
      </c>
      <c r="F205" s="251" t="s">
        <v>1453</v>
      </c>
      <c r="G205" s="249"/>
      <c r="H205" s="252">
        <v>3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235</v>
      </c>
      <c r="AU205" s="258" t="s">
        <v>82</v>
      </c>
      <c r="AV205" s="14" t="s">
        <v>82</v>
      </c>
      <c r="AW205" s="14" t="s">
        <v>33</v>
      </c>
      <c r="AX205" s="14" t="s">
        <v>72</v>
      </c>
      <c r="AY205" s="258" t="s">
        <v>146</v>
      </c>
    </row>
    <row r="206" s="14" customFormat="1">
      <c r="A206" s="14"/>
      <c r="B206" s="248"/>
      <c r="C206" s="249"/>
      <c r="D206" s="219" t="s">
        <v>235</v>
      </c>
      <c r="E206" s="250" t="s">
        <v>19</v>
      </c>
      <c r="F206" s="251" t="s">
        <v>1454</v>
      </c>
      <c r="G206" s="249"/>
      <c r="H206" s="252">
        <v>1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235</v>
      </c>
      <c r="AU206" s="258" t="s">
        <v>82</v>
      </c>
      <c r="AV206" s="14" t="s">
        <v>82</v>
      </c>
      <c r="AW206" s="14" t="s">
        <v>33</v>
      </c>
      <c r="AX206" s="14" t="s">
        <v>72</v>
      </c>
      <c r="AY206" s="258" t="s">
        <v>146</v>
      </c>
    </row>
    <row r="207" s="14" customFormat="1">
      <c r="A207" s="14"/>
      <c r="B207" s="248"/>
      <c r="C207" s="249"/>
      <c r="D207" s="219" t="s">
        <v>235</v>
      </c>
      <c r="E207" s="250" t="s">
        <v>19</v>
      </c>
      <c r="F207" s="251" t="s">
        <v>1455</v>
      </c>
      <c r="G207" s="249"/>
      <c r="H207" s="252">
        <v>1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235</v>
      </c>
      <c r="AU207" s="258" t="s">
        <v>82</v>
      </c>
      <c r="AV207" s="14" t="s">
        <v>82</v>
      </c>
      <c r="AW207" s="14" t="s">
        <v>33</v>
      </c>
      <c r="AX207" s="14" t="s">
        <v>72</v>
      </c>
      <c r="AY207" s="258" t="s">
        <v>146</v>
      </c>
    </row>
    <row r="208" s="14" customFormat="1">
      <c r="A208" s="14"/>
      <c r="B208" s="248"/>
      <c r="C208" s="249"/>
      <c r="D208" s="219" t="s">
        <v>235</v>
      </c>
      <c r="E208" s="250" t="s">
        <v>19</v>
      </c>
      <c r="F208" s="251" t="s">
        <v>1456</v>
      </c>
      <c r="G208" s="249"/>
      <c r="H208" s="252">
        <v>1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235</v>
      </c>
      <c r="AU208" s="258" t="s">
        <v>82</v>
      </c>
      <c r="AV208" s="14" t="s">
        <v>82</v>
      </c>
      <c r="AW208" s="14" t="s">
        <v>33</v>
      </c>
      <c r="AX208" s="14" t="s">
        <v>72</v>
      </c>
      <c r="AY208" s="258" t="s">
        <v>146</v>
      </c>
    </row>
    <row r="209" s="14" customFormat="1">
      <c r="A209" s="14"/>
      <c r="B209" s="248"/>
      <c r="C209" s="249"/>
      <c r="D209" s="219" t="s">
        <v>235</v>
      </c>
      <c r="E209" s="250" t="s">
        <v>19</v>
      </c>
      <c r="F209" s="251" t="s">
        <v>1457</v>
      </c>
      <c r="G209" s="249"/>
      <c r="H209" s="252">
        <v>1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235</v>
      </c>
      <c r="AU209" s="258" t="s">
        <v>82</v>
      </c>
      <c r="AV209" s="14" t="s">
        <v>82</v>
      </c>
      <c r="AW209" s="14" t="s">
        <v>33</v>
      </c>
      <c r="AX209" s="14" t="s">
        <v>72</v>
      </c>
      <c r="AY209" s="258" t="s">
        <v>146</v>
      </c>
    </row>
    <row r="210" s="15" customFormat="1">
      <c r="A210" s="15"/>
      <c r="B210" s="269"/>
      <c r="C210" s="270"/>
      <c r="D210" s="219" t="s">
        <v>235</v>
      </c>
      <c r="E210" s="271" t="s">
        <v>19</v>
      </c>
      <c r="F210" s="272" t="s">
        <v>271</v>
      </c>
      <c r="G210" s="270"/>
      <c r="H210" s="273">
        <v>13</v>
      </c>
      <c r="I210" s="274"/>
      <c r="J210" s="270"/>
      <c r="K210" s="270"/>
      <c r="L210" s="275"/>
      <c r="M210" s="276"/>
      <c r="N210" s="277"/>
      <c r="O210" s="277"/>
      <c r="P210" s="277"/>
      <c r="Q210" s="277"/>
      <c r="R210" s="277"/>
      <c r="S210" s="277"/>
      <c r="T210" s="27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9" t="s">
        <v>235</v>
      </c>
      <c r="AU210" s="279" t="s">
        <v>82</v>
      </c>
      <c r="AV210" s="15" t="s">
        <v>145</v>
      </c>
      <c r="AW210" s="15" t="s">
        <v>33</v>
      </c>
      <c r="AX210" s="15" t="s">
        <v>79</v>
      </c>
      <c r="AY210" s="279" t="s">
        <v>146</v>
      </c>
    </row>
    <row r="211" s="2" customFormat="1" ht="24.15" customHeight="1">
      <c r="A211" s="39"/>
      <c r="B211" s="40"/>
      <c r="C211" s="206" t="s">
        <v>347</v>
      </c>
      <c r="D211" s="206" t="s">
        <v>147</v>
      </c>
      <c r="E211" s="207" t="s">
        <v>897</v>
      </c>
      <c r="F211" s="208" t="s">
        <v>898</v>
      </c>
      <c r="G211" s="209" t="s">
        <v>231</v>
      </c>
      <c r="H211" s="210">
        <v>13</v>
      </c>
      <c r="I211" s="211"/>
      <c r="J211" s="212">
        <f>ROUND(I211*H211,2)</f>
        <v>0</v>
      </c>
      <c r="K211" s="208" t="s">
        <v>194</v>
      </c>
      <c r="L211" s="45"/>
      <c r="M211" s="213" t="s">
        <v>19</v>
      </c>
      <c r="N211" s="214" t="s">
        <v>43</v>
      </c>
      <c r="O211" s="85"/>
      <c r="P211" s="215">
        <f>O211*H211</f>
        <v>0</v>
      </c>
      <c r="Q211" s="215">
        <v>0.00069999999999999999</v>
      </c>
      <c r="R211" s="215">
        <f>Q211*H211</f>
        <v>0.0091000000000000004</v>
      </c>
      <c r="S211" s="215">
        <v>0</v>
      </c>
      <c r="T211" s="216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7" t="s">
        <v>395</v>
      </c>
      <c r="AT211" s="217" t="s">
        <v>147</v>
      </c>
      <c r="AU211" s="217" t="s">
        <v>82</v>
      </c>
      <c r="AY211" s="18" t="s">
        <v>146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8" t="s">
        <v>79</v>
      </c>
      <c r="BK211" s="218">
        <f>ROUND(I211*H211,2)</f>
        <v>0</v>
      </c>
      <c r="BL211" s="18" t="s">
        <v>395</v>
      </c>
      <c r="BM211" s="217" t="s">
        <v>1458</v>
      </c>
    </row>
    <row r="212" s="2" customFormat="1">
      <c r="A212" s="39"/>
      <c r="B212" s="40"/>
      <c r="C212" s="41"/>
      <c r="D212" s="219" t="s">
        <v>152</v>
      </c>
      <c r="E212" s="41"/>
      <c r="F212" s="220" t="s">
        <v>900</v>
      </c>
      <c r="G212" s="41"/>
      <c r="H212" s="41"/>
      <c r="I212" s="221"/>
      <c r="J212" s="41"/>
      <c r="K212" s="41"/>
      <c r="L212" s="45"/>
      <c r="M212" s="222"/>
      <c r="N212" s="223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152</v>
      </c>
      <c r="AU212" s="18" t="s">
        <v>82</v>
      </c>
    </row>
    <row r="213" s="2" customFormat="1">
      <c r="A213" s="39"/>
      <c r="B213" s="40"/>
      <c r="C213" s="41"/>
      <c r="D213" s="236" t="s">
        <v>197</v>
      </c>
      <c r="E213" s="41"/>
      <c r="F213" s="237" t="s">
        <v>901</v>
      </c>
      <c r="G213" s="41"/>
      <c r="H213" s="41"/>
      <c r="I213" s="221"/>
      <c r="J213" s="41"/>
      <c r="K213" s="41"/>
      <c r="L213" s="45"/>
      <c r="M213" s="222"/>
      <c r="N213" s="22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197</v>
      </c>
      <c r="AU213" s="18" t="s">
        <v>82</v>
      </c>
    </row>
    <row r="214" s="14" customFormat="1">
      <c r="A214" s="14"/>
      <c r="B214" s="248"/>
      <c r="C214" s="249"/>
      <c r="D214" s="219" t="s">
        <v>235</v>
      </c>
      <c r="E214" s="250" t="s">
        <v>19</v>
      </c>
      <c r="F214" s="251" t="s">
        <v>1449</v>
      </c>
      <c r="G214" s="249"/>
      <c r="H214" s="252">
        <v>1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235</v>
      </c>
      <c r="AU214" s="258" t="s">
        <v>82</v>
      </c>
      <c r="AV214" s="14" t="s">
        <v>82</v>
      </c>
      <c r="AW214" s="14" t="s">
        <v>33</v>
      </c>
      <c r="AX214" s="14" t="s">
        <v>72</v>
      </c>
      <c r="AY214" s="258" t="s">
        <v>146</v>
      </c>
    </row>
    <row r="215" s="14" customFormat="1">
      <c r="A215" s="14"/>
      <c r="B215" s="248"/>
      <c r="C215" s="249"/>
      <c r="D215" s="219" t="s">
        <v>235</v>
      </c>
      <c r="E215" s="250" t="s">
        <v>19</v>
      </c>
      <c r="F215" s="251" t="s">
        <v>1450</v>
      </c>
      <c r="G215" s="249"/>
      <c r="H215" s="252">
        <v>2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8" t="s">
        <v>235</v>
      </c>
      <c r="AU215" s="258" t="s">
        <v>82</v>
      </c>
      <c r="AV215" s="14" t="s">
        <v>82</v>
      </c>
      <c r="AW215" s="14" t="s">
        <v>33</v>
      </c>
      <c r="AX215" s="14" t="s">
        <v>72</v>
      </c>
      <c r="AY215" s="258" t="s">
        <v>146</v>
      </c>
    </row>
    <row r="216" s="14" customFormat="1">
      <c r="A216" s="14"/>
      <c r="B216" s="248"/>
      <c r="C216" s="249"/>
      <c r="D216" s="219" t="s">
        <v>235</v>
      </c>
      <c r="E216" s="250" t="s">
        <v>19</v>
      </c>
      <c r="F216" s="251" t="s">
        <v>1451</v>
      </c>
      <c r="G216" s="249"/>
      <c r="H216" s="252">
        <v>1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235</v>
      </c>
      <c r="AU216" s="258" t="s">
        <v>82</v>
      </c>
      <c r="AV216" s="14" t="s">
        <v>82</v>
      </c>
      <c r="AW216" s="14" t="s">
        <v>33</v>
      </c>
      <c r="AX216" s="14" t="s">
        <v>72</v>
      </c>
      <c r="AY216" s="258" t="s">
        <v>146</v>
      </c>
    </row>
    <row r="217" s="14" customFormat="1">
      <c r="A217" s="14"/>
      <c r="B217" s="248"/>
      <c r="C217" s="249"/>
      <c r="D217" s="219" t="s">
        <v>235</v>
      </c>
      <c r="E217" s="250" t="s">
        <v>19</v>
      </c>
      <c r="F217" s="251" t="s">
        <v>1452</v>
      </c>
      <c r="G217" s="249"/>
      <c r="H217" s="252">
        <v>2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8" t="s">
        <v>235</v>
      </c>
      <c r="AU217" s="258" t="s">
        <v>82</v>
      </c>
      <c r="AV217" s="14" t="s">
        <v>82</v>
      </c>
      <c r="AW217" s="14" t="s">
        <v>33</v>
      </c>
      <c r="AX217" s="14" t="s">
        <v>72</v>
      </c>
      <c r="AY217" s="258" t="s">
        <v>146</v>
      </c>
    </row>
    <row r="218" s="14" customFormat="1">
      <c r="A218" s="14"/>
      <c r="B218" s="248"/>
      <c r="C218" s="249"/>
      <c r="D218" s="219" t="s">
        <v>235</v>
      </c>
      <c r="E218" s="250" t="s">
        <v>19</v>
      </c>
      <c r="F218" s="251" t="s">
        <v>1453</v>
      </c>
      <c r="G218" s="249"/>
      <c r="H218" s="252">
        <v>3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8" t="s">
        <v>235</v>
      </c>
      <c r="AU218" s="258" t="s">
        <v>82</v>
      </c>
      <c r="AV218" s="14" t="s">
        <v>82</v>
      </c>
      <c r="AW218" s="14" t="s">
        <v>33</v>
      </c>
      <c r="AX218" s="14" t="s">
        <v>72</v>
      </c>
      <c r="AY218" s="258" t="s">
        <v>146</v>
      </c>
    </row>
    <row r="219" s="14" customFormat="1">
      <c r="A219" s="14"/>
      <c r="B219" s="248"/>
      <c r="C219" s="249"/>
      <c r="D219" s="219" t="s">
        <v>235</v>
      </c>
      <c r="E219" s="250" t="s">
        <v>19</v>
      </c>
      <c r="F219" s="251" t="s">
        <v>1454</v>
      </c>
      <c r="G219" s="249"/>
      <c r="H219" s="252">
        <v>1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235</v>
      </c>
      <c r="AU219" s="258" t="s">
        <v>82</v>
      </c>
      <c r="AV219" s="14" t="s">
        <v>82</v>
      </c>
      <c r="AW219" s="14" t="s">
        <v>33</v>
      </c>
      <c r="AX219" s="14" t="s">
        <v>72</v>
      </c>
      <c r="AY219" s="258" t="s">
        <v>146</v>
      </c>
    </row>
    <row r="220" s="14" customFormat="1">
      <c r="A220" s="14"/>
      <c r="B220" s="248"/>
      <c r="C220" s="249"/>
      <c r="D220" s="219" t="s">
        <v>235</v>
      </c>
      <c r="E220" s="250" t="s">
        <v>19</v>
      </c>
      <c r="F220" s="251" t="s">
        <v>1455</v>
      </c>
      <c r="G220" s="249"/>
      <c r="H220" s="252">
        <v>1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235</v>
      </c>
      <c r="AU220" s="258" t="s">
        <v>82</v>
      </c>
      <c r="AV220" s="14" t="s">
        <v>82</v>
      </c>
      <c r="AW220" s="14" t="s">
        <v>33</v>
      </c>
      <c r="AX220" s="14" t="s">
        <v>72</v>
      </c>
      <c r="AY220" s="258" t="s">
        <v>146</v>
      </c>
    </row>
    <row r="221" s="14" customFormat="1">
      <c r="A221" s="14"/>
      <c r="B221" s="248"/>
      <c r="C221" s="249"/>
      <c r="D221" s="219" t="s">
        <v>235</v>
      </c>
      <c r="E221" s="250" t="s">
        <v>19</v>
      </c>
      <c r="F221" s="251" t="s">
        <v>1456</v>
      </c>
      <c r="G221" s="249"/>
      <c r="H221" s="252">
        <v>1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235</v>
      </c>
      <c r="AU221" s="258" t="s">
        <v>82</v>
      </c>
      <c r="AV221" s="14" t="s">
        <v>82</v>
      </c>
      <c r="AW221" s="14" t="s">
        <v>33</v>
      </c>
      <c r="AX221" s="14" t="s">
        <v>72</v>
      </c>
      <c r="AY221" s="258" t="s">
        <v>146</v>
      </c>
    </row>
    <row r="222" s="14" customFormat="1">
      <c r="A222" s="14"/>
      <c r="B222" s="248"/>
      <c r="C222" s="249"/>
      <c r="D222" s="219" t="s">
        <v>235</v>
      </c>
      <c r="E222" s="250" t="s">
        <v>19</v>
      </c>
      <c r="F222" s="251" t="s">
        <v>1457</v>
      </c>
      <c r="G222" s="249"/>
      <c r="H222" s="252">
        <v>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235</v>
      </c>
      <c r="AU222" s="258" t="s">
        <v>82</v>
      </c>
      <c r="AV222" s="14" t="s">
        <v>82</v>
      </c>
      <c r="AW222" s="14" t="s">
        <v>33</v>
      </c>
      <c r="AX222" s="14" t="s">
        <v>72</v>
      </c>
      <c r="AY222" s="258" t="s">
        <v>146</v>
      </c>
    </row>
    <row r="223" s="15" customFormat="1">
      <c r="A223" s="15"/>
      <c r="B223" s="269"/>
      <c r="C223" s="270"/>
      <c r="D223" s="219" t="s">
        <v>235</v>
      </c>
      <c r="E223" s="271" t="s">
        <v>19</v>
      </c>
      <c r="F223" s="272" t="s">
        <v>271</v>
      </c>
      <c r="G223" s="270"/>
      <c r="H223" s="273">
        <v>13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9" t="s">
        <v>235</v>
      </c>
      <c r="AU223" s="279" t="s">
        <v>82</v>
      </c>
      <c r="AV223" s="15" t="s">
        <v>145</v>
      </c>
      <c r="AW223" s="15" t="s">
        <v>33</v>
      </c>
      <c r="AX223" s="15" t="s">
        <v>79</v>
      </c>
      <c r="AY223" s="279" t="s">
        <v>146</v>
      </c>
    </row>
    <row r="224" s="2" customFormat="1" ht="21.75" customHeight="1">
      <c r="A224" s="39"/>
      <c r="B224" s="40"/>
      <c r="C224" s="206" t="s">
        <v>361</v>
      </c>
      <c r="D224" s="206" t="s">
        <v>147</v>
      </c>
      <c r="E224" s="207" t="s">
        <v>902</v>
      </c>
      <c r="F224" s="208" t="s">
        <v>903</v>
      </c>
      <c r="G224" s="209" t="s">
        <v>239</v>
      </c>
      <c r="H224" s="210">
        <v>0.010999999999999999</v>
      </c>
      <c r="I224" s="211"/>
      <c r="J224" s="212">
        <f>ROUND(I224*H224,2)</f>
        <v>0</v>
      </c>
      <c r="K224" s="208" t="s">
        <v>194</v>
      </c>
      <c r="L224" s="45"/>
      <c r="M224" s="213" t="s">
        <v>19</v>
      </c>
      <c r="N224" s="214" t="s">
        <v>43</v>
      </c>
      <c r="O224" s="85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395</v>
      </c>
      <c r="AT224" s="217" t="s">
        <v>147</v>
      </c>
      <c r="AU224" s="217" t="s">
        <v>82</v>
      </c>
      <c r="AY224" s="18" t="s">
        <v>146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79</v>
      </c>
      <c r="BK224" s="218">
        <f>ROUND(I224*H224,2)</f>
        <v>0</v>
      </c>
      <c r="BL224" s="18" t="s">
        <v>395</v>
      </c>
      <c r="BM224" s="217" t="s">
        <v>1459</v>
      </c>
    </row>
    <row r="225" s="2" customFormat="1">
      <c r="A225" s="39"/>
      <c r="B225" s="40"/>
      <c r="C225" s="41"/>
      <c r="D225" s="219" t="s">
        <v>152</v>
      </c>
      <c r="E225" s="41"/>
      <c r="F225" s="220" t="s">
        <v>905</v>
      </c>
      <c r="G225" s="41"/>
      <c r="H225" s="41"/>
      <c r="I225" s="221"/>
      <c r="J225" s="41"/>
      <c r="K225" s="41"/>
      <c r="L225" s="45"/>
      <c r="M225" s="222"/>
      <c r="N225" s="22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82</v>
      </c>
    </row>
    <row r="226" s="2" customFormat="1">
      <c r="A226" s="39"/>
      <c r="B226" s="40"/>
      <c r="C226" s="41"/>
      <c r="D226" s="236" t="s">
        <v>197</v>
      </c>
      <c r="E226" s="41"/>
      <c r="F226" s="237" t="s">
        <v>906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197</v>
      </c>
      <c r="AU226" s="18" t="s">
        <v>82</v>
      </c>
    </row>
    <row r="227" s="11" customFormat="1" ht="22.8" customHeight="1">
      <c r="A227" s="11"/>
      <c r="B227" s="192"/>
      <c r="C227" s="193"/>
      <c r="D227" s="194" t="s">
        <v>71</v>
      </c>
      <c r="E227" s="234" t="s">
        <v>907</v>
      </c>
      <c r="F227" s="234" t="s">
        <v>908</v>
      </c>
      <c r="G227" s="193"/>
      <c r="H227" s="193"/>
      <c r="I227" s="196"/>
      <c r="J227" s="235">
        <f>BK227</f>
        <v>0</v>
      </c>
      <c r="K227" s="193"/>
      <c r="L227" s="198"/>
      <c r="M227" s="199"/>
      <c r="N227" s="200"/>
      <c r="O227" s="200"/>
      <c r="P227" s="201">
        <f>SUM(P228:P264)</f>
        <v>0</v>
      </c>
      <c r="Q227" s="200"/>
      <c r="R227" s="201">
        <f>SUM(R228:R264)</f>
        <v>0.34094999999999998</v>
      </c>
      <c r="S227" s="200"/>
      <c r="T227" s="202">
        <f>SUM(T228:T264)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3" t="s">
        <v>82</v>
      </c>
      <c r="AT227" s="204" t="s">
        <v>71</v>
      </c>
      <c r="AU227" s="204" t="s">
        <v>79</v>
      </c>
      <c r="AY227" s="203" t="s">
        <v>146</v>
      </c>
      <c r="BK227" s="205">
        <f>SUM(BK228:BK264)</f>
        <v>0</v>
      </c>
    </row>
    <row r="228" s="2" customFormat="1" ht="37.8" customHeight="1">
      <c r="A228" s="39"/>
      <c r="B228" s="40"/>
      <c r="C228" s="206" t="s">
        <v>8</v>
      </c>
      <c r="D228" s="206" t="s">
        <v>147</v>
      </c>
      <c r="E228" s="207" t="s">
        <v>909</v>
      </c>
      <c r="F228" s="208" t="s">
        <v>910</v>
      </c>
      <c r="G228" s="209" t="s">
        <v>231</v>
      </c>
      <c r="H228" s="210">
        <v>2</v>
      </c>
      <c r="I228" s="211"/>
      <c r="J228" s="212">
        <f>ROUND(I228*H228,2)</f>
        <v>0</v>
      </c>
      <c r="K228" s="208" t="s">
        <v>194</v>
      </c>
      <c r="L228" s="45"/>
      <c r="M228" s="213" t="s">
        <v>19</v>
      </c>
      <c r="N228" s="214" t="s">
        <v>43</v>
      </c>
      <c r="O228" s="85"/>
      <c r="P228" s="215">
        <f>O228*H228</f>
        <v>0</v>
      </c>
      <c r="Q228" s="215">
        <v>0.012449999999999999</v>
      </c>
      <c r="R228" s="215">
        <f>Q228*H228</f>
        <v>0.024899999999999999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395</v>
      </c>
      <c r="AT228" s="217" t="s">
        <v>147</v>
      </c>
      <c r="AU228" s="217" t="s">
        <v>82</v>
      </c>
      <c r="AY228" s="18" t="s">
        <v>146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79</v>
      </c>
      <c r="BK228" s="218">
        <f>ROUND(I228*H228,2)</f>
        <v>0</v>
      </c>
      <c r="BL228" s="18" t="s">
        <v>395</v>
      </c>
      <c r="BM228" s="217" t="s">
        <v>1460</v>
      </c>
    </row>
    <row r="229" s="2" customFormat="1">
      <c r="A229" s="39"/>
      <c r="B229" s="40"/>
      <c r="C229" s="41"/>
      <c r="D229" s="219" t="s">
        <v>152</v>
      </c>
      <c r="E229" s="41"/>
      <c r="F229" s="220" t="s">
        <v>912</v>
      </c>
      <c r="G229" s="41"/>
      <c r="H229" s="41"/>
      <c r="I229" s="221"/>
      <c r="J229" s="41"/>
      <c r="K229" s="41"/>
      <c r="L229" s="45"/>
      <c r="M229" s="222"/>
      <c r="N229" s="22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152</v>
      </c>
      <c r="AU229" s="18" t="s">
        <v>82</v>
      </c>
    </row>
    <row r="230" s="2" customFormat="1">
      <c r="A230" s="39"/>
      <c r="B230" s="40"/>
      <c r="C230" s="41"/>
      <c r="D230" s="236" t="s">
        <v>197</v>
      </c>
      <c r="E230" s="41"/>
      <c r="F230" s="237" t="s">
        <v>913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197</v>
      </c>
      <c r="AU230" s="18" t="s">
        <v>82</v>
      </c>
    </row>
    <row r="231" s="14" customFormat="1">
      <c r="A231" s="14"/>
      <c r="B231" s="248"/>
      <c r="C231" s="249"/>
      <c r="D231" s="219" t="s">
        <v>235</v>
      </c>
      <c r="E231" s="250" t="s">
        <v>19</v>
      </c>
      <c r="F231" s="251" t="s">
        <v>1455</v>
      </c>
      <c r="G231" s="249"/>
      <c r="H231" s="252">
        <v>1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235</v>
      </c>
      <c r="AU231" s="258" t="s">
        <v>82</v>
      </c>
      <c r="AV231" s="14" t="s">
        <v>82</v>
      </c>
      <c r="AW231" s="14" t="s">
        <v>33</v>
      </c>
      <c r="AX231" s="14" t="s">
        <v>72</v>
      </c>
      <c r="AY231" s="258" t="s">
        <v>146</v>
      </c>
    </row>
    <row r="232" s="14" customFormat="1">
      <c r="A232" s="14"/>
      <c r="B232" s="248"/>
      <c r="C232" s="249"/>
      <c r="D232" s="219" t="s">
        <v>235</v>
      </c>
      <c r="E232" s="250" t="s">
        <v>19</v>
      </c>
      <c r="F232" s="251" t="s">
        <v>1456</v>
      </c>
      <c r="G232" s="249"/>
      <c r="H232" s="252">
        <v>1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235</v>
      </c>
      <c r="AU232" s="258" t="s">
        <v>82</v>
      </c>
      <c r="AV232" s="14" t="s">
        <v>82</v>
      </c>
      <c r="AW232" s="14" t="s">
        <v>33</v>
      </c>
      <c r="AX232" s="14" t="s">
        <v>72</v>
      </c>
      <c r="AY232" s="258" t="s">
        <v>146</v>
      </c>
    </row>
    <row r="233" s="15" customFormat="1">
      <c r="A233" s="15"/>
      <c r="B233" s="269"/>
      <c r="C233" s="270"/>
      <c r="D233" s="219" t="s">
        <v>235</v>
      </c>
      <c r="E233" s="271" t="s">
        <v>19</v>
      </c>
      <c r="F233" s="272" t="s">
        <v>271</v>
      </c>
      <c r="G233" s="270"/>
      <c r="H233" s="273">
        <v>2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235</v>
      </c>
      <c r="AU233" s="279" t="s">
        <v>82</v>
      </c>
      <c r="AV233" s="15" t="s">
        <v>145</v>
      </c>
      <c r="AW233" s="15" t="s">
        <v>33</v>
      </c>
      <c r="AX233" s="15" t="s">
        <v>79</v>
      </c>
      <c r="AY233" s="279" t="s">
        <v>146</v>
      </c>
    </row>
    <row r="234" s="2" customFormat="1" ht="37.8" customHeight="1">
      <c r="A234" s="39"/>
      <c r="B234" s="40"/>
      <c r="C234" s="206" t="s">
        <v>395</v>
      </c>
      <c r="D234" s="206" t="s">
        <v>147</v>
      </c>
      <c r="E234" s="207" t="s">
        <v>914</v>
      </c>
      <c r="F234" s="208" t="s">
        <v>915</v>
      </c>
      <c r="G234" s="209" t="s">
        <v>231</v>
      </c>
      <c r="H234" s="210">
        <v>1</v>
      </c>
      <c r="I234" s="211"/>
      <c r="J234" s="212">
        <f>ROUND(I234*H234,2)</f>
        <v>0</v>
      </c>
      <c r="K234" s="208" t="s">
        <v>194</v>
      </c>
      <c r="L234" s="45"/>
      <c r="M234" s="213" t="s">
        <v>19</v>
      </c>
      <c r="N234" s="214" t="s">
        <v>43</v>
      </c>
      <c r="O234" s="85"/>
      <c r="P234" s="215">
        <f>O234*H234</f>
        <v>0</v>
      </c>
      <c r="Q234" s="215">
        <v>0.018599999999999998</v>
      </c>
      <c r="R234" s="215">
        <f>Q234*H234</f>
        <v>0.018599999999999998</v>
      </c>
      <c r="S234" s="215">
        <v>0</v>
      </c>
      <c r="T234" s="21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7" t="s">
        <v>395</v>
      </c>
      <c r="AT234" s="217" t="s">
        <v>147</v>
      </c>
      <c r="AU234" s="217" t="s">
        <v>82</v>
      </c>
      <c r="AY234" s="18" t="s">
        <v>146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8" t="s">
        <v>79</v>
      </c>
      <c r="BK234" s="218">
        <f>ROUND(I234*H234,2)</f>
        <v>0</v>
      </c>
      <c r="BL234" s="18" t="s">
        <v>395</v>
      </c>
      <c r="BM234" s="217" t="s">
        <v>1461</v>
      </c>
    </row>
    <row r="235" s="2" customFormat="1">
      <c r="A235" s="39"/>
      <c r="B235" s="40"/>
      <c r="C235" s="41"/>
      <c r="D235" s="219" t="s">
        <v>152</v>
      </c>
      <c r="E235" s="41"/>
      <c r="F235" s="220" t="s">
        <v>917</v>
      </c>
      <c r="G235" s="41"/>
      <c r="H235" s="41"/>
      <c r="I235" s="221"/>
      <c r="J235" s="41"/>
      <c r="K235" s="41"/>
      <c r="L235" s="45"/>
      <c r="M235" s="222"/>
      <c r="N235" s="22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152</v>
      </c>
      <c r="AU235" s="18" t="s">
        <v>82</v>
      </c>
    </row>
    <row r="236" s="2" customFormat="1">
      <c r="A236" s="39"/>
      <c r="B236" s="40"/>
      <c r="C236" s="41"/>
      <c r="D236" s="236" t="s">
        <v>197</v>
      </c>
      <c r="E236" s="41"/>
      <c r="F236" s="237" t="s">
        <v>918</v>
      </c>
      <c r="G236" s="41"/>
      <c r="H236" s="41"/>
      <c r="I236" s="221"/>
      <c r="J236" s="41"/>
      <c r="K236" s="41"/>
      <c r="L236" s="45"/>
      <c r="M236" s="222"/>
      <c r="N236" s="223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197</v>
      </c>
      <c r="AU236" s="18" t="s">
        <v>82</v>
      </c>
    </row>
    <row r="237" s="14" customFormat="1">
      <c r="A237" s="14"/>
      <c r="B237" s="248"/>
      <c r="C237" s="249"/>
      <c r="D237" s="219" t="s">
        <v>235</v>
      </c>
      <c r="E237" s="250" t="s">
        <v>19</v>
      </c>
      <c r="F237" s="251" t="s">
        <v>1457</v>
      </c>
      <c r="G237" s="249"/>
      <c r="H237" s="252">
        <v>1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235</v>
      </c>
      <c r="AU237" s="258" t="s">
        <v>82</v>
      </c>
      <c r="AV237" s="14" t="s">
        <v>82</v>
      </c>
      <c r="AW237" s="14" t="s">
        <v>33</v>
      </c>
      <c r="AX237" s="14" t="s">
        <v>79</v>
      </c>
      <c r="AY237" s="258" t="s">
        <v>146</v>
      </c>
    </row>
    <row r="238" s="2" customFormat="1" ht="37.8" customHeight="1">
      <c r="A238" s="39"/>
      <c r="B238" s="40"/>
      <c r="C238" s="206" t="s">
        <v>402</v>
      </c>
      <c r="D238" s="206" t="s">
        <v>147</v>
      </c>
      <c r="E238" s="207" t="s">
        <v>1462</v>
      </c>
      <c r="F238" s="208" t="s">
        <v>1463</v>
      </c>
      <c r="G238" s="209" t="s">
        <v>231</v>
      </c>
      <c r="H238" s="210">
        <v>3</v>
      </c>
      <c r="I238" s="211"/>
      <c r="J238" s="212">
        <f>ROUND(I238*H238,2)</f>
        <v>0</v>
      </c>
      <c r="K238" s="208" t="s">
        <v>194</v>
      </c>
      <c r="L238" s="45"/>
      <c r="M238" s="213" t="s">
        <v>19</v>
      </c>
      <c r="N238" s="214" t="s">
        <v>43</v>
      </c>
      <c r="O238" s="85"/>
      <c r="P238" s="215">
        <f>O238*H238</f>
        <v>0</v>
      </c>
      <c r="Q238" s="215">
        <v>0.026100000000000002</v>
      </c>
      <c r="R238" s="215">
        <f>Q238*H238</f>
        <v>0.078300000000000008</v>
      </c>
      <c r="S238" s="215">
        <v>0</v>
      </c>
      <c r="T238" s="21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7" t="s">
        <v>395</v>
      </c>
      <c r="AT238" s="217" t="s">
        <v>147</v>
      </c>
      <c r="AU238" s="217" t="s">
        <v>82</v>
      </c>
      <c r="AY238" s="18" t="s">
        <v>146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8" t="s">
        <v>79</v>
      </c>
      <c r="BK238" s="218">
        <f>ROUND(I238*H238,2)</f>
        <v>0</v>
      </c>
      <c r="BL238" s="18" t="s">
        <v>395</v>
      </c>
      <c r="BM238" s="217" t="s">
        <v>1464</v>
      </c>
    </row>
    <row r="239" s="2" customFormat="1">
      <c r="A239" s="39"/>
      <c r="B239" s="40"/>
      <c r="C239" s="41"/>
      <c r="D239" s="219" t="s">
        <v>152</v>
      </c>
      <c r="E239" s="41"/>
      <c r="F239" s="220" t="s">
        <v>1465</v>
      </c>
      <c r="G239" s="41"/>
      <c r="H239" s="41"/>
      <c r="I239" s="221"/>
      <c r="J239" s="41"/>
      <c r="K239" s="41"/>
      <c r="L239" s="45"/>
      <c r="M239" s="222"/>
      <c r="N239" s="22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152</v>
      </c>
      <c r="AU239" s="18" t="s">
        <v>82</v>
      </c>
    </row>
    <row r="240" s="2" customFormat="1">
      <c r="A240" s="39"/>
      <c r="B240" s="40"/>
      <c r="C240" s="41"/>
      <c r="D240" s="236" t="s">
        <v>197</v>
      </c>
      <c r="E240" s="41"/>
      <c r="F240" s="237" t="s">
        <v>1466</v>
      </c>
      <c r="G240" s="41"/>
      <c r="H240" s="41"/>
      <c r="I240" s="221"/>
      <c r="J240" s="41"/>
      <c r="K240" s="41"/>
      <c r="L240" s="45"/>
      <c r="M240" s="222"/>
      <c r="N240" s="22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197</v>
      </c>
      <c r="AU240" s="18" t="s">
        <v>82</v>
      </c>
    </row>
    <row r="241" s="14" customFormat="1">
      <c r="A241" s="14"/>
      <c r="B241" s="248"/>
      <c r="C241" s="249"/>
      <c r="D241" s="219" t="s">
        <v>235</v>
      </c>
      <c r="E241" s="250" t="s">
        <v>19</v>
      </c>
      <c r="F241" s="251" t="s">
        <v>1453</v>
      </c>
      <c r="G241" s="249"/>
      <c r="H241" s="252">
        <v>3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8" t="s">
        <v>235</v>
      </c>
      <c r="AU241" s="258" t="s">
        <v>82</v>
      </c>
      <c r="AV241" s="14" t="s">
        <v>82</v>
      </c>
      <c r="AW241" s="14" t="s">
        <v>33</v>
      </c>
      <c r="AX241" s="14" t="s">
        <v>79</v>
      </c>
      <c r="AY241" s="258" t="s">
        <v>146</v>
      </c>
    </row>
    <row r="242" s="2" customFormat="1" ht="37.8" customHeight="1">
      <c r="A242" s="39"/>
      <c r="B242" s="40"/>
      <c r="C242" s="206" t="s">
        <v>411</v>
      </c>
      <c r="D242" s="206" t="s">
        <v>147</v>
      </c>
      <c r="E242" s="207" t="s">
        <v>1467</v>
      </c>
      <c r="F242" s="208" t="s">
        <v>1468</v>
      </c>
      <c r="G242" s="209" t="s">
        <v>231</v>
      </c>
      <c r="H242" s="210">
        <v>1</v>
      </c>
      <c r="I242" s="211"/>
      <c r="J242" s="212">
        <f>ROUND(I242*H242,2)</f>
        <v>0</v>
      </c>
      <c r="K242" s="208" t="s">
        <v>194</v>
      </c>
      <c r="L242" s="45"/>
      <c r="M242" s="213" t="s">
        <v>19</v>
      </c>
      <c r="N242" s="214" t="s">
        <v>43</v>
      </c>
      <c r="O242" s="85"/>
      <c r="P242" s="215">
        <f>O242*H242</f>
        <v>0</v>
      </c>
      <c r="Q242" s="215">
        <v>0.030880000000000001</v>
      </c>
      <c r="R242" s="215">
        <f>Q242*H242</f>
        <v>0.030880000000000001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395</v>
      </c>
      <c r="AT242" s="217" t="s">
        <v>147</v>
      </c>
      <c r="AU242" s="217" t="s">
        <v>82</v>
      </c>
      <c r="AY242" s="18" t="s">
        <v>146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79</v>
      </c>
      <c r="BK242" s="218">
        <f>ROUND(I242*H242,2)</f>
        <v>0</v>
      </c>
      <c r="BL242" s="18" t="s">
        <v>395</v>
      </c>
      <c r="BM242" s="217" t="s">
        <v>1469</v>
      </c>
    </row>
    <row r="243" s="2" customFormat="1">
      <c r="A243" s="39"/>
      <c r="B243" s="40"/>
      <c r="C243" s="41"/>
      <c r="D243" s="219" t="s">
        <v>152</v>
      </c>
      <c r="E243" s="41"/>
      <c r="F243" s="220" t="s">
        <v>1470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152</v>
      </c>
      <c r="AU243" s="18" t="s">
        <v>82</v>
      </c>
    </row>
    <row r="244" s="2" customFormat="1">
      <c r="A244" s="39"/>
      <c r="B244" s="40"/>
      <c r="C244" s="41"/>
      <c r="D244" s="236" t="s">
        <v>197</v>
      </c>
      <c r="E244" s="41"/>
      <c r="F244" s="237" t="s">
        <v>1471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197</v>
      </c>
      <c r="AU244" s="18" t="s">
        <v>82</v>
      </c>
    </row>
    <row r="245" s="14" customFormat="1">
      <c r="A245" s="14"/>
      <c r="B245" s="248"/>
      <c r="C245" s="249"/>
      <c r="D245" s="219" t="s">
        <v>235</v>
      </c>
      <c r="E245" s="250" t="s">
        <v>19</v>
      </c>
      <c r="F245" s="251" t="s">
        <v>1451</v>
      </c>
      <c r="G245" s="249"/>
      <c r="H245" s="252">
        <v>1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235</v>
      </c>
      <c r="AU245" s="258" t="s">
        <v>82</v>
      </c>
      <c r="AV245" s="14" t="s">
        <v>82</v>
      </c>
      <c r="AW245" s="14" t="s">
        <v>33</v>
      </c>
      <c r="AX245" s="14" t="s">
        <v>79</v>
      </c>
      <c r="AY245" s="258" t="s">
        <v>146</v>
      </c>
    </row>
    <row r="246" s="2" customFormat="1" ht="37.8" customHeight="1">
      <c r="A246" s="39"/>
      <c r="B246" s="40"/>
      <c r="C246" s="206" t="s">
        <v>419</v>
      </c>
      <c r="D246" s="206" t="s">
        <v>147</v>
      </c>
      <c r="E246" s="207" t="s">
        <v>1472</v>
      </c>
      <c r="F246" s="208" t="s">
        <v>1473</v>
      </c>
      <c r="G246" s="209" t="s">
        <v>231</v>
      </c>
      <c r="H246" s="210">
        <v>1</v>
      </c>
      <c r="I246" s="211"/>
      <c r="J246" s="212">
        <f>ROUND(I246*H246,2)</f>
        <v>0</v>
      </c>
      <c r="K246" s="208" t="s">
        <v>194</v>
      </c>
      <c r="L246" s="45"/>
      <c r="M246" s="213" t="s">
        <v>19</v>
      </c>
      <c r="N246" s="214" t="s">
        <v>43</v>
      </c>
      <c r="O246" s="85"/>
      <c r="P246" s="215">
        <f>O246*H246</f>
        <v>0</v>
      </c>
      <c r="Q246" s="215">
        <v>0.025159999999999998</v>
      </c>
      <c r="R246" s="215">
        <f>Q246*H246</f>
        <v>0.025159999999999998</v>
      </c>
      <c r="S246" s="215">
        <v>0</v>
      </c>
      <c r="T246" s="21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395</v>
      </c>
      <c r="AT246" s="217" t="s">
        <v>147</v>
      </c>
      <c r="AU246" s="217" t="s">
        <v>82</v>
      </c>
      <c r="AY246" s="18" t="s">
        <v>146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79</v>
      </c>
      <c r="BK246" s="218">
        <f>ROUND(I246*H246,2)</f>
        <v>0</v>
      </c>
      <c r="BL246" s="18" t="s">
        <v>395</v>
      </c>
      <c r="BM246" s="217" t="s">
        <v>1474</v>
      </c>
    </row>
    <row r="247" s="2" customFormat="1">
      <c r="A247" s="39"/>
      <c r="B247" s="40"/>
      <c r="C247" s="41"/>
      <c r="D247" s="219" t="s">
        <v>152</v>
      </c>
      <c r="E247" s="41"/>
      <c r="F247" s="220" t="s">
        <v>1475</v>
      </c>
      <c r="G247" s="41"/>
      <c r="H247" s="41"/>
      <c r="I247" s="221"/>
      <c r="J247" s="41"/>
      <c r="K247" s="41"/>
      <c r="L247" s="45"/>
      <c r="M247" s="222"/>
      <c r="N247" s="22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152</v>
      </c>
      <c r="AU247" s="18" t="s">
        <v>82</v>
      </c>
    </row>
    <row r="248" s="2" customFormat="1">
      <c r="A248" s="39"/>
      <c r="B248" s="40"/>
      <c r="C248" s="41"/>
      <c r="D248" s="236" t="s">
        <v>197</v>
      </c>
      <c r="E248" s="41"/>
      <c r="F248" s="237" t="s">
        <v>1476</v>
      </c>
      <c r="G248" s="41"/>
      <c r="H248" s="41"/>
      <c r="I248" s="221"/>
      <c r="J248" s="41"/>
      <c r="K248" s="41"/>
      <c r="L248" s="45"/>
      <c r="M248" s="222"/>
      <c r="N248" s="22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197</v>
      </c>
      <c r="AU248" s="18" t="s">
        <v>82</v>
      </c>
    </row>
    <row r="249" s="14" customFormat="1">
      <c r="A249" s="14"/>
      <c r="B249" s="248"/>
      <c r="C249" s="249"/>
      <c r="D249" s="219" t="s">
        <v>235</v>
      </c>
      <c r="E249" s="250" t="s">
        <v>19</v>
      </c>
      <c r="F249" s="251" t="s">
        <v>1454</v>
      </c>
      <c r="G249" s="249"/>
      <c r="H249" s="252">
        <v>1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8" t="s">
        <v>235</v>
      </c>
      <c r="AU249" s="258" t="s">
        <v>82</v>
      </c>
      <c r="AV249" s="14" t="s">
        <v>82</v>
      </c>
      <c r="AW249" s="14" t="s">
        <v>33</v>
      </c>
      <c r="AX249" s="14" t="s">
        <v>79</v>
      </c>
      <c r="AY249" s="258" t="s">
        <v>146</v>
      </c>
    </row>
    <row r="250" s="2" customFormat="1" ht="37.8" customHeight="1">
      <c r="A250" s="39"/>
      <c r="B250" s="40"/>
      <c r="C250" s="206" t="s">
        <v>428</v>
      </c>
      <c r="D250" s="206" t="s">
        <v>147</v>
      </c>
      <c r="E250" s="207" t="s">
        <v>1477</v>
      </c>
      <c r="F250" s="208" t="s">
        <v>1478</v>
      </c>
      <c r="G250" s="209" t="s">
        <v>231</v>
      </c>
      <c r="H250" s="210">
        <v>1</v>
      </c>
      <c r="I250" s="211"/>
      <c r="J250" s="212">
        <f>ROUND(I250*H250,2)</f>
        <v>0</v>
      </c>
      <c r="K250" s="208" t="s">
        <v>194</v>
      </c>
      <c r="L250" s="45"/>
      <c r="M250" s="213" t="s">
        <v>19</v>
      </c>
      <c r="N250" s="214" t="s">
        <v>43</v>
      </c>
      <c r="O250" s="85"/>
      <c r="P250" s="215">
        <f>O250*H250</f>
        <v>0</v>
      </c>
      <c r="Q250" s="215">
        <v>0.028029999999999999</v>
      </c>
      <c r="R250" s="215">
        <f>Q250*H250</f>
        <v>0.028029999999999999</v>
      </c>
      <c r="S250" s="215">
        <v>0</v>
      </c>
      <c r="T250" s="21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7" t="s">
        <v>395</v>
      </c>
      <c r="AT250" s="217" t="s">
        <v>147</v>
      </c>
      <c r="AU250" s="217" t="s">
        <v>82</v>
      </c>
      <c r="AY250" s="18" t="s">
        <v>146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8" t="s">
        <v>79</v>
      </c>
      <c r="BK250" s="218">
        <f>ROUND(I250*H250,2)</f>
        <v>0</v>
      </c>
      <c r="BL250" s="18" t="s">
        <v>395</v>
      </c>
      <c r="BM250" s="217" t="s">
        <v>1479</v>
      </c>
    </row>
    <row r="251" s="2" customFormat="1">
      <c r="A251" s="39"/>
      <c r="B251" s="40"/>
      <c r="C251" s="41"/>
      <c r="D251" s="219" t="s">
        <v>152</v>
      </c>
      <c r="E251" s="41"/>
      <c r="F251" s="220" t="s">
        <v>1480</v>
      </c>
      <c r="G251" s="41"/>
      <c r="H251" s="41"/>
      <c r="I251" s="221"/>
      <c r="J251" s="41"/>
      <c r="K251" s="41"/>
      <c r="L251" s="45"/>
      <c r="M251" s="222"/>
      <c r="N251" s="22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152</v>
      </c>
      <c r="AU251" s="18" t="s">
        <v>82</v>
      </c>
    </row>
    <row r="252" s="2" customFormat="1">
      <c r="A252" s="39"/>
      <c r="B252" s="40"/>
      <c r="C252" s="41"/>
      <c r="D252" s="236" t="s">
        <v>197</v>
      </c>
      <c r="E252" s="41"/>
      <c r="F252" s="237" t="s">
        <v>1481</v>
      </c>
      <c r="G252" s="41"/>
      <c r="H252" s="41"/>
      <c r="I252" s="221"/>
      <c r="J252" s="41"/>
      <c r="K252" s="41"/>
      <c r="L252" s="45"/>
      <c r="M252" s="222"/>
      <c r="N252" s="223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197</v>
      </c>
      <c r="AU252" s="18" t="s">
        <v>82</v>
      </c>
    </row>
    <row r="253" s="14" customFormat="1">
      <c r="A253" s="14"/>
      <c r="B253" s="248"/>
      <c r="C253" s="249"/>
      <c r="D253" s="219" t="s">
        <v>235</v>
      </c>
      <c r="E253" s="250" t="s">
        <v>19</v>
      </c>
      <c r="F253" s="251" t="s">
        <v>1449</v>
      </c>
      <c r="G253" s="249"/>
      <c r="H253" s="252">
        <v>1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235</v>
      </c>
      <c r="AU253" s="258" t="s">
        <v>82</v>
      </c>
      <c r="AV253" s="14" t="s">
        <v>82</v>
      </c>
      <c r="AW253" s="14" t="s">
        <v>33</v>
      </c>
      <c r="AX253" s="14" t="s">
        <v>79</v>
      </c>
      <c r="AY253" s="258" t="s">
        <v>146</v>
      </c>
    </row>
    <row r="254" s="2" customFormat="1" ht="37.8" customHeight="1">
      <c r="A254" s="39"/>
      <c r="B254" s="40"/>
      <c r="C254" s="206" t="s">
        <v>7</v>
      </c>
      <c r="D254" s="206" t="s">
        <v>147</v>
      </c>
      <c r="E254" s="207" t="s">
        <v>1482</v>
      </c>
      <c r="F254" s="208" t="s">
        <v>1483</v>
      </c>
      <c r="G254" s="209" t="s">
        <v>231</v>
      </c>
      <c r="H254" s="210">
        <v>2</v>
      </c>
      <c r="I254" s="211"/>
      <c r="J254" s="212">
        <f>ROUND(I254*H254,2)</f>
        <v>0</v>
      </c>
      <c r="K254" s="208" t="s">
        <v>194</v>
      </c>
      <c r="L254" s="45"/>
      <c r="M254" s="213" t="s">
        <v>19</v>
      </c>
      <c r="N254" s="214" t="s">
        <v>43</v>
      </c>
      <c r="O254" s="85"/>
      <c r="P254" s="215">
        <f>O254*H254</f>
        <v>0</v>
      </c>
      <c r="Q254" s="215">
        <v>0.0309</v>
      </c>
      <c r="R254" s="215">
        <f>Q254*H254</f>
        <v>0.061800000000000001</v>
      </c>
      <c r="S254" s="215">
        <v>0</v>
      </c>
      <c r="T254" s="21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7" t="s">
        <v>395</v>
      </c>
      <c r="AT254" s="217" t="s">
        <v>147</v>
      </c>
      <c r="AU254" s="217" t="s">
        <v>82</v>
      </c>
      <c r="AY254" s="18" t="s">
        <v>146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79</v>
      </c>
      <c r="BK254" s="218">
        <f>ROUND(I254*H254,2)</f>
        <v>0</v>
      </c>
      <c r="BL254" s="18" t="s">
        <v>395</v>
      </c>
      <c r="BM254" s="217" t="s">
        <v>1484</v>
      </c>
    </row>
    <row r="255" s="2" customFormat="1">
      <c r="A255" s="39"/>
      <c r="B255" s="40"/>
      <c r="C255" s="41"/>
      <c r="D255" s="219" t="s">
        <v>152</v>
      </c>
      <c r="E255" s="41"/>
      <c r="F255" s="220" t="s">
        <v>1485</v>
      </c>
      <c r="G255" s="41"/>
      <c r="H255" s="41"/>
      <c r="I255" s="221"/>
      <c r="J255" s="41"/>
      <c r="K255" s="41"/>
      <c r="L255" s="45"/>
      <c r="M255" s="222"/>
      <c r="N255" s="22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152</v>
      </c>
      <c r="AU255" s="18" t="s">
        <v>82</v>
      </c>
    </row>
    <row r="256" s="2" customFormat="1">
      <c r="A256" s="39"/>
      <c r="B256" s="40"/>
      <c r="C256" s="41"/>
      <c r="D256" s="236" t="s">
        <v>197</v>
      </c>
      <c r="E256" s="41"/>
      <c r="F256" s="237" t="s">
        <v>1486</v>
      </c>
      <c r="G256" s="41"/>
      <c r="H256" s="41"/>
      <c r="I256" s="221"/>
      <c r="J256" s="41"/>
      <c r="K256" s="41"/>
      <c r="L256" s="45"/>
      <c r="M256" s="222"/>
      <c r="N256" s="22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197</v>
      </c>
      <c r="AU256" s="18" t="s">
        <v>82</v>
      </c>
    </row>
    <row r="257" s="14" customFormat="1">
      <c r="A257" s="14"/>
      <c r="B257" s="248"/>
      <c r="C257" s="249"/>
      <c r="D257" s="219" t="s">
        <v>235</v>
      </c>
      <c r="E257" s="250" t="s">
        <v>19</v>
      </c>
      <c r="F257" s="251" t="s">
        <v>1452</v>
      </c>
      <c r="G257" s="249"/>
      <c r="H257" s="252">
        <v>2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235</v>
      </c>
      <c r="AU257" s="258" t="s">
        <v>82</v>
      </c>
      <c r="AV257" s="14" t="s">
        <v>82</v>
      </c>
      <c r="AW257" s="14" t="s">
        <v>33</v>
      </c>
      <c r="AX257" s="14" t="s">
        <v>79</v>
      </c>
      <c r="AY257" s="258" t="s">
        <v>146</v>
      </c>
    </row>
    <row r="258" s="2" customFormat="1" ht="37.8" customHeight="1">
      <c r="A258" s="39"/>
      <c r="B258" s="40"/>
      <c r="C258" s="206" t="s">
        <v>439</v>
      </c>
      <c r="D258" s="206" t="s">
        <v>147</v>
      </c>
      <c r="E258" s="207" t="s">
        <v>1487</v>
      </c>
      <c r="F258" s="208" t="s">
        <v>1488</v>
      </c>
      <c r="G258" s="209" t="s">
        <v>231</v>
      </c>
      <c r="H258" s="210">
        <v>2</v>
      </c>
      <c r="I258" s="211"/>
      <c r="J258" s="212">
        <f>ROUND(I258*H258,2)</f>
        <v>0</v>
      </c>
      <c r="K258" s="208" t="s">
        <v>194</v>
      </c>
      <c r="L258" s="45"/>
      <c r="M258" s="213" t="s">
        <v>19</v>
      </c>
      <c r="N258" s="214" t="s">
        <v>43</v>
      </c>
      <c r="O258" s="85"/>
      <c r="P258" s="215">
        <f>O258*H258</f>
        <v>0</v>
      </c>
      <c r="Q258" s="215">
        <v>0.036639999999999999</v>
      </c>
      <c r="R258" s="215">
        <f>Q258*H258</f>
        <v>0.073279999999999998</v>
      </c>
      <c r="S258" s="215">
        <v>0</v>
      </c>
      <c r="T258" s="21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7" t="s">
        <v>395</v>
      </c>
      <c r="AT258" s="217" t="s">
        <v>147</v>
      </c>
      <c r="AU258" s="217" t="s">
        <v>82</v>
      </c>
      <c r="AY258" s="18" t="s">
        <v>146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79</v>
      </c>
      <c r="BK258" s="218">
        <f>ROUND(I258*H258,2)</f>
        <v>0</v>
      </c>
      <c r="BL258" s="18" t="s">
        <v>395</v>
      </c>
      <c r="BM258" s="217" t="s">
        <v>1489</v>
      </c>
    </row>
    <row r="259" s="2" customFormat="1">
      <c r="A259" s="39"/>
      <c r="B259" s="40"/>
      <c r="C259" s="41"/>
      <c r="D259" s="219" t="s">
        <v>152</v>
      </c>
      <c r="E259" s="41"/>
      <c r="F259" s="220" t="s">
        <v>1490</v>
      </c>
      <c r="G259" s="41"/>
      <c r="H259" s="41"/>
      <c r="I259" s="221"/>
      <c r="J259" s="41"/>
      <c r="K259" s="41"/>
      <c r="L259" s="45"/>
      <c r="M259" s="222"/>
      <c r="N259" s="22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152</v>
      </c>
      <c r="AU259" s="18" t="s">
        <v>82</v>
      </c>
    </row>
    <row r="260" s="2" customFormat="1">
      <c r="A260" s="39"/>
      <c r="B260" s="40"/>
      <c r="C260" s="41"/>
      <c r="D260" s="236" t="s">
        <v>197</v>
      </c>
      <c r="E260" s="41"/>
      <c r="F260" s="237" t="s">
        <v>1491</v>
      </c>
      <c r="G260" s="41"/>
      <c r="H260" s="41"/>
      <c r="I260" s="221"/>
      <c r="J260" s="41"/>
      <c r="K260" s="41"/>
      <c r="L260" s="45"/>
      <c r="M260" s="222"/>
      <c r="N260" s="223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197</v>
      </c>
      <c r="AU260" s="18" t="s">
        <v>82</v>
      </c>
    </row>
    <row r="261" s="14" customFormat="1">
      <c r="A261" s="14"/>
      <c r="B261" s="248"/>
      <c r="C261" s="249"/>
      <c r="D261" s="219" t="s">
        <v>235</v>
      </c>
      <c r="E261" s="250" t="s">
        <v>19</v>
      </c>
      <c r="F261" s="251" t="s">
        <v>1450</v>
      </c>
      <c r="G261" s="249"/>
      <c r="H261" s="252">
        <v>2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235</v>
      </c>
      <c r="AU261" s="258" t="s">
        <v>82</v>
      </c>
      <c r="AV261" s="14" t="s">
        <v>82</v>
      </c>
      <c r="AW261" s="14" t="s">
        <v>33</v>
      </c>
      <c r="AX261" s="14" t="s">
        <v>79</v>
      </c>
      <c r="AY261" s="258" t="s">
        <v>146</v>
      </c>
    </row>
    <row r="262" s="2" customFormat="1" ht="24.15" customHeight="1">
      <c r="A262" s="39"/>
      <c r="B262" s="40"/>
      <c r="C262" s="206" t="s">
        <v>446</v>
      </c>
      <c r="D262" s="206" t="s">
        <v>147</v>
      </c>
      <c r="E262" s="207" t="s">
        <v>924</v>
      </c>
      <c r="F262" s="208" t="s">
        <v>925</v>
      </c>
      <c r="G262" s="209" t="s">
        <v>239</v>
      </c>
      <c r="H262" s="210">
        <v>0.34100000000000003</v>
      </c>
      <c r="I262" s="211"/>
      <c r="J262" s="212">
        <f>ROUND(I262*H262,2)</f>
        <v>0</v>
      </c>
      <c r="K262" s="208" t="s">
        <v>194</v>
      </c>
      <c r="L262" s="45"/>
      <c r="M262" s="213" t="s">
        <v>19</v>
      </c>
      <c r="N262" s="214" t="s">
        <v>43</v>
      </c>
      <c r="O262" s="85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7" t="s">
        <v>395</v>
      </c>
      <c r="AT262" s="217" t="s">
        <v>147</v>
      </c>
      <c r="AU262" s="217" t="s">
        <v>82</v>
      </c>
      <c r="AY262" s="18" t="s">
        <v>146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8" t="s">
        <v>79</v>
      </c>
      <c r="BK262" s="218">
        <f>ROUND(I262*H262,2)</f>
        <v>0</v>
      </c>
      <c r="BL262" s="18" t="s">
        <v>395</v>
      </c>
      <c r="BM262" s="217" t="s">
        <v>1492</v>
      </c>
    </row>
    <row r="263" s="2" customFormat="1">
      <c r="A263" s="39"/>
      <c r="B263" s="40"/>
      <c r="C263" s="41"/>
      <c r="D263" s="219" t="s">
        <v>152</v>
      </c>
      <c r="E263" s="41"/>
      <c r="F263" s="220" t="s">
        <v>927</v>
      </c>
      <c r="G263" s="41"/>
      <c r="H263" s="41"/>
      <c r="I263" s="221"/>
      <c r="J263" s="41"/>
      <c r="K263" s="41"/>
      <c r="L263" s="45"/>
      <c r="M263" s="222"/>
      <c r="N263" s="223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152</v>
      </c>
      <c r="AU263" s="18" t="s">
        <v>82</v>
      </c>
    </row>
    <row r="264" s="2" customFormat="1">
      <c r="A264" s="39"/>
      <c r="B264" s="40"/>
      <c r="C264" s="41"/>
      <c r="D264" s="236" t="s">
        <v>197</v>
      </c>
      <c r="E264" s="41"/>
      <c r="F264" s="237" t="s">
        <v>928</v>
      </c>
      <c r="G264" s="41"/>
      <c r="H264" s="41"/>
      <c r="I264" s="221"/>
      <c r="J264" s="41"/>
      <c r="K264" s="41"/>
      <c r="L264" s="45"/>
      <c r="M264" s="222"/>
      <c r="N264" s="22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197</v>
      </c>
      <c r="AU264" s="18" t="s">
        <v>82</v>
      </c>
    </row>
    <row r="265" s="11" customFormat="1" ht="25.92" customHeight="1">
      <c r="A265" s="11"/>
      <c r="B265" s="192"/>
      <c r="C265" s="193"/>
      <c r="D265" s="194" t="s">
        <v>71</v>
      </c>
      <c r="E265" s="195" t="s">
        <v>741</v>
      </c>
      <c r="F265" s="195" t="s">
        <v>742</v>
      </c>
      <c r="G265" s="193"/>
      <c r="H265" s="193"/>
      <c r="I265" s="196"/>
      <c r="J265" s="197">
        <f>BK265</f>
        <v>0</v>
      </c>
      <c r="K265" s="193"/>
      <c r="L265" s="198"/>
      <c r="M265" s="199"/>
      <c r="N265" s="200"/>
      <c r="O265" s="200"/>
      <c r="P265" s="201">
        <f>SUM(P266:P271)</f>
        <v>0</v>
      </c>
      <c r="Q265" s="200"/>
      <c r="R265" s="201">
        <f>SUM(R266:R271)</f>
        <v>0</v>
      </c>
      <c r="S265" s="200"/>
      <c r="T265" s="202">
        <f>SUM(T266:T271)</f>
        <v>0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R265" s="203" t="s">
        <v>145</v>
      </c>
      <c r="AT265" s="204" t="s">
        <v>71</v>
      </c>
      <c r="AU265" s="204" t="s">
        <v>72</v>
      </c>
      <c r="AY265" s="203" t="s">
        <v>146</v>
      </c>
      <c r="BK265" s="205">
        <f>SUM(BK266:BK271)</f>
        <v>0</v>
      </c>
    </row>
    <row r="266" s="2" customFormat="1" ht="16.5" customHeight="1">
      <c r="A266" s="39"/>
      <c r="B266" s="40"/>
      <c r="C266" s="206" t="s">
        <v>454</v>
      </c>
      <c r="D266" s="206" t="s">
        <v>147</v>
      </c>
      <c r="E266" s="207" t="s">
        <v>929</v>
      </c>
      <c r="F266" s="208" t="s">
        <v>930</v>
      </c>
      <c r="G266" s="209" t="s">
        <v>746</v>
      </c>
      <c r="H266" s="210">
        <v>20.5</v>
      </c>
      <c r="I266" s="211"/>
      <c r="J266" s="212">
        <f>ROUND(I266*H266,2)</f>
        <v>0</v>
      </c>
      <c r="K266" s="208" t="s">
        <v>194</v>
      </c>
      <c r="L266" s="45"/>
      <c r="M266" s="213" t="s">
        <v>19</v>
      </c>
      <c r="N266" s="214" t="s">
        <v>43</v>
      </c>
      <c r="O266" s="85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7" t="s">
        <v>150</v>
      </c>
      <c r="AT266" s="217" t="s">
        <v>147</v>
      </c>
      <c r="AU266" s="217" t="s">
        <v>79</v>
      </c>
      <c r="AY266" s="18" t="s">
        <v>146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79</v>
      </c>
      <c r="BK266" s="218">
        <f>ROUND(I266*H266,2)</f>
        <v>0</v>
      </c>
      <c r="BL266" s="18" t="s">
        <v>150</v>
      </c>
      <c r="BM266" s="217" t="s">
        <v>1493</v>
      </c>
    </row>
    <row r="267" s="2" customFormat="1">
      <c r="A267" s="39"/>
      <c r="B267" s="40"/>
      <c r="C267" s="41"/>
      <c r="D267" s="219" t="s">
        <v>152</v>
      </c>
      <c r="E267" s="41"/>
      <c r="F267" s="220" t="s">
        <v>932</v>
      </c>
      <c r="G267" s="41"/>
      <c r="H267" s="41"/>
      <c r="I267" s="221"/>
      <c r="J267" s="41"/>
      <c r="K267" s="41"/>
      <c r="L267" s="45"/>
      <c r="M267" s="222"/>
      <c r="N267" s="223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152</v>
      </c>
      <c r="AU267" s="18" t="s">
        <v>79</v>
      </c>
    </row>
    <row r="268" s="2" customFormat="1">
      <c r="A268" s="39"/>
      <c r="B268" s="40"/>
      <c r="C268" s="41"/>
      <c r="D268" s="236" t="s">
        <v>197</v>
      </c>
      <c r="E268" s="41"/>
      <c r="F268" s="237" t="s">
        <v>933</v>
      </c>
      <c r="G268" s="41"/>
      <c r="H268" s="41"/>
      <c r="I268" s="221"/>
      <c r="J268" s="41"/>
      <c r="K268" s="41"/>
      <c r="L268" s="45"/>
      <c r="M268" s="222"/>
      <c r="N268" s="22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197</v>
      </c>
      <c r="AU268" s="18" t="s">
        <v>79</v>
      </c>
    </row>
    <row r="269" s="14" customFormat="1">
      <c r="A269" s="14"/>
      <c r="B269" s="248"/>
      <c r="C269" s="249"/>
      <c r="D269" s="219" t="s">
        <v>235</v>
      </c>
      <c r="E269" s="250" t="s">
        <v>19</v>
      </c>
      <c r="F269" s="251" t="s">
        <v>934</v>
      </c>
      <c r="G269" s="249"/>
      <c r="H269" s="252">
        <v>12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8" t="s">
        <v>235</v>
      </c>
      <c r="AU269" s="258" t="s">
        <v>79</v>
      </c>
      <c r="AV269" s="14" t="s">
        <v>82</v>
      </c>
      <c r="AW269" s="14" t="s">
        <v>33</v>
      </c>
      <c r="AX269" s="14" t="s">
        <v>72</v>
      </c>
      <c r="AY269" s="258" t="s">
        <v>146</v>
      </c>
    </row>
    <row r="270" s="14" customFormat="1">
      <c r="A270" s="14"/>
      <c r="B270" s="248"/>
      <c r="C270" s="249"/>
      <c r="D270" s="219" t="s">
        <v>235</v>
      </c>
      <c r="E270" s="250" t="s">
        <v>19</v>
      </c>
      <c r="F270" s="251" t="s">
        <v>935</v>
      </c>
      <c r="G270" s="249"/>
      <c r="H270" s="252">
        <v>8.5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235</v>
      </c>
      <c r="AU270" s="258" t="s">
        <v>79</v>
      </c>
      <c r="AV270" s="14" t="s">
        <v>82</v>
      </c>
      <c r="AW270" s="14" t="s">
        <v>33</v>
      </c>
      <c r="AX270" s="14" t="s">
        <v>72</v>
      </c>
      <c r="AY270" s="258" t="s">
        <v>146</v>
      </c>
    </row>
    <row r="271" s="15" customFormat="1">
      <c r="A271" s="15"/>
      <c r="B271" s="269"/>
      <c r="C271" s="270"/>
      <c r="D271" s="219" t="s">
        <v>235</v>
      </c>
      <c r="E271" s="271" t="s">
        <v>19</v>
      </c>
      <c r="F271" s="272" t="s">
        <v>271</v>
      </c>
      <c r="G271" s="270"/>
      <c r="H271" s="273">
        <v>20.5</v>
      </c>
      <c r="I271" s="274"/>
      <c r="J271" s="270"/>
      <c r="K271" s="270"/>
      <c r="L271" s="275"/>
      <c r="M271" s="283"/>
      <c r="N271" s="284"/>
      <c r="O271" s="284"/>
      <c r="P271" s="284"/>
      <c r="Q271" s="284"/>
      <c r="R271" s="284"/>
      <c r="S271" s="284"/>
      <c r="T271" s="28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9" t="s">
        <v>235</v>
      </c>
      <c r="AU271" s="279" t="s">
        <v>79</v>
      </c>
      <c r="AV271" s="15" t="s">
        <v>145</v>
      </c>
      <c r="AW271" s="15" t="s">
        <v>33</v>
      </c>
      <c r="AX271" s="15" t="s">
        <v>79</v>
      </c>
      <c r="AY271" s="279" t="s">
        <v>146</v>
      </c>
    </row>
    <row r="272" s="2" customFormat="1" ht="6.96" customHeight="1">
      <c r="A272" s="39"/>
      <c r="B272" s="60"/>
      <c r="C272" s="61"/>
      <c r="D272" s="61"/>
      <c r="E272" s="61"/>
      <c r="F272" s="61"/>
      <c r="G272" s="61"/>
      <c r="H272" s="61"/>
      <c r="I272" s="61"/>
      <c r="J272" s="61"/>
      <c r="K272" s="61"/>
      <c r="L272" s="45"/>
      <c r="M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</row>
  </sheetData>
  <sheetProtection sheet="1" autoFilter="0" formatColumns="0" formatRows="0" objects="1" scenarios="1" spinCount="100000" saltValue="SD6FVpR9QcafM9cn9mi2USQ9tCe/P+rzGsBCeTnNsiZT6KPXcWXygp3lm8vMp+aZ8WzCvH9Q4AxMJO0ZJRh2VQ==" hashValue="+nAIQYBWe1kvLGfiLPdJLWtlcG3/0y/ugeqTBPyCKp+khM/cjYLP24iiqcASpdThIrpBtTpzKVQ5bdVtLLv5uQ==" algorithmName="SHA-512" password="9C2B"/>
  <autoFilter ref="C94:K2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3_02/612135101"/>
    <hyperlink ref="F105" r:id="rId2" display="https://podminky.urs.cz/item/CS_URS_2023_02/974032133"/>
    <hyperlink ref="F129" r:id="rId3" display="https://podminky.urs.cz/item/CS_URS_2023_02/997013211"/>
    <hyperlink ref="F132" r:id="rId4" display="https://podminky.urs.cz/item/CS_URS_2023_02/997013501"/>
    <hyperlink ref="F135" r:id="rId5" display="https://podminky.urs.cz/item/CS_URS_2023_02/997013509"/>
    <hyperlink ref="F139" r:id="rId6" display="https://podminky.urs.cz/item/CS_URS_2023_02/997013871"/>
    <hyperlink ref="F143" r:id="rId7" display="https://podminky.urs.cz/item/CS_URS_2023_02/998018001"/>
    <hyperlink ref="F148" r:id="rId8" display="https://podminky.urs.cz/item/CS_URS_2023_02/733111503"/>
    <hyperlink ref="F163" r:id="rId9" display="https://podminky.urs.cz/item/CS_URS_2023_02/733111504"/>
    <hyperlink ref="F173" r:id="rId10" display="https://podminky.urs.cz/item/CS_URS_2023_02/733190107"/>
    <hyperlink ref="F196" r:id="rId11" display="https://podminky.urs.cz/item/CS_URS_2023_02/998733101"/>
    <hyperlink ref="F200" r:id="rId12" display="https://podminky.urs.cz/item/CS_URS_2023_02/734221682"/>
    <hyperlink ref="F213" r:id="rId13" display="https://podminky.urs.cz/item/CS_URS_2023_02/734261402"/>
    <hyperlink ref="F226" r:id="rId14" display="https://podminky.urs.cz/item/CS_URS_2023_02/998734101"/>
    <hyperlink ref="F230" r:id="rId15" display="https://podminky.urs.cz/item/CS_URS_2023_02/735152272"/>
    <hyperlink ref="F236" r:id="rId16" display="https://podminky.urs.cz/item/CS_URS_2023_02/735152275"/>
    <hyperlink ref="F240" r:id="rId17" display="https://podminky.urs.cz/item/CS_URS_2023_02/735152457"/>
    <hyperlink ref="F244" r:id="rId18" display="https://podminky.urs.cz/item/CS_URS_2023_02/735152459"/>
    <hyperlink ref="F248" r:id="rId19" display="https://podminky.urs.cz/item/CS_URS_2023_02/735152475"/>
    <hyperlink ref="F252" r:id="rId20" display="https://podminky.urs.cz/item/CS_URS_2023_02/735152476"/>
    <hyperlink ref="F256" r:id="rId21" display="https://podminky.urs.cz/item/CS_URS_2023_02/735152477"/>
    <hyperlink ref="F260" r:id="rId22" display="https://podminky.urs.cz/item/CS_URS_2023_02/735152479"/>
    <hyperlink ref="F264" r:id="rId23" display="https://podminky.urs.cz/item/CS_URS_2023_02/998735101"/>
    <hyperlink ref="F268" r:id="rId24" display="https://podminky.urs.cz/item/CS_URS_2023_02/HZS22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936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1494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1495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ROUND((SUM(BE94:BE178)),  2)</f>
        <v>0</v>
      </c>
      <c r="G35" s="39"/>
      <c r="H35" s="39"/>
      <c r="I35" s="158">
        <v>0.20999999999999999</v>
      </c>
      <c r="J35" s="157">
        <f>ROUND(((SUM(BE94:BE178))*I35),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ROUND((SUM(BF94:BF178)),  2)</f>
        <v>0</v>
      </c>
      <c r="G36" s="39"/>
      <c r="H36" s="39"/>
      <c r="I36" s="158">
        <v>0.14999999999999999</v>
      </c>
      <c r="J36" s="157">
        <f>ROUND(((SUM(BF94:BF178))*I36),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ROUND((SUM(BG94:BG178)),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ROUND((SUM(BH94:BH178)),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ROUND((SUM(BI94:BI178)),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EIS - Elektroinstalace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M.Vichr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211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213</v>
      </c>
      <c r="E65" s="231"/>
      <c r="F65" s="231"/>
      <c r="G65" s="231"/>
      <c r="H65" s="231"/>
      <c r="I65" s="231"/>
      <c r="J65" s="232">
        <f>J96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214</v>
      </c>
      <c r="E66" s="231"/>
      <c r="F66" s="231"/>
      <c r="G66" s="231"/>
      <c r="H66" s="231"/>
      <c r="I66" s="231"/>
      <c r="J66" s="232">
        <f>J101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9"/>
      <c r="C67" s="126"/>
      <c r="D67" s="230" t="s">
        <v>215</v>
      </c>
      <c r="E67" s="231"/>
      <c r="F67" s="231"/>
      <c r="G67" s="231"/>
      <c r="H67" s="231"/>
      <c r="I67" s="231"/>
      <c r="J67" s="232">
        <f>J105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9"/>
      <c r="C68" s="126"/>
      <c r="D68" s="230" t="s">
        <v>216</v>
      </c>
      <c r="E68" s="231"/>
      <c r="F68" s="231"/>
      <c r="G68" s="231"/>
      <c r="H68" s="231"/>
      <c r="I68" s="231"/>
      <c r="J68" s="232">
        <f>J119</f>
        <v>0</v>
      </c>
      <c r="K68" s="126"/>
      <c r="L68" s="23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9"/>
      <c r="C69" s="126"/>
      <c r="D69" s="230" t="s">
        <v>1496</v>
      </c>
      <c r="E69" s="231"/>
      <c r="F69" s="231"/>
      <c r="G69" s="231"/>
      <c r="H69" s="231"/>
      <c r="I69" s="231"/>
      <c r="J69" s="232">
        <f>J123</f>
        <v>0</v>
      </c>
      <c r="K69" s="126"/>
      <c r="L69" s="23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75"/>
      <c r="C70" s="176"/>
      <c r="D70" s="177" t="s">
        <v>1497</v>
      </c>
      <c r="E70" s="178"/>
      <c r="F70" s="178"/>
      <c r="G70" s="178"/>
      <c r="H70" s="178"/>
      <c r="I70" s="178"/>
      <c r="J70" s="179">
        <f>J128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29"/>
      <c r="C71" s="126"/>
      <c r="D71" s="230" t="s">
        <v>1498</v>
      </c>
      <c r="E71" s="231"/>
      <c r="F71" s="231"/>
      <c r="G71" s="231"/>
      <c r="H71" s="231"/>
      <c r="I71" s="231"/>
      <c r="J71" s="232">
        <f>J129</f>
        <v>0</v>
      </c>
      <c r="K71" s="126"/>
      <c r="L71" s="23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9"/>
      <c r="C72" s="126"/>
      <c r="D72" s="230" t="s">
        <v>1499</v>
      </c>
      <c r="E72" s="231"/>
      <c r="F72" s="231"/>
      <c r="G72" s="231"/>
      <c r="H72" s="231"/>
      <c r="I72" s="231"/>
      <c r="J72" s="232">
        <f>J176</f>
        <v>0</v>
      </c>
      <c r="K72" s="126"/>
      <c r="L72" s="233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130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Víceúčelový školní objekt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121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936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123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EIS - Elektroinstalace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>Luby</v>
      </c>
      <c r="G88" s="41"/>
      <c r="H88" s="41"/>
      <c r="I88" s="33" t="s">
        <v>23</v>
      </c>
      <c r="J88" s="73" t="str">
        <f>IF(J14="","",J14)</f>
        <v>25. 7. 2023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5.65" customHeight="1">
      <c r="A90" s="39"/>
      <c r="B90" s="40"/>
      <c r="C90" s="33" t="s">
        <v>25</v>
      </c>
      <c r="D90" s="41"/>
      <c r="E90" s="41"/>
      <c r="F90" s="28" t="str">
        <f>E17</f>
        <v>Město Luby, Nám. 5. května 164, Luby</v>
      </c>
      <c r="G90" s="41"/>
      <c r="H90" s="41"/>
      <c r="I90" s="33" t="s">
        <v>31</v>
      </c>
      <c r="J90" s="37" t="str">
        <f>E23</f>
        <v>PK Beránek &amp; Hradil, Svobody 7/1, Cheb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IF(E20="","",E20)</f>
        <v>Vyplň údaj</v>
      </c>
      <c r="G91" s="41"/>
      <c r="H91" s="41"/>
      <c r="I91" s="33" t="s">
        <v>34</v>
      </c>
      <c r="J91" s="37" t="str">
        <f>E26</f>
        <v>M.Vichr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0" customFormat="1" ht="29.28" customHeight="1">
      <c r="A93" s="181"/>
      <c r="B93" s="182"/>
      <c r="C93" s="183" t="s">
        <v>131</v>
      </c>
      <c r="D93" s="184" t="s">
        <v>57</v>
      </c>
      <c r="E93" s="184" t="s">
        <v>53</v>
      </c>
      <c r="F93" s="184" t="s">
        <v>54</v>
      </c>
      <c r="G93" s="184" t="s">
        <v>132</v>
      </c>
      <c r="H93" s="184" t="s">
        <v>133</v>
      </c>
      <c r="I93" s="184" t="s">
        <v>134</v>
      </c>
      <c r="J93" s="184" t="s">
        <v>127</v>
      </c>
      <c r="K93" s="185" t="s">
        <v>135</v>
      </c>
      <c r="L93" s="186"/>
      <c r="M93" s="93" t="s">
        <v>19</v>
      </c>
      <c r="N93" s="94" t="s">
        <v>42</v>
      </c>
      <c r="O93" s="94" t="s">
        <v>136</v>
      </c>
      <c r="P93" s="94" t="s">
        <v>137</v>
      </c>
      <c r="Q93" s="94" t="s">
        <v>138</v>
      </c>
      <c r="R93" s="94" t="s">
        <v>139</v>
      </c>
      <c r="S93" s="94" t="s">
        <v>140</v>
      </c>
      <c r="T93" s="95" t="s">
        <v>141</v>
      </c>
      <c r="U93" s="181"/>
      <c r="V93" s="181"/>
      <c r="W93" s="181"/>
      <c r="X93" s="181"/>
      <c r="Y93" s="181"/>
      <c r="Z93" s="181"/>
      <c r="AA93" s="181"/>
      <c r="AB93" s="181"/>
      <c r="AC93" s="181"/>
      <c r="AD93" s="181"/>
      <c r="AE93" s="181"/>
    </row>
    <row r="94" s="2" customFormat="1" ht="22.8" customHeight="1">
      <c r="A94" s="39"/>
      <c r="B94" s="40"/>
      <c r="C94" s="100" t="s">
        <v>142</v>
      </c>
      <c r="D94" s="41"/>
      <c r="E94" s="41"/>
      <c r="F94" s="41"/>
      <c r="G94" s="41"/>
      <c r="H94" s="41"/>
      <c r="I94" s="41"/>
      <c r="J94" s="187">
        <f>BK94</f>
        <v>0</v>
      </c>
      <c r="K94" s="41"/>
      <c r="L94" s="45"/>
      <c r="M94" s="96"/>
      <c r="N94" s="188"/>
      <c r="O94" s="97"/>
      <c r="P94" s="189">
        <f>P95+P128</f>
        <v>0</v>
      </c>
      <c r="Q94" s="97"/>
      <c r="R94" s="189">
        <f>R95+R128</f>
        <v>0.58799999999999997</v>
      </c>
      <c r="S94" s="97"/>
      <c r="T94" s="190">
        <f>T95+T128</f>
        <v>0.45000000000000001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128</v>
      </c>
      <c r="BK94" s="191">
        <f>BK95+BK128</f>
        <v>0</v>
      </c>
    </row>
    <row r="95" s="11" customFormat="1" ht="25.92" customHeight="1">
      <c r="A95" s="11"/>
      <c r="B95" s="192"/>
      <c r="C95" s="193"/>
      <c r="D95" s="194" t="s">
        <v>71</v>
      </c>
      <c r="E95" s="195" t="s">
        <v>226</v>
      </c>
      <c r="F95" s="195" t="s">
        <v>227</v>
      </c>
      <c r="G95" s="193"/>
      <c r="H95" s="193"/>
      <c r="I95" s="196"/>
      <c r="J95" s="197">
        <f>BK95</f>
        <v>0</v>
      </c>
      <c r="K95" s="193"/>
      <c r="L95" s="198"/>
      <c r="M95" s="199"/>
      <c r="N95" s="200"/>
      <c r="O95" s="200"/>
      <c r="P95" s="201">
        <f>P96+P101+P105+P119+P123</f>
        <v>0</v>
      </c>
      <c r="Q95" s="200"/>
      <c r="R95" s="201">
        <f>R96+R101+R105+R119+R123</f>
        <v>0.58799999999999997</v>
      </c>
      <c r="S95" s="200"/>
      <c r="T95" s="202">
        <f>T96+T101+T105+T119+T123</f>
        <v>0.45000000000000001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3" t="s">
        <v>79</v>
      </c>
      <c r="AT95" s="204" t="s">
        <v>71</v>
      </c>
      <c r="AU95" s="204" t="s">
        <v>72</v>
      </c>
      <c r="AY95" s="203" t="s">
        <v>146</v>
      </c>
      <c r="BK95" s="205">
        <f>BK96+BK101+BK105+BK119+BK123</f>
        <v>0</v>
      </c>
    </row>
    <row r="96" s="11" customFormat="1" ht="22.8" customHeight="1">
      <c r="A96" s="11"/>
      <c r="B96" s="192"/>
      <c r="C96" s="193"/>
      <c r="D96" s="194" t="s">
        <v>71</v>
      </c>
      <c r="E96" s="234" t="s">
        <v>171</v>
      </c>
      <c r="F96" s="234" t="s">
        <v>272</v>
      </c>
      <c r="G96" s="193"/>
      <c r="H96" s="193"/>
      <c r="I96" s="196"/>
      <c r="J96" s="235">
        <f>BK96</f>
        <v>0</v>
      </c>
      <c r="K96" s="193"/>
      <c r="L96" s="198"/>
      <c r="M96" s="199"/>
      <c r="N96" s="200"/>
      <c r="O96" s="200"/>
      <c r="P96" s="201">
        <f>SUM(P97:P100)</f>
        <v>0</v>
      </c>
      <c r="Q96" s="200"/>
      <c r="R96" s="201">
        <f>SUM(R97:R100)</f>
        <v>0.58799999999999997</v>
      </c>
      <c r="S96" s="200"/>
      <c r="T96" s="202">
        <f>SUM(T97:T100)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3" t="s">
        <v>79</v>
      </c>
      <c r="AT96" s="204" t="s">
        <v>71</v>
      </c>
      <c r="AU96" s="204" t="s">
        <v>79</v>
      </c>
      <c r="AY96" s="203" t="s">
        <v>146</v>
      </c>
      <c r="BK96" s="205">
        <f>SUM(BK97:BK100)</f>
        <v>0</v>
      </c>
    </row>
    <row r="97" s="2" customFormat="1" ht="21.75" customHeight="1">
      <c r="A97" s="39"/>
      <c r="B97" s="40"/>
      <c r="C97" s="206" t="s">
        <v>79</v>
      </c>
      <c r="D97" s="206" t="s">
        <v>147</v>
      </c>
      <c r="E97" s="207" t="s">
        <v>825</v>
      </c>
      <c r="F97" s="208" t="s">
        <v>826</v>
      </c>
      <c r="G97" s="209" t="s">
        <v>252</v>
      </c>
      <c r="H97" s="210">
        <v>10.5</v>
      </c>
      <c r="I97" s="211"/>
      <c r="J97" s="212">
        <f>ROUND(I97*H97,2)</f>
        <v>0</v>
      </c>
      <c r="K97" s="208" t="s">
        <v>194</v>
      </c>
      <c r="L97" s="45"/>
      <c r="M97" s="213" t="s">
        <v>19</v>
      </c>
      <c r="N97" s="214" t="s">
        <v>43</v>
      </c>
      <c r="O97" s="85"/>
      <c r="P97" s="215">
        <f>O97*H97</f>
        <v>0</v>
      </c>
      <c r="Q97" s="215">
        <v>0.056000000000000001</v>
      </c>
      <c r="R97" s="215">
        <f>Q97*H97</f>
        <v>0.58799999999999997</v>
      </c>
      <c r="S97" s="215">
        <v>0</v>
      </c>
      <c r="T97" s="216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7" t="s">
        <v>145</v>
      </c>
      <c r="AT97" s="217" t="s">
        <v>147</v>
      </c>
      <c r="AU97" s="217" t="s">
        <v>82</v>
      </c>
      <c r="AY97" s="18" t="s">
        <v>146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8" t="s">
        <v>79</v>
      </c>
      <c r="BK97" s="218">
        <f>ROUND(I97*H97,2)</f>
        <v>0</v>
      </c>
      <c r="BL97" s="18" t="s">
        <v>145</v>
      </c>
      <c r="BM97" s="217" t="s">
        <v>1500</v>
      </c>
    </row>
    <row r="98" s="2" customFormat="1">
      <c r="A98" s="39"/>
      <c r="B98" s="40"/>
      <c r="C98" s="41"/>
      <c r="D98" s="219" t="s">
        <v>152</v>
      </c>
      <c r="E98" s="41"/>
      <c r="F98" s="220" t="s">
        <v>828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82</v>
      </c>
    </row>
    <row r="99" s="2" customFormat="1">
      <c r="A99" s="39"/>
      <c r="B99" s="40"/>
      <c r="C99" s="41"/>
      <c r="D99" s="236" t="s">
        <v>197</v>
      </c>
      <c r="E99" s="41"/>
      <c r="F99" s="237" t="s">
        <v>829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197</v>
      </c>
      <c r="AU99" s="18" t="s">
        <v>82</v>
      </c>
    </row>
    <row r="100" s="14" customFormat="1">
      <c r="A100" s="14"/>
      <c r="B100" s="248"/>
      <c r="C100" s="249"/>
      <c r="D100" s="219" t="s">
        <v>235</v>
      </c>
      <c r="E100" s="250" t="s">
        <v>19</v>
      </c>
      <c r="F100" s="251" t="s">
        <v>1501</v>
      </c>
      <c r="G100" s="249"/>
      <c r="H100" s="252">
        <v>10.5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8" t="s">
        <v>235</v>
      </c>
      <c r="AU100" s="258" t="s">
        <v>82</v>
      </c>
      <c r="AV100" s="14" t="s">
        <v>82</v>
      </c>
      <c r="AW100" s="14" t="s">
        <v>33</v>
      </c>
      <c r="AX100" s="14" t="s">
        <v>79</v>
      </c>
      <c r="AY100" s="258" t="s">
        <v>146</v>
      </c>
    </row>
    <row r="101" s="11" customFormat="1" ht="22.8" customHeight="1">
      <c r="A101" s="11"/>
      <c r="B101" s="192"/>
      <c r="C101" s="193"/>
      <c r="D101" s="194" t="s">
        <v>71</v>
      </c>
      <c r="E101" s="234" t="s">
        <v>286</v>
      </c>
      <c r="F101" s="234" t="s">
        <v>346</v>
      </c>
      <c r="G101" s="193"/>
      <c r="H101" s="193"/>
      <c r="I101" s="196"/>
      <c r="J101" s="235">
        <f>BK101</f>
        <v>0</v>
      </c>
      <c r="K101" s="193"/>
      <c r="L101" s="198"/>
      <c r="M101" s="199"/>
      <c r="N101" s="200"/>
      <c r="O101" s="200"/>
      <c r="P101" s="201">
        <f>SUM(P102:P104)</f>
        <v>0</v>
      </c>
      <c r="Q101" s="200"/>
      <c r="R101" s="201">
        <f>SUM(R102:R104)</f>
        <v>0</v>
      </c>
      <c r="S101" s="200"/>
      <c r="T101" s="202">
        <f>SUM(T102:T104)</f>
        <v>0.45000000000000001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3" t="s">
        <v>79</v>
      </c>
      <c r="AT101" s="204" t="s">
        <v>71</v>
      </c>
      <c r="AU101" s="204" t="s">
        <v>79</v>
      </c>
      <c r="AY101" s="203" t="s">
        <v>146</v>
      </c>
      <c r="BK101" s="205">
        <f>SUM(BK102:BK104)</f>
        <v>0</v>
      </c>
    </row>
    <row r="102" s="2" customFormat="1" ht="33" customHeight="1">
      <c r="A102" s="39"/>
      <c r="B102" s="40"/>
      <c r="C102" s="206" t="s">
        <v>82</v>
      </c>
      <c r="D102" s="206" t="s">
        <v>147</v>
      </c>
      <c r="E102" s="207" t="s">
        <v>1502</v>
      </c>
      <c r="F102" s="208" t="s">
        <v>1503</v>
      </c>
      <c r="G102" s="209" t="s">
        <v>414</v>
      </c>
      <c r="H102" s="210">
        <v>150</v>
      </c>
      <c r="I102" s="211"/>
      <c r="J102" s="212">
        <f>ROUND(I102*H102,2)</f>
        <v>0</v>
      </c>
      <c r="K102" s="208" t="s">
        <v>194</v>
      </c>
      <c r="L102" s="45"/>
      <c r="M102" s="213" t="s">
        <v>19</v>
      </c>
      <c r="N102" s="214" t="s">
        <v>43</v>
      </c>
      <c r="O102" s="85"/>
      <c r="P102" s="215">
        <f>O102*H102</f>
        <v>0</v>
      </c>
      <c r="Q102" s="215">
        <v>0</v>
      </c>
      <c r="R102" s="215">
        <f>Q102*H102</f>
        <v>0</v>
      </c>
      <c r="S102" s="215">
        <v>0.0030000000000000001</v>
      </c>
      <c r="T102" s="216">
        <f>S102*H102</f>
        <v>0.45000000000000001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7" t="s">
        <v>145</v>
      </c>
      <c r="AT102" s="217" t="s">
        <v>147</v>
      </c>
      <c r="AU102" s="217" t="s">
        <v>82</v>
      </c>
      <c r="AY102" s="18" t="s">
        <v>146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8" t="s">
        <v>79</v>
      </c>
      <c r="BK102" s="218">
        <f>ROUND(I102*H102,2)</f>
        <v>0</v>
      </c>
      <c r="BL102" s="18" t="s">
        <v>145</v>
      </c>
      <c r="BM102" s="217" t="s">
        <v>1504</v>
      </c>
    </row>
    <row r="103" s="2" customFormat="1">
      <c r="A103" s="39"/>
      <c r="B103" s="40"/>
      <c r="C103" s="41"/>
      <c r="D103" s="219" t="s">
        <v>152</v>
      </c>
      <c r="E103" s="41"/>
      <c r="F103" s="220" t="s">
        <v>1505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82</v>
      </c>
    </row>
    <row r="104" s="2" customFormat="1">
      <c r="A104" s="39"/>
      <c r="B104" s="40"/>
      <c r="C104" s="41"/>
      <c r="D104" s="236" t="s">
        <v>197</v>
      </c>
      <c r="E104" s="41"/>
      <c r="F104" s="237" t="s">
        <v>1506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197</v>
      </c>
      <c r="AU104" s="18" t="s">
        <v>82</v>
      </c>
    </row>
    <row r="105" s="11" customFormat="1" ht="22.8" customHeight="1">
      <c r="A105" s="11"/>
      <c r="B105" s="192"/>
      <c r="C105" s="193"/>
      <c r="D105" s="194" t="s">
        <v>71</v>
      </c>
      <c r="E105" s="234" t="s">
        <v>426</v>
      </c>
      <c r="F105" s="234" t="s">
        <v>427</v>
      </c>
      <c r="G105" s="193"/>
      <c r="H105" s="193"/>
      <c r="I105" s="196"/>
      <c r="J105" s="235">
        <f>BK105</f>
        <v>0</v>
      </c>
      <c r="K105" s="193"/>
      <c r="L105" s="198"/>
      <c r="M105" s="199"/>
      <c r="N105" s="200"/>
      <c r="O105" s="200"/>
      <c r="P105" s="201">
        <f>SUM(P106:P118)</f>
        <v>0</v>
      </c>
      <c r="Q105" s="200"/>
      <c r="R105" s="201">
        <f>SUM(R106:R118)</f>
        <v>0</v>
      </c>
      <c r="S105" s="200"/>
      <c r="T105" s="202">
        <f>SUM(T106:T118)</f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203" t="s">
        <v>79</v>
      </c>
      <c r="AT105" s="204" t="s">
        <v>71</v>
      </c>
      <c r="AU105" s="204" t="s">
        <v>79</v>
      </c>
      <c r="AY105" s="203" t="s">
        <v>146</v>
      </c>
      <c r="BK105" s="205">
        <f>SUM(BK106:BK118)</f>
        <v>0</v>
      </c>
    </row>
    <row r="106" s="2" customFormat="1" ht="24.15" customHeight="1">
      <c r="A106" s="39"/>
      <c r="B106" s="40"/>
      <c r="C106" s="206" t="s">
        <v>156</v>
      </c>
      <c r="D106" s="206" t="s">
        <v>147</v>
      </c>
      <c r="E106" s="207" t="s">
        <v>429</v>
      </c>
      <c r="F106" s="208" t="s">
        <v>430</v>
      </c>
      <c r="G106" s="209" t="s">
        <v>239</v>
      </c>
      <c r="H106" s="210">
        <v>0.45000000000000001</v>
      </c>
      <c r="I106" s="211"/>
      <c r="J106" s="212">
        <f>ROUND(I106*H106,2)</f>
        <v>0</v>
      </c>
      <c r="K106" s="208" t="s">
        <v>194</v>
      </c>
      <c r="L106" s="45"/>
      <c r="M106" s="213" t="s">
        <v>19</v>
      </c>
      <c r="N106" s="214" t="s">
        <v>43</v>
      </c>
      <c r="O106" s="85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7" t="s">
        <v>145</v>
      </c>
      <c r="AT106" s="217" t="s">
        <v>147</v>
      </c>
      <c r="AU106" s="217" t="s">
        <v>82</v>
      </c>
      <c r="AY106" s="18" t="s">
        <v>146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8" t="s">
        <v>79</v>
      </c>
      <c r="BK106" s="218">
        <f>ROUND(I106*H106,2)</f>
        <v>0</v>
      </c>
      <c r="BL106" s="18" t="s">
        <v>145</v>
      </c>
      <c r="BM106" s="217" t="s">
        <v>1507</v>
      </c>
    </row>
    <row r="107" s="2" customFormat="1">
      <c r="A107" s="39"/>
      <c r="B107" s="40"/>
      <c r="C107" s="41"/>
      <c r="D107" s="219" t="s">
        <v>152</v>
      </c>
      <c r="E107" s="41"/>
      <c r="F107" s="220" t="s">
        <v>432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152</v>
      </c>
      <c r="AU107" s="18" t="s">
        <v>82</v>
      </c>
    </row>
    <row r="108" s="2" customFormat="1">
      <c r="A108" s="39"/>
      <c r="B108" s="40"/>
      <c r="C108" s="41"/>
      <c r="D108" s="236" t="s">
        <v>197</v>
      </c>
      <c r="E108" s="41"/>
      <c r="F108" s="237" t="s">
        <v>433</v>
      </c>
      <c r="G108" s="41"/>
      <c r="H108" s="41"/>
      <c r="I108" s="221"/>
      <c r="J108" s="41"/>
      <c r="K108" s="41"/>
      <c r="L108" s="45"/>
      <c r="M108" s="222"/>
      <c r="N108" s="22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197</v>
      </c>
      <c r="AU108" s="18" t="s">
        <v>82</v>
      </c>
    </row>
    <row r="109" s="2" customFormat="1" ht="24.15" customHeight="1">
      <c r="A109" s="39"/>
      <c r="B109" s="40"/>
      <c r="C109" s="206" t="s">
        <v>145</v>
      </c>
      <c r="D109" s="206" t="s">
        <v>147</v>
      </c>
      <c r="E109" s="207" t="s">
        <v>434</v>
      </c>
      <c r="F109" s="208" t="s">
        <v>435</v>
      </c>
      <c r="G109" s="209" t="s">
        <v>239</v>
      </c>
      <c r="H109" s="210">
        <v>0.45000000000000001</v>
      </c>
      <c r="I109" s="211"/>
      <c r="J109" s="212">
        <f>ROUND(I109*H109,2)</f>
        <v>0</v>
      </c>
      <c r="K109" s="208" t="s">
        <v>194</v>
      </c>
      <c r="L109" s="45"/>
      <c r="M109" s="213" t="s">
        <v>19</v>
      </c>
      <c r="N109" s="214" t="s">
        <v>43</v>
      </c>
      <c r="O109" s="85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7" t="s">
        <v>145</v>
      </c>
      <c r="AT109" s="217" t="s">
        <v>147</v>
      </c>
      <c r="AU109" s="217" t="s">
        <v>82</v>
      </c>
      <c r="AY109" s="18" t="s">
        <v>146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8" t="s">
        <v>79</v>
      </c>
      <c r="BK109" s="218">
        <f>ROUND(I109*H109,2)</f>
        <v>0</v>
      </c>
      <c r="BL109" s="18" t="s">
        <v>145</v>
      </c>
      <c r="BM109" s="217" t="s">
        <v>1508</v>
      </c>
    </row>
    <row r="110" s="2" customFormat="1">
      <c r="A110" s="39"/>
      <c r="B110" s="40"/>
      <c r="C110" s="41"/>
      <c r="D110" s="219" t="s">
        <v>152</v>
      </c>
      <c r="E110" s="41"/>
      <c r="F110" s="220" t="s">
        <v>437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152</v>
      </c>
      <c r="AU110" s="18" t="s">
        <v>82</v>
      </c>
    </row>
    <row r="111" s="2" customFormat="1">
      <c r="A111" s="39"/>
      <c r="B111" s="40"/>
      <c r="C111" s="41"/>
      <c r="D111" s="236" t="s">
        <v>197</v>
      </c>
      <c r="E111" s="41"/>
      <c r="F111" s="237" t="s">
        <v>438</v>
      </c>
      <c r="G111" s="41"/>
      <c r="H111" s="41"/>
      <c r="I111" s="221"/>
      <c r="J111" s="41"/>
      <c r="K111" s="41"/>
      <c r="L111" s="45"/>
      <c r="M111" s="222"/>
      <c r="N111" s="223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197</v>
      </c>
      <c r="AU111" s="18" t="s">
        <v>82</v>
      </c>
    </row>
    <row r="112" s="2" customFormat="1" ht="24.15" customHeight="1">
      <c r="A112" s="39"/>
      <c r="B112" s="40"/>
      <c r="C112" s="206" t="s">
        <v>166</v>
      </c>
      <c r="D112" s="206" t="s">
        <v>147</v>
      </c>
      <c r="E112" s="207" t="s">
        <v>440</v>
      </c>
      <c r="F112" s="208" t="s">
        <v>441</v>
      </c>
      <c r="G112" s="209" t="s">
        <v>239</v>
      </c>
      <c r="H112" s="210">
        <v>7.2000000000000002</v>
      </c>
      <c r="I112" s="211"/>
      <c r="J112" s="212">
        <f>ROUND(I112*H112,2)</f>
        <v>0</v>
      </c>
      <c r="K112" s="208" t="s">
        <v>194</v>
      </c>
      <c r="L112" s="45"/>
      <c r="M112" s="213" t="s">
        <v>19</v>
      </c>
      <c r="N112" s="214" t="s">
        <v>43</v>
      </c>
      <c r="O112" s="85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7" t="s">
        <v>145</v>
      </c>
      <c r="AT112" s="217" t="s">
        <v>147</v>
      </c>
      <c r="AU112" s="217" t="s">
        <v>82</v>
      </c>
      <c r="AY112" s="18" t="s">
        <v>146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8" t="s">
        <v>79</v>
      </c>
      <c r="BK112" s="218">
        <f>ROUND(I112*H112,2)</f>
        <v>0</v>
      </c>
      <c r="BL112" s="18" t="s">
        <v>145</v>
      </c>
      <c r="BM112" s="217" t="s">
        <v>1509</v>
      </c>
    </row>
    <row r="113" s="2" customFormat="1">
      <c r="A113" s="39"/>
      <c r="B113" s="40"/>
      <c r="C113" s="41"/>
      <c r="D113" s="219" t="s">
        <v>152</v>
      </c>
      <c r="E113" s="41"/>
      <c r="F113" s="220" t="s">
        <v>443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152</v>
      </c>
      <c r="AU113" s="18" t="s">
        <v>82</v>
      </c>
    </row>
    <row r="114" s="2" customFormat="1">
      <c r="A114" s="39"/>
      <c r="B114" s="40"/>
      <c r="C114" s="41"/>
      <c r="D114" s="236" t="s">
        <v>197</v>
      </c>
      <c r="E114" s="41"/>
      <c r="F114" s="237" t="s">
        <v>444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197</v>
      </c>
      <c r="AU114" s="18" t="s">
        <v>82</v>
      </c>
    </row>
    <row r="115" s="14" customFormat="1">
      <c r="A115" s="14"/>
      <c r="B115" s="248"/>
      <c r="C115" s="249"/>
      <c r="D115" s="219" t="s">
        <v>235</v>
      </c>
      <c r="E115" s="249"/>
      <c r="F115" s="251" t="s">
        <v>1510</v>
      </c>
      <c r="G115" s="249"/>
      <c r="H115" s="252">
        <v>7.2000000000000002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235</v>
      </c>
      <c r="AU115" s="258" t="s">
        <v>82</v>
      </c>
      <c r="AV115" s="14" t="s">
        <v>82</v>
      </c>
      <c r="AW115" s="14" t="s">
        <v>4</v>
      </c>
      <c r="AX115" s="14" t="s">
        <v>79</v>
      </c>
      <c r="AY115" s="258" t="s">
        <v>146</v>
      </c>
    </row>
    <row r="116" s="2" customFormat="1" ht="44.25" customHeight="1">
      <c r="A116" s="39"/>
      <c r="B116" s="40"/>
      <c r="C116" s="206" t="s">
        <v>171</v>
      </c>
      <c r="D116" s="206" t="s">
        <v>147</v>
      </c>
      <c r="E116" s="207" t="s">
        <v>447</v>
      </c>
      <c r="F116" s="208" t="s">
        <v>448</v>
      </c>
      <c r="G116" s="209" t="s">
        <v>239</v>
      </c>
      <c r="H116" s="210">
        <v>0.45000000000000001</v>
      </c>
      <c r="I116" s="211"/>
      <c r="J116" s="212">
        <f>ROUND(I116*H116,2)</f>
        <v>0</v>
      </c>
      <c r="K116" s="208" t="s">
        <v>194</v>
      </c>
      <c r="L116" s="45"/>
      <c r="M116" s="213" t="s">
        <v>19</v>
      </c>
      <c r="N116" s="214" t="s">
        <v>43</v>
      </c>
      <c r="O116" s="85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145</v>
      </c>
      <c r="AT116" s="217" t="s">
        <v>147</v>
      </c>
      <c r="AU116" s="217" t="s">
        <v>82</v>
      </c>
      <c r="AY116" s="18" t="s">
        <v>146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79</v>
      </c>
      <c r="BK116" s="218">
        <f>ROUND(I116*H116,2)</f>
        <v>0</v>
      </c>
      <c r="BL116" s="18" t="s">
        <v>145</v>
      </c>
      <c r="BM116" s="217" t="s">
        <v>1511</v>
      </c>
    </row>
    <row r="117" s="2" customFormat="1">
      <c r="A117" s="39"/>
      <c r="B117" s="40"/>
      <c r="C117" s="41"/>
      <c r="D117" s="219" t="s">
        <v>152</v>
      </c>
      <c r="E117" s="41"/>
      <c r="F117" s="220" t="s">
        <v>450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152</v>
      </c>
      <c r="AU117" s="18" t="s">
        <v>82</v>
      </c>
    </row>
    <row r="118" s="2" customFormat="1">
      <c r="A118" s="39"/>
      <c r="B118" s="40"/>
      <c r="C118" s="41"/>
      <c r="D118" s="236" t="s">
        <v>197</v>
      </c>
      <c r="E118" s="41"/>
      <c r="F118" s="237" t="s">
        <v>451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197</v>
      </c>
      <c r="AU118" s="18" t="s">
        <v>82</v>
      </c>
    </row>
    <row r="119" s="11" customFormat="1" ht="22.8" customHeight="1">
      <c r="A119" s="11"/>
      <c r="B119" s="192"/>
      <c r="C119" s="193"/>
      <c r="D119" s="194" t="s">
        <v>71</v>
      </c>
      <c r="E119" s="234" t="s">
        <v>452</v>
      </c>
      <c r="F119" s="234" t="s">
        <v>453</v>
      </c>
      <c r="G119" s="193"/>
      <c r="H119" s="193"/>
      <c r="I119" s="196"/>
      <c r="J119" s="235">
        <f>BK119</f>
        <v>0</v>
      </c>
      <c r="K119" s="193"/>
      <c r="L119" s="198"/>
      <c r="M119" s="199"/>
      <c r="N119" s="200"/>
      <c r="O119" s="200"/>
      <c r="P119" s="201">
        <f>SUM(P120:P122)</f>
        <v>0</v>
      </c>
      <c r="Q119" s="200"/>
      <c r="R119" s="201">
        <f>SUM(R120:R122)</f>
        <v>0</v>
      </c>
      <c r="S119" s="200"/>
      <c r="T119" s="202">
        <f>SUM(T120:T122)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3" t="s">
        <v>79</v>
      </c>
      <c r="AT119" s="204" t="s">
        <v>71</v>
      </c>
      <c r="AU119" s="204" t="s">
        <v>79</v>
      </c>
      <c r="AY119" s="203" t="s">
        <v>146</v>
      </c>
      <c r="BK119" s="205">
        <f>SUM(BK120:BK122)</f>
        <v>0</v>
      </c>
    </row>
    <row r="120" s="2" customFormat="1" ht="16.5" customHeight="1">
      <c r="A120" s="39"/>
      <c r="B120" s="40"/>
      <c r="C120" s="206" t="s">
        <v>175</v>
      </c>
      <c r="D120" s="206" t="s">
        <v>147</v>
      </c>
      <c r="E120" s="207" t="s">
        <v>455</v>
      </c>
      <c r="F120" s="208" t="s">
        <v>456</v>
      </c>
      <c r="G120" s="209" t="s">
        <v>239</v>
      </c>
      <c r="H120" s="210">
        <v>0.58799999999999997</v>
      </c>
      <c r="I120" s="211"/>
      <c r="J120" s="212">
        <f>ROUND(I120*H120,2)</f>
        <v>0</v>
      </c>
      <c r="K120" s="208" t="s">
        <v>194</v>
      </c>
      <c r="L120" s="45"/>
      <c r="M120" s="213" t="s">
        <v>19</v>
      </c>
      <c r="N120" s="214" t="s">
        <v>43</v>
      </c>
      <c r="O120" s="85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145</v>
      </c>
      <c r="AT120" s="217" t="s">
        <v>147</v>
      </c>
      <c r="AU120" s="217" t="s">
        <v>82</v>
      </c>
      <c r="AY120" s="18" t="s">
        <v>146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79</v>
      </c>
      <c r="BK120" s="218">
        <f>ROUND(I120*H120,2)</f>
        <v>0</v>
      </c>
      <c r="BL120" s="18" t="s">
        <v>145</v>
      </c>
      <c r="BM120" s="217" t="s">
        <v>1512</v>
      </c>
    </row>
    <row r="121" s="2" customFormat="1">
      <c r="A121" s="39"/>
      <c r="B121" s="40"/>
      <c r="C121" s="41"/>
      <c r="D121" s="219" t="s">
        <v>152</v>
      </c>
      <c r="E121" s="41"/>
      <c r="F121" s="220" t="s">
        <v>458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152</v>
      </c>
      <c r="AU121" s="18" t="s">
        <v>82</v>
      </c>
    </row>
    <row r="122" s="2" customFormat="1">
      <c r="A122" s="39"/>
      <c r="B122" s="40"/>
      <c r="C122" s="41"/>
      <c r="D122" s="236" t="s">
        <v>197</v>
      </c>
      <c r="E122" s="41"/>
      <c r="F122" s="237" t="s">
        <v>459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197</v>
      </c>
      <c r="AU122" s="18" t="s">
        <v>82</v>
      </c>
    </row>
    <row r="123" s="11" customFormat="1" ht="22.8" customHeight="1">
      <c r="A123" s="11"/>
      <c r="B123" s="192"/>
      <c r="C123" s="193"/>
      <c r="D123" s="194" t="s">
        <v>71</v>
      </c>
      <c r="E123" s="234" t="s">
        <v>1513</v>
      </c>
      <c r="F123" s="234" t="s">
        <v>1514</v>
      </c>
      <c r="G123" s="193"/>
      <c r="H123" s="193"/>
      <c r="I123" s="196"/>
      <c r="J123" s="235">
        <f>BK123</f>
        <v>0</v>
      </c>
      <c r="K123" s="193"/>
      <c r="L123" s="198"/>
      <c r="M123" s="199"/>
      <c r="N123" s="200"/>
      <c r="O123" s="200"/>
      <c r="P123" s="201">
        <f>SUM(P124:P127)</f>
        <v>0</v>
      </c>
      <c r="Q123" s="200"/>
      <c r="R123" s="201">
        <f>SUM(R124:R127)</f>
        <v>0</v>
      </c>
      <c r="S123" s="200"/>
      <c r="T123" s="202">
        <f>SUM(T124:T127)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3" t="s">
        <v>79</v>
      </c>
      <c r="AT123" s="204" t="s">
        <v>71</v>
      </c>
      <c r="AU123" s="204" t="s">
        <v>79</v>
      </c>
      <c r="AY123" s="203" t="s">
        <v>146</v>
      </c>
      <c r="BK123" s="205">
        <f>SUM(BK124:BK127)</f>
        <v>0</v>
      </c>
    </row>
    <row r="124" s="2" customFormat="1" ht="16.5" customHeight="1">
      <c r="A124" s="39"/>
      <c r="B124" s="40"/>
      <c r="C124" s="206" t="s">
        <v>179</v>
      </c>
      <c r="D124" s="206" t="s">
        <v>147</v>
      </c>
      <c r="E124" s="207" t="s">
        <v>1515</v>
      </c>
      <c r="F124" s="208" t="s">
        <v>1516</v>
      </c>
      <c r="G124" s="209" t="s">
        <v>245</v>
      </c>
      <c r="H124" s="210">
        <v>150</v>
      </c>
      <c r="I124" s="211"/>
      <c r="J124" s="212">
        <f>ROUND(I124*H124,2)</f>
        <v>0</v>
      </c>
      <c r="K124" s="208" t="s">
        <v>1517</v>
      </c>
      <c r="L124" s="45"/>
      <c r="M124" s="213" t="s">
        <v>19</v>
      </c>
      <c r="N124" s="214" t="s">
        <v>43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145</v>
      </c>
      <c r="AT124" s="217" t="s">
        <v>147</v>
      </c>
      <c r="AU124" s="217" t="s">
        <v>82</v>
      </c>
      <c r="AY124" s="18" t="s">
        <v>146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79</v>
      </c>
      <c r="BK124" s="218">
        <f>ROUND(I124*H124,2)</f>
        <v>0</v>
      </c>
      <c r="BL124" s="18" t="s">
        <v>145</v>
      </c>
      <c r="BM124" s="217" t="s">
        <v>82</v>
      </c>
    </row>
    <row r="125" s="2" customFormat="1">
      <c r="A125" s="39"/>
      <c r="B125" s="40"/>
      <c r="C125" s="41"/>
      <c r="D125" s="219" t="s">
        <v>152</v>
      </c>
      <c r="E125" s="41"/>
      <c r="F125" s="220" t="s">
        <v>1516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152</v>
      </c>
      <c r="AU125" s="18" t="s">
        <v>82</v>
      </c>
    </row>
    <row r="126" s="2" customFormat="1" ht="16.5" customHeight="1">
      <c r="A126" s="39"/>
      <c r="B126" s="40"/>
      <c r="C126" s="206" t="s">
        <v>286</v>
      </c>
      <c r="D126" s="206" t="s">
        <v>147</v>
      </c>
      <c r="E126" s="207" t="s">
        <v>1518</v>
      </c>
      <c r="F126" s="208" t="s">
        <v>1519</v>
      </c>
      <c r="G126" s="209" t="s">
        <v>1520</v>
      </c>
      <c r="H126" s="210">
        <v>0</v>
      </c>
      <c r="I126" s="211"/>
      <c r="J126" s="212">
        <f>ROUND(I126*H126,2)</f>
        <v>0</v>
      </c>
      <c r="K126" s="208" t="s">
        <v>1517</v>
      </c>
      <c r="L126" s="45"/>
      <c r="M126" s="213" t="s">
        <v>19</v>
      </c>
      <c r="N126" s="214" t="s">
        <v>43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145</v>
      </c>
      <c r="AT126" s="217" t="s">
        <v>147</v>
      </c>
      <c r="AU126" s="217" t="s">
        <v>82</v>
      </c>
      <c r="AY126" s="18" t="s">
        <v>146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79</v>
      </c>
      <c r="BK126" s="218">
        <f>ROUND(I126*H126,2)</f>
        <v>0</v>
      </c>
      <c r="BL126" s="18" t="s">
        <v>145</v>
      </c>
      <c r="BM126" s="217" t="s">
        <v>145</v>
      </c>
    </row>
    <row r="127" s="2" customFormat="1">
      <c r="A127" s="39"/>
      <c r="B127" s="40"/>
      <c r="C127" s="41"/>
      <c r="D127" s="219" t="s">
        <v>152</v>
      </c>
      <c r="E127" s="41"/>
      <c r="F127" s="220" t="s">
        <v>1519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82</v>
      </c>
    </row>
    <row r="128" s="11" customFormat="1" ht="25.92" customHeight="1">
      <c r="A128" s="11"/>
      <c r="B128" s="192"/>
      <c r="C128" s="193"/>
      <c r="D128" s="194" t="s">
        <v>71</v>
      </c>
      <c r="E128" s="195" t="s">
        <v>245</v>
      </c>
      <c r="F128" s="195" t="s">
        <v>1521</v>
      </c>
      <c r="G128" s="193"/>
      <c r="H128" s="193"/>
      <c r="I128" s="196"/>
      <c r="J128" s="197">
        <f>BK128</f>
        <v>0</v>
      </c>
      <c r="K128" s="193"/>
      <c r="L128" s="198"/>
      <c r="M128" s="199"/>
      <c r="N128" s="200"/>
      <c r="O128" s="200"/>
      <c r="P128" s="201">
        <f>P129+P176</f>
        <v>0</v>
      </c>
      <c r="Q128" s="200"/>
      <c r="R128" s="201">
        <f>R129+R176</f>
        <v>0</v>
      </c>
      <c r="S128" s="200"/>
      <c r="T128" s="202">
        <f>T129+T176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3" t="s">
        <v>156</v>
      </c>
      <c r="AT128" s="204" t="s">
        <v>71</v>
      </c>
      <c r="AU128" s="204" t="s">
        <v>72</v>
      </c>
      <c r="AY128" s="203" t="s">
        <v>146</v>
      </c>
      <c r="BK128" s="205">
        <f>BK129+BK176</f>
        <v>0</v>
      </c>
    </row>
    <row r="129" s="11" customFormat="1" ht="22.8" customHeight="1">
      <c r="A129" s="11"/>
      <c r="B129" s="192"/>
      <c r="C129" s="193"/>
      <c r="D129" s="194" t="s">
        <v>71</v>
      </c>
      <c r="E129" s="234" t="s">
        <v>1522</v>
      </c>
      <c r="F129" s="234" t="s">
        <v>1523</v>
      </c>
      <c r="G129" s="193"/>
      <c r="H129" s="193"/>
      <c r="I129" s="196"/>
      <c r="J129" s="235">
        <f>BK129</f>
        <v>0</v>
      </c>
      <c r="K129" s="193"/>
      <c r="L129" s="198"/>
      <c r="M129" s="199"/>
      <c r="N129" s="200"/>
      <c r="O129" s="200"/>
      <c r="P129" s="201">
        <f>SUM(P130:P175)</f>
        <v>0</v>
      </c>
      <c r="Q129" s="200"/>
      <c r="R129" s="201">
        <f>SUM(R130:R175)</f>
        <v>0</v>
      </c>
      <c r="S129" s="200"/>
      <c r="T129" s="202">
        <f>SUM(T130:T175)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3" t="s">
        <v>79</v>
      </c>
      <c r="AT129" s="204" t="s">
        <v>71</v>
      </c>
      <c r="AU129" s="204" t="s">
        <v>79</v>
      </c>
      <c r="AY129" s="203" t="s">
        <v>146</v>
      </c>
      <c r="BK129" s="205">
        <f>SUM(BK130:BK175)</f>
        <v>0</v>
      </c>
    </row>
    <row r="130" s="2" customFormat="1" ht="21.75" customHeight="1">
      <c r="A130" s="39"/>
      <c r="B130" s="40"/>
      <c r="C130" s="206" t="s">
        <v>327</v>
      </c>
      <c r="D130" s="206" t="s">
        <v>147</v>
      </c>
      <c r="E130" s="207" t="s">
        <v>1524</v>
      </c>
      <c r="F130" s="208" t="s">
        <v>1525</v>
      </c>
      <c r="G130" s="209" t="s">
        <v>245</v>
      </c>
      <c r="H130" s="210">
        <v>580</v>
      </c>
      <c r="I130" s="211"/>
      <c r="J130" s="212">
        <f>ROUND(I130*H130,2)</f>
        <v>0</v>
      </c>
      <c r="K130" s="208" t="s">
        <v>1517</v>
      </c>
      <c r="L130" s="45"/>
      <c r="M130" s="213" t="s">
        <v>19</v>
      </c>
      <c r="N130" s="214" t="s">
        <v>43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145</v>
      </c>
      <c r="AT130" s="217" t="s">
        <v>147</v>
      </c>
      <c r="AU130" s="217" t="s">
        <v>82</v>
      </c>
      <c r="AY130" s="18" t="s">
        <v>146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79</v>
      </c>
      <c r="BK130" s="218">
        <f>ROUND(I130*H130,2)</f>
        <v>0</v>
      </c>
      <c r="BL130" s="18" t="s">
        <v>145</v>
      </c>
      <c r="BM130" s="217" t="s">
        <v>171</v>
      </c>
    </row>
    <row r="131" s="2" customFormat="1">
      <c r="A131" s="39"/>
      <c r="B131" s="40"/>
      <c r="C131" s="41"/>
      <c r="D131" s="219" t="s">
        <v>152</v>
      </c>
      <c r="E131" s="41"/>
      <c r="F131" s="220" t="s">
        <v>1526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82</v>
      </c>
    </row>
    <row r="132" s="2" customFormat="1" ht="21.75" customHeight="1">
      <c r="A132" s="39"/>
      <c r="B132" s="40"/>
      <c r="C132" s="206" t="s">
        <v>336</v>
      </c>
      <c r="D132" s="206" t="s">
        <v>147</v>
      </c>
      <c r="E132" s="207" t="s">
        <v>1527</v>
      </c>
      <c r="F132" s="208" t="s">
        <v>1528</v>
      </c>
      <c r="G132" s="209" t="s">
        <v>245</v>
      </c>
      <c r="H132" s="210">
        <v>25</v>
      </c>
      <c r="I132" s="211"/>
      <c r="J132" s="212">
        <f>ROUND(I132*H132,2)</f>
        <v>0</v>
      </c>
      <c r="K132" s="208" t="s">
        <v>1517</v>
      </c>
      <c r="L132" s="45"/>
      <c r="M132" s="213" t="s">
        <v>19</v>
      </c>
      <c r="N132" s="214" t="s">
        <v>43</v>
      </c>
      <c r="O132" s="85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7" t="s">
        <v>145</v>
      </c>
      <c r="AT132" s="217" t="s">
        <v>147</v>
      </c>
      <c r="AU132" s="217" t="s">
        <v>82</v>
      </c>
      <c r="AY132" s="18" t="s">
        <v>146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8" t="s">
        <v>79</v>
      </c>
      <c r="BK132" s="218">
        <f>ROUND(I132*H132,2)</f>
        <v>0</v>
      </c>
      <c r="BL132" s="18" t="s">
        <v>145</v>
      </c>
      <c r="BM132" s="217" t="s">
        <v>179</v>
      </c>
    </row>
    <row r="133" s="2" customFormat="1">
      <c r="A133" s="39"/>
      <c r="B133" s="40"/>
      <c r="C133" s="41"/>
      <c r="D133" s="219" t="s">
        <v>152</v>
      </c>
      <c r="E133" s="41"/>
      <c r="F133" s="220" t="s">
        <v>1528</v>
      </c>
      <c r="G133" s="41"/>
      <c r="H133" s="41"/>
      <c r="I133" s="221"/>
      <c r="J133" s="41"/>
      <c r="K133" s="41"/>
      <c r="L133" s="45"/>
      <c r="M133" s="222"/>
      <c r="N133" s="22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152</v>
      </c>
      <c r="AU133" s="18" t="s">
        <v>82</v>
      </c>
    </row>
    <row r="134" s="2" customFormat="1" ht="21.75" customHeight="1">
      <c r="A134" s="39"/>
      <c r="B134" s="40"/>
      <c r="C134" s="206" t="s">
        <v>342</v>
      </c>
      <c r="D134" s="206" t="s">
        <v>147</v>
      </c>
      <c r="E134" s="207" t="s">
        <v>1529</v>
      </c>
      <c r="F134" s="208" t="s">
        <v>1530</v>
      </c>
      <c r="G134" s="209" t="s">
        <v>245</v>
      </c>
      <c r="H134" s="210">
        <v>145</v>
      </c>
      <c r="I134" s="211"/>
      <c r="J134" s="212">
        <f>ROUND(I134*H134,2)</f>
        <v>0</v>
      </c>
      <c r="K134" s="208" t="s">
        <v>1517</v>
      </c>
      <c r="L134" s="45"/>
      <c r="M134" s="213" t="s">
        <v>19</v>
      </c>
      <c r="N134" s="214" t="s">
        <v>43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145</v>
      </c>
      <c r="AT134" s="217" t="s">
        <v>147</v>
      </c>
      <c r="AU134" s="217" t="s">
        <v>82</v>
      </c>
      <c r="AY134" s="18" t="s">
        <v>146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79</v>
      </c>
      <c r="BK134" s="218">
        <f>ROUND(I134*H134,2)</f>
        <v>0</v>
      </c>
      <c r="BL134" s="18" t="s">
        <v>145</v>
      </c>
      <c r="BM134" s="217" t="s">
        <v>327</v>
      </c>
    </row>
    <row r="135" s="2" customFormat="1">
      <c r="A135" s="39"/>
      <c r="B135" s="40"/>
      <c r="C135" s="41"/>
      <c r="D135" s="219" t="s">
        <v>152</v>
      </c>
      <c r="E135" s="41"/>
      <c r="F135" s="220" t="s">
        <v>1530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82</v>
      </c>
    </row>
    <row r="136" s="2" customFormat="1" ht="21.75" customHeight="1">
      <c r="A136" s="39"/>
      <c r="B136" s="40"/>
      <c r="C136" s="206" t="s">
        <v>347</v>
      </c>
      <c r="D136" s="206" t="s">
        <v>147</v>
      </c>
      <c r="E136" s="207" t="s">
        <v>1531</v>
      </c>
      <c r="F136" s="208" t="s">
        <v>1532</v>
      </c>
      <c r="G136" s="209" t="s">
        <v>245</v>
      </c>
      <c r="H136" s="210">
        <v>400</v>
      </c>
      <c r="I136" s="211"/>
      <c r="J136" s="212">
        <f>ROUND(I136*H136,2)</f>
        <v>0</v>
      </c>
      <c r="K136" s="208" t="s">
        <v>1517</v>
      </c>
      <c r="L136" s="45"/>
      <c r="M136" s="213" t="s">
        <v>19</v>
      </c>
      <c r="N136" s="214" t="s">
        <v>43</v>
      </c>
      <c r="O136" s="85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7" t="s">
        <v>145</v>
      </c>
      <c r="AT136" s="217" t="s">
        <v>147</v>
      </c>
      <c r="AU136" s="217" t="s">
        <v>82</v>
      </c>
      <c r="AY136" s="18" t="s">
        <v>146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79</v>
      </c>
      <c r="BK136" s="218">
        <f>ROUND(I136*H136,2)</f>
        <v>0</v>
      </c>
      <c r="BL136" s="18" t="s">
        <v>145</v>
      </c>
      <c r="BM136" s="217" t="s">
        <v>342</v>
      </c>
    </row>
    <row r="137" s="2" customFormat="1">
      <c r="A137" s="39"/>
      <c r="B137" s="40"/>
      <c r="C137" s="41"/>
      <c r="D137" s="219" t="s">
        <v>152</v>
      </c>
      <c r="E137" s="41"/>
      <c r="F137" s="220" t="s">
        <v>1532</v>
      </c>
      <c r="G137" s="41"/>
      <c r="H137" s="41"/>
      <c r="I137" s="221"/>
      <c r="J137" s="41"/>
      <c r="K137" s="41"/>
      <c r="L137" s="45"/>
      <c r="M137" s="222"/>
      <c r="N137" s="22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152</v>
      </c>
      <c r="AU137" s="18" t="s">
        <v>82</v>
      </c>
    </row>
    <row r="138" s="2" customFormat="1" ht="16.5" customHeight="1">
      <c r="A138" s="39"/>
      <c r="B138" s="40"/>
      <c r="C138" s="206" t="s">
        <v>361</v>
      </c>
      <c r="D138" s="206" t="s">
        <v>147</v>
      </c>
      <c r="E138" s="207" t="s">
        <v>1533</v>
      </c>
      <c r="F138" s="208" t="s">
        <v>1534</v>
      </c>
      <c r="G138" s="209" t="s">
        <v>1535</v>
      </c>
      <c r="H138" s="210">
        <v>10</v>
      </c>
      <c r="I138" s="211"/>
      <c r="J138" s="212">
        <f>ROUND(I138*H138,2)</f>
        <v>0</v>
      </c>
      <c r="K138" s="208" t="s">
        <v>1517</v>
      </c>
      <c r="L138" s="45"/>
      <c r="M138" s="213" t="s">
        <v>19</v>
      </c>
      <c r="N138" s="214" t="s">
        <v>43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145</v>
      </c>
      <c r="AT138" s="217" t="s">
        <v>147</v>
      </c>
      <c r="AU138" s="217" t="s">
        <v>82</v>
      </c>
      <c r="AY138" s="18" t="s">
        <v>146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79</v>
      </c>
      <c r="BK138" s="218">
        <f>ROUND(I138*H138,2)</f>
        <v>0</v>
      </c>
      <c r="BL138" s="18" t="s">
        <v>145</v>
      </c>
      <c r="BM138" s="217" t="s">
        <v>361</v>
      </c>
    </row>
    <row r="139" s="2" customFormat="1">
      <c r="A139" s="39"/>
      <c r="B139" s="40"/>
      <c r="C139" s="41"/>
      <c r="D139" s="219" t="s">
        <v>152</v>
      </c>
      <c r="E139" s="41"/>
      <c r="F139" s="220" t="s">
        <v>1534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82</v>
      </c>
    </row>
    <row r="140" s="2" customFormat="1" ht="16.5" customHeight="1">
      <c r="A140" s="39"/>
      <c r="B140" s="40"/>
      <c r="C140" s="206" t="s">
        <v>8</v>
      </c>
      <c r="D140" s="206" t="s">
        <v>147</v>
      </c>
      <c r="E140" s="207" t="s">
        <v>1536</v>
      </c>
      <c r="F140" s="208" t="s">
        <v>1537</v>
      </c>
      <c r="G140" s="209" t="s">
        <v>1535</v>
      </c>
      <c r="H140" s="210">
        <v>2</v>
      </c>
      <c r="I140" s="211"/>
      <c r="J140" s="212">
        <f>ROUND(I140*H140,2)</f>
        <v>0</v>
      </c>
      <c r="K140" s="208" t="s">
        <v>1517</v>
      </c>
      <c r="L140" s="45"/>
      <c r="M140" s="213" t="s">
        <v>19</v>
      </c>
      <c r="N140" s="214" t="s">
        <v>43</v>
      </c>
      <c r="O140" s="85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7" t="s">
        <v>145</v>
      </c>
      <c r="AT140" s="217" t="s">
        <v>147</v>
      </c>
      <c r="AU140" s="217" t="s">
        <v>82</v>
      </c>
      <c r="AY140" s="18" t="s">
        <v>146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79</v>
      </c>
      <c r="BK140" s="218">
        <f>ROUND(I140*H140,2)</f>
        <v>0</v>
      </c>
      <c r="BL140" s="18" t="s">
        <v>145</v>
      </c>
      <c r="BM140" s="217" t="s">
        <v>395</v>
      </c>
    </row>
    <row r="141" s="2" customFormat="1">
      <c r="A141" s="39"/>
      <c r="B141" s="40"/>
      <c r="C141" s="41"/>
      <c r="D141" s="219" t="s">
        <v>152</v>
      </c>
      <c r="E141" s="41"/>
      <c r="F141" s="220" t="s">
        <v>1537</v>
      </c>
      <c r="G141" s="41"/>
      <c r="H141" s="41"/>
      <c r="I141" s="221"/>
      <c r="J141" s="41"/>
      <c r="K141" s="41"/>
      <c r="L141" s="45"/>
      <c r="M141" s="222"/>
      <c r="N141" s="22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152</v>
      </c>
      <c r="AU141" s="18" t="s">
        <v>82</v>
      </c>
    </row>
    <row r="142" s="2" customFormat="1" ht="16.5" customHeight="1">
      <c r="A142" s="39"/>
      <c r="B142" s="40"/>
      <c r="C142" s="206" t="s">
        <v>395</v>
      </c>
      <c r="D142" s="206" t="s">
        <v>147</v>
      </c>
      <c r="E142" s="207" t="s">
        <v>1538</v>
      </c>
      <c r="F142" s="208" t="s">
        <v>1539</v>
      </c>
      <c r="G142" s="209" t="s">
        <v>1535</v>
      </c>
      <c r="H142" s="210">
        <v>10</v>
      </c>
      <c r="I142" s="211"/>
      <c r="J142" s="212">
        <f>ROUND(I142*H142,2)</f>
        <v>0</v>
      </c>
      <c r="K142" s="208" t="s">
        <v>1517</v>
      </c>
      <c r="L142" s="45"/>
      <c r="M142" s="213" t="s">
        <v>19</v>
      </c>
      <c r="N142" s="214" t="s">
        <v>43</v>
      </c>
      <c r="O142" s="85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145</v>
      </c>
      <c r="AT142" s="217" t="s">
        <v>147</v>
      </c>
      <c r="AU142" s="217" t="s">
        <v>82</v>
      </c>
      <c r="AY142" s="18" t="s">
        <v>146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79</v>
      </c>
      <c r="BK142" s="218">
        <f>ROUND(I142*H142,2)</f>
        <v>0</v>
      </c>
      <c r="BL142" s="18" t="s">
        <v>145</v>
      </c>
      <c r="BM142" s="217" t="s">
        <v>411</v>
      </c>
    </row>
    <row r="143" s="2" customFormat="1">
      <c r="A143" s="39"/>
      <c r="B143" s="40"/>
      <c r="C143" s="41"/>
      <c r="D143" s="219" t="s">
        <v>152</v>
      </c>
      <c r="E143" s="41"/>
      <c r="F143" s="220" t="s">
        <v>1540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82</v>
      </c>
    </row>
    <row r="144" s="2" customFormat="1" ht="16.5" customHeight="1">
      <c r="A144" s="39"/>
      <c r="B144" s="40"/>
      <c r="C144" s="206" t="s">
        <v>402</v>
      </c>
      <c r="D144" s="206" t="s">
        <v>147</v>
      </c>
      <c r="E144" s="207" t="s">
        <v>1541</v>
      </c>
      <c r="F144" s="208" t="s">
        <v>1542</v>
      </c>
      <c r="G144" s="209" t="s">
        <v>1535</v>
      </c>
      <c r="H144" s="210">
        <v>2</v>
      </c>
      <c r="I144" s="211"/>
      <c r="J144" s="212">
        <f>ROUND(I144*H144,2)</f>
        <v>0</v>
      </c>
      <c r="K144" s="208" t="s">
        <v>1517</v>
      </c>
      <c r="L144" s="45"/>
      <c r="M144" s="213" t="s">
        <v>19</v>
      </c>
      <c r="N144" s="214" t="s">
        <v>43</v>
      </c>
      <c r="O144" s="85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7" t="s">
        <v>145</v>
      </c>
      <c r="AT144" s="217" t="s">
        <v>147</v>
      </c>
      <c r="AU144" s="217" t="s">
        <v>82</v>
      </c>
      <c r="AY144" s="18" t="s">
        <v>146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79</v>
      </c>
      <c r="BK144" s="218">
        <f>ROUND(I144*H144,2)</f>
        <v>0</v>
      </c>
      <c r="BL144" s="18" t="s">
        <v>145</v>
      </c>
      <c r="BM144" s="217" t="s">
        <v>428</v>
      </c>
    </row>
    <row r="145" s="2" customFormat="1">
      <c r="A145" s="39"/>
      <c r="B145" s="40"/>
      <c r="C145" s="41"/>
      <c r="D145" s="219" t="s">
        <v>152</v>
      </c>
      <c r="E145" s="41"/>
      <c r="F145" s="220" t="s">
        <v>1542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152</v>
      </c>
      <c r="AU145" s="18" t="s">
        <v>82</v>
      </c>
    </row>
    <row r="146" s="2" customFormat="1" ht="16.5" customHeight="1">
      <c r="A146" s="39"/>
      <c r="B146" s="40"/>
      <c r="C146" s="206" t="s">
        <v>411</v>
      </c>
      <c r="D146" s="206" t="s">
        <v>147</v>
      </c>
      <c r="E146" s="207" t="s">
        <v>1543</v>
      </c>
      <c r="F146" s="208" t="s">
        <v>1544</v>
      </c>
      <c r="G146" s="209" t="s">
        <v>1535</v>
      </c>
      <c r="H146" s="210">
        <v>37</v>
      </c>
      <c r="I146" s="211"/>
      <c r="J146" s="212">
        <f>ROUND(I146*H146,2)</f>
        <v>0</v>
      </c>
      <c r="K146" s="208" t="s">
        <v>1517</v>
      </c>
      <c r="L146" s="45"/>
      <c r="M146" s="213" t="s">
        <v>19</v>
      </c>
      <c r="N146" s="214" t="s">
        <v>43</v>
      </c>
      <c r="O146" s="85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7" t="s">
        <v>145</v>
      </c>
      <c r="AT146" s="217" t="s">
        <v>147</v>
      </c>
      <c r="AU146" s="217" t="s">
        <v>82</v>
      </c>
      <c r="AY146" s="18" t="s">
        <v>146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79</v>
      </c>
      <c r="BK146" s="218">
        <f>ROUND(I146*H146,2)</f>
        <v>0</v>
      </c>
      <c r="BL146" s="18" t="s">
        <v>145</v>
      </c>
      <c r="BM146" s="217" t="s">
        <v>439</v>
      </c>
    </row>
    <row r="147" s="2" customFormat="1">
      <c r="A147" s="39"/>
      <c r="B147" s="40"/>
      <c r="C147" s="41"/>
      <c r="D147" s="219" t="s">
        <v>152</v>
      </c>
      <c r="E147" s="41"/>
      <c r="F147" s="220" t="s">
        <v>1544</v>
      </c>
      <c r="G147" s="41"/>
      <c r="H147" s="41"/>
      <c r="I147" s="221"/>
      <c r="J147" s="41"/>
      <c r="K147" s="41"/>
      <c r="L147" s="45"/>
      <c r="M147" s="222"/>
      <c r="N147" s="22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152</v>
      </c>
      <c r="AU147" s="18" t="s">
        <v>82</v>
      </c>
    </row>
    <row r="148" s="2" customFormat="1" ht="16.5" customHeight="1">
      <c r="A148" s="39"/>
      <c r="B148" s="40"/>
      <c r="C148" s="206" t="s">
        <v>419</v>
      </c>
      <c r="D148" s="206" t="s">
        <v>147</v>
      </c>
      <c r="E148" s="207" t="s">
        <v>1545</v>
      </c>
      <c r="F148" s="208" t="s">
        <v>1546</v>
      </c>
      <c r="G148" s="209" t="s">
        <v>1535</v>
      </c>
      <c r="H148" s="210">
        <v>37</v>
      </c>
      <c r="I148" s="211"/>
      <c r="J148" s="212">
        <f>ROUND(I148*H148,2)</f>
        <v>0</v>
      </c>
      <c r="K148" s="208" t="s">
        <v>1517</v>
      </c>
      <c r="L148" s="45"/>
      <c r="M148" s="213" t="s">
        <v>19</v>
      </c>
      <c r="N148" s="214" t="s">
        <v>43</v>
      </c>
      <c r="O148" s="85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7" t="s">
        <v>145</v>
      </c>
      <c r="AT148" s="217" t="s">
        <v>147</v>
      </c>
      <c r="AU148" s="217" t="s">
        <v>82</v>
      </c>
      <c r="AY148" s="18" t="s">
        <v>146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79</v>
      </c>
      <c r="BK148" s="218">
        <f>ROUND(I148*H148,2)</f>
        <v>0</v>
      </c>
      <c r="BL148" s="18" t="s">
        <v>145</v>
      </c>
      <c r="BM148" s="217" t="s">
        <v>454</v>
      </c>
    </row>
    <row r="149" s="2" customFormat="1">
      <c r="A149" s="39"/>
      <c r="B149" s="40"/>
      <c r="C149" s="41"/>
      <c r="D149" s="219" t="s">
        <v>152</v>
      </c>
      <c r="E149" s="41"/>
      <c r="F149" s="220" t="s">
        <v>1546</v>
      </c>
      <c r="G149" s="41"/>
      <c r="H149" s="41"/>
      <c r="I149" s="221"/>
      <c r="J149" s="41"/>
      <c r="K149" s="41"/>
      <c r="L149" s="45"/>
      <c r="M149" s="222"/>
      <c r="N149" s="22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152</v>
      </c>
      <c r="AU149" s="18" t="s">
        <v>82</v>
      </c>
    </row>
    <row r="150" s="2" customFormat="1" ht="16.5" customHeight="1">
      <c r="A150" s="39"/>
      <c r="B150" s="40"/>
      <c r="C150" s="206" t="s">
        <v>428</v>
      </c>
      <c r="D150" s="206" t="s">
        <v>147</v>
      </c>
      <c r="E150" s="207" t="s">
        <v>1547</v>
      </c>
      <c r="F150" s="208" t="s">
        <v>1548</v>
      </c>
      <c r="G150" s="209" t="s">
        <v>1535</v>
      </c>
      <c r="H150" s="210">
        <v>71</v>
      </c>
      <c r="I150" s="211"/>
      <c r="J150" s="212">
        <f>ROUND(I150*H150,2)</f>
        <v>0</v>
      </c>
      <c r="K150" s="208" t="s">
        <v>1517</v>
      </c>
      <c r="L150" s="45"/>
      <c r="M150" s="213" t="s">
        <v>19</v>
      </c>
      <c r="N150" s="214" t="s">
        <v>43</v>
      </c>
      <c r="O150" s="85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145</v>
      </c>
      <c r="AT150" s="217" t="s">
        <v>147</v>
      </c>
      <c r="AU150" s="217" t="s">
        <v>82</v>
      </c>
      <c r="AY150" s="18" t="s">
        <v>146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79</v>
      </c>
      <c r="BK150" s="218">
        <f>ROUND(I150*H150,2)</f>
        <v>0</v>
      </c>
      <c r="BL150" s="18" t="s">
        <v>145</v>
      </c>
      <c r="BM150" s="217" t="s">
        <v>470</v>
      </c>
    </row>
    <row r="151" s="2" customFormat="1">
      <c r="A151" s="39"/>
      <c r="B151" s="40"/>
      <c r="C151" s="41"/>
      <c r="D151" s="219" t="s">
        <v>152</v>
      </c>
      <c r="E151" s="41"/>
      <c r="F151" s="220" t="s">
        <v>1548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152</v>
      </c>
      <c r="AU151" s="18" t="s">
        <v>82</v>
      </c>
    </row>
    <row r="152" s="2" customFormat="1" ht="16.5" customHeight="1">
      <c r="A152" s="39"/>
      <c r="B152" s="40"/>
      <c r="C152" s="206" t="s">
        <v>7</v>
      </c>
      <c r="D152" s="206" t="s">
        <v>147</v>
      </c>
      <c r="E152" s="207" t="s">
        <v>1549</v>
      </c>
      <c r="F152" s="208" t="s">
        <v>1550</v>
      </c>
      <c r="G152" s="209" t="s">
        <v>1535</v>
      </c>
      <c r="H152" s="210">
        <v>36</v>
      </c>
      <c r="I152" s="211"/>
      <c r="J152" s="212">
        <f>ROUND(I152*H152,2)</f>
        <v>0</v>
      </c>
      <c r="K152" s="208" t="s">
        <v>1517</v>
      </c>
      <c r="L152" s="45"/>
      <c r="M152" s="213" t="s">
        <v>19</v>
      </c>
      <c r="N152" s="214" t="s">
        <v>43</v>
      </c>
      <c r="O152" s="85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7" t="s">
        <v>145</v>
      </c>
      <c r="AT152" s="217" t="s">
        <v>147</v>
      </c>
      <c r="AU152" s="217" t="s">
        <v>82</v>
      </c>
      <c r="AY152" s="18" t="s">
        <v>146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79</v>
      </c>
      <c r="BK152" s="218">
        <f>ROUND(I152*H152,2)</f>
        <v>0</v>
      </c>
      <c r="BL152" s="18" t="s">
        <v>145</v>
      </c>
      <c r="BM152" s="217" t="s">
        <v>482</v>
      </c>
    </row>
    <row r="153" s="2" customFormat="1">
      <c r="A153" s="39"/>
      <c r="B153" s="40"/>
      <c r="C153" s="41"/>
      <c r="D153" s="219" t="s">
        <v>152</v>
      </c>
      <c r="E153" s="41"/>
      <c r="F153" s="220" t="s">
        <v>1550</v>
      </c>
      <c r="G153" s="41"/>
      <c r="H153" s="41"/>
      <c r="I153" s="221"/>
      <c r="J153" s="41"/>
      <c r="K153" s="41"/>
      <c r="L153" s="45"/>
      <c r="M153" s="222"/>
      <c r="N153" s="223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152</v>
      </c>
      <c r="AU153" s="18" t="s">
        <v>82</v>
      </c>
    </row>
    <row r="154" s="2" customFormat="1" ht="16.5" customHeight="1">
      <c r="A154" s="39"/>
      <c r="B154" s="40"/>
      <c r="C154" s="206" t="s">
        <v>439</v>
      </c>
      <c r="D154" s="206" t="s">
        <v>147</v>
      </c>
      <c r="E154" s="207" t="s">
        <v>1551</v>
      </c>
      <c r="F154" s="208" t="s">
        <v>1552</v>
      </c>
      <c r="G154" s="209" t="s">
        <v>1535</v>
      </c>
      <c r="H154" s="210">
        <v>10</v>
      </c>
      <c r="I154" s="211"/>
      <c r="J154" s="212">
        <f>ROUND(I154*H154,2)</f>
        <v>0</v>
      </c>
      <c r="K154" s="208" t="s">
        <v>1517</v>
      </c>
      <c r="L154" s="45"/>
      <c r="M154" s="213" t="s">
        <v>19</v>
      </c>
      <c r="N154" s="214" t="s">
        <v>43</v>
      </c>
      <c r="O154" s="85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7" t="s">
        <v>145</v>
      </c>
      <c r="AT154" s="217" t="s">
        <v>147</v>
      </c>
      <c r="AU154" s="217" t="s">
        <v>82</v>
      </c>
      <c r="AY154" s="18" t="s">
        <v>146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79</v>
      </c>
      <c r="BK154" s="218">
        <f>ROUND(I154*H154,2)</f>
        <v>0</v>
      </c>
      <c r="BL154" s="18" t="s">
        <v>145</v>
      </c>
      <c r="BM154" s="217" t="s">
        <v>500</v>
      </c>
    </row>
    <row r="155" s="2" customFormat="1">
      <c r="A155" s="39"/>
      <c r="B155" s="40"/>
      <c r="C155" s="41"/>
      <c r="D155" s="219" t="s">
        <v>152</v>
      </c>
      <c r="E155" s="41"/>
      <c r="F155" s="220" t="s">
        <v>1552</v>
      </c>
      <c r="G155" s="41"/>
      <c r="H155" s="41"/>
      <c r="I155" s="221"/>
      <c r="J155" s="41"/>
      <c r="K155" s="41"/>
      <c r="L155" s="45"/>
      <c r="M155" s="222"/>
      <c r="N155" s="22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152</v>
      </c>
      <c r="AU155" s="18" t="s">
        <v>82</v>
      </c>
    </row>
    <row r="156" s="2" customFormat="1" ht="16.5" customHeight="1">
      <c r="A156" s="39"/>
      <c r="B156" s="40"/>
      <c r="C156" s="206" t="s">
        <v>446</v>
      </c>
      <c r="D156" s="206" t="s">
        <v>147</v>
      </c>
      <c r="E156" s="207" t="s">
        <v>1553</v>
      </c>
      <c r="F156" s="208" t="s">
        <v>1554</v>
      </c>
      <c r="G156" s="209" t="s">
        <v>1535</v>
      </c>
      <c r="H156" s="210">
        <v>15</v>
      </c>
      <c r="I156" s="211"/>
      <c r="J156" s="212">
        <f>ROUND(I156*H156,2)</f>
        <v>0</v>
      </c>
      <c r="K156" s="208" t="s">
        <v>1517</v>
      </c>
      <c r="L156" s="45"/>
      <c r="M156" s="213" t="s">
        <v>19</v>
      </c>
      <c r="N156" s="214" t="s">
        <v>43</v>
      </c>
      <c r="O156" s="85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7" t="s">
        <v>145</v>
      </c>
      <c r="AT156" s="217" t="s">
        <v>147</v>
      </c>
      <c r="AU156" s="217" t="s">
        <v>82</v>
      </c>
      <c r="AY156" s="18" t="s">
        <v>146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79</v>
      </c>
      <c r="BK156" s="218">
        <f>ROUND(I156*H156,2)</f>
        <v>0</v>
      </c>
      <c r="BL156" s="18" t="s">
        <v>145</v>
      </c>
      <c r="BM156" s="217" t="s">
        <v>485</v>
      </c>
    </row>
    <row r="157" s="2" customFormat="1">
      <c r="A157" s="39"/>
      <c r="B157" s="40"/>
      <c r="C157" s="41"/>
      <c r="D157" s="219" t="s">
        <v>152</v>
      </c>
      <c r="E157" s="41"/>
      <c r="F157" s="220" t="s">
        <v>1554</v>
      </c>
      <c r="G157" s="41"/>
      <c r="H157" s="41"/>
      <c r="I157" s="221"/>
      <c r="J157" s="41"/>
      <c r="K157" s="41"/>
      <c r="L157" s="45"/>
      <c r="M157" s="222"/>
      <c r="N157" s="22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152</v>
      </c>
      <c r="AU157" s="18" t="s">
        <v>82</v>
      </c>
    </row>
    <row r="158" s="2" customFormat="1" ht="16.5" customHeight="1">
      <c r="A158" s="39"/>
      <c r="B158" s="40"/>
      <c r="C158" s="206" t="s">
        <v>454</v>
      </c>
      <c r="D158" s="206" t="s">
        <v>147</v>
      </c>
      <c r="E158" s="207" t="s">
        <v>1555</v>
      </c>
      <c r="F158" s="208" t="s">
        <v>1556</v>
      </c>
      <c r="G158" s="209" t="s">
        <v>1535</v>
      </c>
      <c r="H158" s="210">
        <v>7</v>
      </c>
      <c r="I158" s="211"/>
      <c r="J158" s="212">
        <f>ROUND(I158*H158,2)</f>
        <v>0</v>
      </c>
      <c r="K158" s="208" t="s">
        <v>1517</v>
      </c>
      <c r="L158" s="45"/>
      <c r="M158" s="213" t="s">
        <v>19</v>
      </c>
      <c r="N158" s="214" t="s">
        <v>43</v>
      </c>
      <c r="O158" s="85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7" t="s">
        <v>145</v>
      </c>
      <c r="AT158" s="217" t="s">
        <v>147</v>
      </c>
      <c r="AU158" s="217" t="s">
        <v>82</v>
      </c>
      <c r="AY158" s="18" t="s">
        <v>146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79</v>
      </c>
      <c r="BK158" s="218">
        <f>ROUND(I158*H158,2)</f>
        <v>0</v>
      </c>
      <c r="BL158" s="18" t="s">
        <v>145</v>
      </c>
      <c r="BM158" s="217" t="s">
        <v>522</v>
      </c>
    </row>
    <row r="159" s="2" customFormat="1">
      <c r="A159" s="39"/>
      <c r="B159" s="40"/>
      <c r="C159" s="41"/>
      <c r="D159" s="219" t="s">
        <v>152</v>
      </c>
      <c r="E159" s="41"/>
      <c r="F159" s="220" t="s">
        <v>1556</v>
      </c>
      <c r="G159" s="41"/>
      <c r="H159" s="41"/>
      <c r="I159" s="221"/>
      <c r="J159" s="41"/>
      <c r="K159" s="41"/>
      <c r="L159" s="45"/>
      <c r="M159" s="222"/>
      <c r="N159" s="22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152</v>
      </c>
      <c r="AU159" s="18" t="s">
        <v>82</v>
      </c>
    </row>
    <row r="160" s="2" customFormat="1" ht="16.5" customHeight="1">
      <c r="A160" s="39"/>
      <c r="B160" s="40"/>
      <c r="C160" s="206" t="s">
        <v>464</v>
      </c>
      <c r="D160" s="206" t="s">
        <v>147</v>
      </c>
      <c r="E160" s="207" t="s">
        <v>1557</v>
      </c>
      <c r="F160" s="208" t="s">
        <v>1558</v>
      </c>
      <c r="G160" s="209" t="s">
        <v>1535</v>
      </c>
      <c r="H160" s="210">
        <v>3</v>
      </c>
      <c r="I160" s="211"/>
      <c r="J160" s="212">
        <f>ROUND(I160*H160,2)</f>
        <v>0</v>
      </c>
      <c r="K160" s="208" t="s">
        <v>1517</v>
      </c>
      <c r="L160" s="45"/>
      <c r="M160" s="213" t="s">
        <v>19</v>
      </c>
      <c r="N160" s="214" t="s">
        <v>43</v>
      </c>
      <c r="O160" s="85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7" t="s">
        <v>145</v>
      </c>
      <c r="AT160" s="217" t="s">
        <v>147</v>
      </c>
      <c r="AU160" s="217" t="s">
        <v>82</v>
      </c>
      <c r="AY160" s="18" t="s">
        <v>146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79</v>
      </c>
      <c r="BK160" s="218">
        <f>ROUND(I160*H160,2)</f>
        <v>0</v>
      </c>
      <c r="BL160" s="18" t="s">
        <v>145</v>
      </c>
      <c r="BM160" s="217" t="s">
        <v>530</v>
      </c>
    </row>
    <row r="161" s="2" customFormat="1">
      <c r="A161" s="39"/>
      <c r="B161" s="40"/>
      <c r="C161" s="41"/>
      <c r="D161" s="219" t="s">
        <v>152</v>
      </c>
      <c r="E161" s="41"/>
      <c r="F161" s="220" t="s">
        <v>1558</v>
      </c>
      <c r="G161" s="41"/>
      <c r="H161" s="41"/>
      <c r="I161" s="221"/>
      <c r="J161" s="41"/>
      <c r="K161" s="41"/>
      <c r="L161" s="45"/>
      <c r="M161" s="222"/>
      <c r="N161" s="22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152</v>
      </c>
      <c r="AU161" s="18" t="s">
        <v>82</v>
      </c>
    </row>
    <row r="162" s="2" customFormat="1" ht="16.5" customHeight="1">
      <c r="A162" s="39"/>
      <c r="B162" s="40"/>
      <c r="C162" s="206" t="s">
        <v>470</v>
      </c>
      <c r="D162" s="206" t="s">
        <v>147</v>
      </c>
      <c r="E162" s="207" t="s">
        <v>1559</v>
      </c>
      <c r="F162" s="208" t="s">
        <v>1560</v>
      </c>
      <c r="G162" s="209" t="s">
        <v>1535</v>
      </c>
      <c r="H162" s="210">
        <v>1</v>
      </c>
      <c r="I162" s="211"/>
      <c r="J162" s="212">
        <f>ROUND(I162*H162,2)</f>
        <v>0</v>
      </c>
      <c r="K162" s="208" t="s">
        <v>19</v>
      </c>
      <c r="L162" s="45"/>
      <c r="M162" s="213" t="s">
        <v>19</v>
      </c>
      <c r="N162" s="214" t="s">
        <v>43</v>
      </c>
      <c r="O162" s="85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7" t="s">
        <v>145</v>
      </c>
      <c r="AT162" s="217" t="s">
        <v>147</v>
      </c>
      <c r="AU162" s="217" t="s">
        <v>82</v>
      </c>
      <c r="AY162" s="18" t="s">
        <v>146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79</v>
      </c>
      <c r="BK162" s="218">
        <f>ROUND(I162*H162,2)</f>
        <v>0</v>
      </c>
      <c r="BL162" s="18" t="s">
        <v>145</v>
      </c>
      <c r="BM162" s="217" t="s">
        <v>540</v>
      </c>
    </row>
    <row r="163" s="2" customFormat="1">
      <c r="A163" s="39"/>
      <c r="B163" s="40"/>
      <c r="C163" s="41"/>
      <c r="D163" s="219" t="s">
        <v>152</v>
      </c>
      <c r="E163" s="41"/>
      <c r="F163" s="220" t="s">
        <v>1560</v>
      </c>
      <c r="G163" s="41"/>
      <c r="H163" s="41"/>
      <c r="I163" s="221"/>
      <c r="J163" s="41"/>
      <c r="K163" s="41"/>
      <c r="L163" s="45"/>
      <c r="M163" s="222"/>
      <c r="N163" s="22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152</v>
      </c>
      <c r="AU163" s="18" t="s">
        <v>82</v>
      </c>
    </row>
    <row r="164" s="2" customFormat="1" ht="21.75" customHeight="1">
      <c r="A164" s="39"/>
      <c r="B164" s="40"/>
      <c r="C164" s="206" t="s">
        <v>476</v>
      </c>
      <c r="D164" s="206" t="s">
        <v>147</v>
      </c>
      <c r="E164" s="207" t="s">
        <v>1561</v>
      </c>
      <c r="F164" s="208" t="s">
        <v>1562</v>
      </c>
      <c r="G164" s="209" t="s">
        <v>1535</v>
      </c>
      <c r="H164" s="210">
        <v>11</v>
      </c>
      <c r="I164" s="211"/>
      <c r="J164" s="212">
        <f>ROUND(I164*H164,2)</f>
        <v>0</v>
      </c>
      <c r="K164" s="208" t="s">
        <v>19</v>
      </c>
      <c r="L164" s="45"/>
      <c r="M164" s="213" t="s">
        <v>19</v>
      </c>
      <c r="N164" s="214" t="s">
        <v>43</v>
      </c>
      <c r="O164" s="85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7" t="s">
        <v>145</v>
      </c>
      <c r="AT164" s="217" t="s">
        <v>147</v>
      </c>
      <c r="AU164" s="217" t="s">
        <v>82</v>
      </c>
      <c r="AY164" s="18" t="s">
        <v>146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79</v>
      </c>
      <c r="BK164" s="218">
        <f>ROUND(I164*H164,2)</f>
        <v>0</v>
      </c>
      <c r="BL164" s="18" t="s">
        <v>145</v>
      </c>
      <c r="BM164" s="217" t="s">
        <v>554</v>
      </c>
    </row>
    <row r="165" s="2" customFormat="1">
      <c r="A165" s="39"/>
      <c r="B165" s="40"/>
      <c r="C165" s="41"/>
      <c r="D165" s="219" t="s">
        <v>152</v>
      </c>
      <c r="E165" s="41"/>
      <c r="F165" s="220" t="s">
        <v>1562</v>
      </c>
      <c r="G165" s="41"/>
      <c r="H165" s="41"/>
      <c r="I165" s="221"/>
      <c r="J165" s="41"/>
      <c r="K165" s="41"/>
      <c r="L165" s="45"/>
      <c r="M165" s="222"/>
      <c r="N165" s="22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152</v>
      </c>
      <c r="AU165" s="18" t="s">
        <v>82</v>
      </c>
    </row>
    <row r="166" s="2" customFormat="1" ht="16.5" customHeight="1">
      <c r="A166" s="39"/>
      <c r="B166" s="40"/>
      <c r="C166" s="206" t="s">
        <v>482</v>
      </c>
      <c r="D166" s="206" t="s">
        <v>147</v>
      </c>
      <c r="E166" s="207" t="s">
        <v>1563</v>
      </c>
      <c r="F166" s="208" t="s">
        <v>1564</v>
      </c>
      <c r="G166" s="209" t="s">
        <v>1535</v>
      </c>
      <c r="H166" s="210">
        <v>1</v>
      </c>
      <c r="I166" s="211"/>
      <c r="J166" s="212">
        <f>ROUND(I166*H166,2)</f>
        <v>0</v>
      </c>
      <c r="K166" s="208" t="s">
        <v>19</v>
      </c>
      <c r="L166" s="45"/>
      <c r="M166" s="213" t="s">
        <v>19</v>
      </c>
      <c r="N166" s="214" t="s">
        <v>43</v>
      </c>
      <c r="O166" s="85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7" t="s">
        <v>145</v>
      </c>
      <c r="AT166" s="217" t="s">
        <v>147</v>
      </c>
      <c r="AU166" s="217" t="s">
        <v>82</v>
      </c>
      <c r="AY166" s="18" t="s">
        <v>146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8" t="s">
        <v>79</v>
      </c>
      <c r="BK166" s="218">
        <f>ROUND(I166*H166,2)</f>
        <v>0</v>
      </c>
      <c r="BL166" s="18" t="s">
        <v>145</v>
      </c>
      <c r="BM166" s="217" t="s">
        <v>567</v>
      </c>
    </row>
    <row r="167" s="2" customFormat="1">
      <c r="A167" s="39"/>
      <c r="B167" s="40"/>
      <c r="C167" s="41"/>
      <c r="D167" s="219" t="s">
        <v>152</v>
      </c>
      <c r="E167" s="41"/>
      <c r="F167" s="220" t="s">
        <v>1564</v>
      </c>
      <c r="G167" s="41"/>
      <c r="H167" s="41"/>
      <c r="I167" s="221"/>
      <c r="J167" s="41"/>
      <c r="K167" s="41"/>
      <c r="L167" s="45"/>
      <c r="M167" s="222"/>
      <c r="N167" s="22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152</v>
      </c>
      <c r="AU167" s="18" t="s">
        <v>82</v>
      </c>
    </row>
    <row r="168" s="2" customFormat="1" ht="16.5" customHeight="1">
      <c r="A168" s="39"/>
      <c r="B168" s="40"/>
      <c r="C168" s="206" t="s">
        <v>488</v>
      </c>
      <c r="D168" s="206" t="s">
        <v>147</v>
      </c>
      <c r="E168" s="207" t="s">
        <v>1565</v>
      </c>
      <c r="F168" s="208" t="s">
        <v>1566</v>
      </c>
      <c r="G168" s="209" t="s">
        <v>1535</v>
      </c>
      <c r="H168" s="210">
        <v>4</v>
      </c>
      <c r="I168" s="211"/>
      <c r="J168" s="212">
        <f>ROUND(I168*H168,2)</f>
        <v>0</v>
      </c>
      <c r="K168" s="208" t="s">
        <v>19</v>
      </c>
      <c r="L168" s="45"/>
      <c r="M168" s="213" t="s">
        <v>19</v>
      </c>
      <c r="N168" s="214" t="s">
        <v>43</v>
      </c>
      <c r="O168" s="85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145</v>
      </c>
      <c r="AT168" s="217" t="s">
        <v>147</v>
      </c>
      <c r="AU168" s="217" t="s">
        <v>82</v>
      </c>
      <c r="AY168" s="18" t="s">
        <v>146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79</v>
      </c>
      <c r="BK168" s="218">
        <f>ROUND(I168*H168,2)</f>
        <v>0</v>
      </c>
      <c r="BL168" s="18" t="s">
        <v>145</v>
      </c>
      <c r="BM168" s="217" t="s">
        <v>579</v>
      </c>
    </row>
    <row r="169" s="2" customFormat="1">
      <c r="A169" s="39"/>
      <c r="B169" s="40"/>
      <c r="C169" s="41"/>
      <c r="D169" s="219" t="s">
        <v>152</v>
      </c>
      <c r="E169" s="41"/>
      <c r="F169" s="220" t="s">
        <v>1566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82</v>
      </c>
    </row>
    <row r="170" s="2" customFormat="1" ht="16.5" customHeight="1">
      <c r="A170" s="39"/>
      <c r="B170" s="40"/>
      <c r="C170" s="206" t="s">
        <v>500</v>
      </c>
      <c r="D170" s="206" t="s">
        <v>147</v>
      </c>
      <c r="E170" s="207" t="s">
        <v>1567</v>
      </c>
      <c r="F170" s="208" t="s">
        <v>1568</v>
      </c>
      <c r="G170" s="209" t="s">
        <v>1535</v>
      </c>
      <c r="H170" s="210">
        <v>1</v>
      </c>
      <c r="I170" s="211"/>
      <c r="J170" s="212">
        <f>ROUND(I170*H170,2)</f>
        <v>0</v>
      </c>
      <c r="K170" s="208" t="s">
        <v>19</v>
      </c>
      <c r="L170" s="45"/>
      <c r="M170" s="213" t="s">
        <v>19</v>
      </c>
      <c r="N170" s="214" t="s">
        <v>43</v>
      </c>
      <c r="O170" s="85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7" t="s">
        <v>145</v>
      </c>
      <c r="AT170" s="217" t="s">
        <v>147</v>
      </c>
      <c r="AU170" s="217" t="s">
        <v>82</v>
      </c>
      <c r="AY170" s="18" t="s">
        <v>146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79</v>
      </c>
      <c r="BK170" s="218">
        <f>ROUND(I170*H170,2)</f>
        <v>0</v>
      </c>
      <c r="BL170" s="18" t="s">
        <v>145</v>
      </c>
      <c r="BM170" s="217" t="s">
        <v>593</v>
      </c>
    </row>
    <row r="171" s="2" customFormat="1">
      <c r="A171" s="39"/>
      <c r="B171" s="40"/>
      <c r="C171" s="41"/>
      <c r="D171" s="219" t="s">
        <v>152</v>
      </c>
      <c r="E171" s="41"/>
      <c r="F171" s="220" t="s">
        <v>1568</v>
      </c>
      <c r="G171" s="41"/>
      <c r="H171" s="41"/>
      <c r="I171" s="221"/>
      <c r="J171" s="41"/>
      <c r="K171" s="41"/>
      <c r="L171" s="45"/>
      <c r="M171" s="222"/>
      <c r="N171" s="22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152</v>
      </c>
      <c r="AU171" s="18" t="s">
        <v>82</v>
      </c>
    </row>
    <row r="172" s="2" customFormat="1" ht="16.5" customHeight="1">
      <c r="A172" s="39"/>
      <c r="B172" s="40"/>
      <c r="C172" s="206" t="s">
        <v>504</v>
      </c>
      <c r="D172" s="206" t="s">
        <v>147</v>
      </c>
      <c r="E172" s="207" t="s">
        <v>1569</v>
      </c>
      <c r="F172" s="208" t="s">
        <v>1570</v>
      </c>
      <c r="G172" s="209" t="s">
        <v>1535</v>
      </c>
      <c r="H172" s="210">
        <v>1</v>
      </c>
      <c r="I172" s="211"/>
      <c r="J172" s="212">
        <f>ROUND(I172*H172,2)</f>
        <v>0</v>
      </c>
      <c r="K172" s="208" t="s">
        <v>19</v>
      </c>
      <c r="L172" s="45"/>
      <c r="M172" s="213" t="s">
        <v>19</v>
      </c>
      <c r="N172" s="214" t="s">
        <v>43</v>
      </c>
      <c r="O172" s="85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7" t="s">
        <v>145</v>
      </c>
      <c r="AT172" s="217" t="s">
        <v>147</v>
      </c>
      <c r="AU172" s="217" t="s">
        <v>82</v>
      </c>
      <c r="AY172" s="18" t="s">
        <v>146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79</v>
      </c>
      <c r="BK172" s="218">
        <f>ROUND(I172*H172,2)</f>
        <v>0</v>
      </c>
      <c r="BL172" s="18" t="s">
        <v>145</v>
      </c>
      <c r="BM172" s="217" t="s">
        <v>605</v>
      </c>
    </row>
    <row r="173" s="2" customFormat="1">
      <c r="A173" s="39"/>
      <c r="B173" s="40"/>
      <c r="C173" s="41"/>
      <c r="D173" s="219" t="s">
        <v>152</v>
      </c>
      <c r="E173" s="41"/>
      <c r="F173" s="220" t="s">
        <v>1570</v>
      </c>
      <c r="G173" s="41"/>
      <c r="H173" s="41"/>
      <c r="I173" s="221"/>
      <c r="J173" s="41"/>
      <c r="K173" s="41"/>
      <c r="L173" s="45"/>
      <c r="M173" s="222"/>
      <c r="N173" s="22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152</v>
      </c>
      <c r="AU173" s="18" t="s">
        <v>82</v>
      </c>
    </row>
    <row r="174" s="2" customFormat="1" ht="16.5" customHeight="1">
      <c r="A174" s="39"/>
      <c r="B174" s="40"/>
      <c r="C174" s="206" t="s">
        <v>485</v>
      </c>
      <c r="D174" s="206" t="s">
        <v>147</v>
      </c>
      <c r="E174" s="207" t="s">
        <v>1571</v>
      </c>
      <c r="F174" s="208" t="s">
        <v>1572</v>
      </c>
      <c r="G174" s="209" t="s">
        <v>1535</v>
      </c>
      <c r="H174" s="210">
        <v>4</v>
      </c>
      <c r="I174" s="211"/>
      <c r="J174" s="212">
        <f>ROUND(I174*H174,2)</f>
        <v>0</v>
      </c>
      <c r="K174" s="208" t="s">
        <v>1517</v>
      </c>
      <c r="L174" s="45"/>
      <c r="M174" s="213" t="s">
        <v>19</v>
      </c>
      <c r="N174" s="214" t="s">
        <v>43</v>
      </c>
      <c r="O174" s="85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7" t="s">
        <v>145</v>
      </c>
      <c r="AT174" s="217" t="s">
        <v>147</v>
      </c>
      <c r="AU174" s="217" t="s">
        <v>82</v>
      </c>
      <c r="AY174" s="18" t="s">
        <v>146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79</v>
      </c>
      <c r="BK174" s="218">
        <f>ROUND(I174*H174,2)</f>
        <v>0</v>
      </c>
      <c r="BL174" s="18" t="s">
        <v>145</v>
      </c>
      <c r="BM174" s="217" t="s">
        <v>617</v>
      </c>
    </row>
    <row r="175" s="2" customFormat="1">
      <c r="A175" s="39"/>
      <c r="B175" s="40"/>
      <c r="C175" s="41"/>
      <c r="D175" s="219" t="s">
        <v>152</v>
      </c>
      <c r="E175" s="41"/>
      <c r="F175" s="220" t="s">
        <v>1572</v>
      </c>
      <c r="G175" s="41"/>
      <c r="H175" s="41"/>
      <c r="I175" s="221"/>
      <c r="J175" s="41"/>
      <c r="K175" s="41"/>
      <c r="L175" s="45"/>
      <c r="M175" s="222"/>
      <c r="N175" s="22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152</v>
      </c>
      <c r="AU175" s="18" t="s">
        <v>82</v>
      </c>
    </row>
    <row r="176" s="11" customFormat="1" ht="22.8" customHeight="1">
      <c r="A176" s="11"/>
      <c r="B176" s="192"/>
      <c r="C176" s="193"/>
      <c r="D176" s="194" t="s">
        <v>71</v>
      </c>
      <c r="E176" s="234" t="s">
        <v>1573</v>
      </c>
      <c r="F176" s="234" t="s">
        <v>1574</v>
      </c>
      <c r="G176" s="193"/>
      <c r="H176" s="193"/>
      <c r="I176" s="196"/>
      <c r="J176" s="235">
        <f>BK176</f>
        <v>0</v>
      </c>
      <c r="K176" s="193"/>
      <c r="L176" s="198"/>
      <c r="M176" s="199"/>
      <c r="N176" s="200"/>
      <c r="O176" s="200"/>
      <c r="P176" s="201">
        <f>SUM(P177:P178)</f>
        <v>0</v>
      </c>
      <c r="Q176" s="200"/>
      <c r="R176" s="201">
        <f>SUM(R177:R178)</f>
        <v>0</v>
      </c>
      <c r="S176" s="200"/>
      <c r="T176" s="202">
        <f>SUM(T177:T178)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3" t="s">
        <v>79</v>
      </c>
      <c r="AT176" s="204" t="s">
        <v>71</v>
      </c>
      <c r="AU176" s="204" t="s">
        <v>79</v>
      </c>
      <c r="AY176" s="203" t="s">
        <v>146</v>
      </c>
      <c r="BK176" s="205">
        <f>SUM(BK177:BK178)</f>
        <v>0</v>
      </c>
    </row>
    <row r="177" s="2" customFormat="1" ht="16.5" customHeight="1">
      <c r="A177" s="39"/>
      <c r="B177" s="40"/>
      <c r="C177" s="206" t="s">
        <v>518</v>
      </c>
      <c r="D177" s="206" t="s">
        <v>147</v>
      </c>
      <c r="E177" s="207" t="s">
        <v>1575</v>
      </c>
      <c r="F177" s="208" t="s">
        <v>1576</v>
      </c>
      <c r="G177" s="209" t="s">
        <v>1535</v>
      </c>
      <c r="H177" s="210">
        <v>10</v>
      </c>
      <c r="I177" s="211"/>
      <c r="J177" s="212">
        <f>ROUND(I177*H177,2)</f>
        <v>0</v>
      </c>
      <c r="K177" s="208" t="s">
        <v>1517</v>
      </c>
      <c r="L177" s="45"/>
      <c r="M177" s="213" t="s">
        <v>19</v>
      </c>
      <c r="N177" s="214" t="s">
        <v>43</v>
      </c>
      <c r="O177" s="85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7" t="s">
        <v>145</v>
      </c>
      <c r="AT177" s="217" t="s">
        <v>147</v>
      </c>
      <c r="AU177" s="217" t="s">
        <v>82</v>
      </c>
      <c r="AY177" s="18" t="s">
        <v>146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79</v>
      </c>
      <c r="BK177" s="218">
        <f>ROUND(I177*H177,2)</f>
        <v>0</v>
      </c>
      <c r="BL177" s="18" t="s">
        <v>145</v>
      </c>
      <c r="BM177" s="217" t="s">
        <v>633</v>
      </c>
    </row>
    <row r="178" s="2" customFormat="1">
      <c r="A178" s="39"/>
      <c r="B178" s="40"/>
      <c r="C178" s="41"/>
      <c r="D178" s="219" t="s">
        <v>152</v>
      </c>
      <c r="E178" s="41"/>
      <c r="F178" s="220" t="s">
        <v>1576</v>
      </c>
      <c r="G178" s="41"/>
      <c r="H178" s="41"/>
      <c r="I178" s="221"/>
      <c r="J178" s="41"/>
      <c r="K178" s="41"/>
      <c r="L178" s="45"/>
      <c r="M178" s="225"/>
      <c r="N178" s="226"/>
      <c r="O178" s="227"/>
      <c r="P178" s="227"/>
      <c r="Q178" s="227"/>
      <c r="R178" s="227"/>
      <c r="S178" s="227"/>
      <c r="T178" s="228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152</v>
      </c>
      <c r="AU178" s="18" t="s">
        <v>82</v>
      </c>
    </row>
    <row r="179" s="2" customFormat="1" ht="6.96" customHeight="1">
      <c r="A179" s="39"/>
      <c r="B179" s="60"/>
      <c r="C179" s="61"/>
      <c r="D179" s="61"/>
      <c r="E179" s="61"/>
      <c r="F179" s="61"/>
      <c r="G179" s="61"/>
      <c r="H179" s="61"/>
      <c r="I179" s="61"/>
      <c r="J179" s="61"/>
      <c r="K179" s="61"/>
      <c r="L179" s="45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Ms56jMOByEFnmEWnrvy3D3PlmHvYP+jN3xDZM5BRQMkocUVdvdZwFUF7BNUu6MutW4T12uLEXMV0+iinL/yNIg==" hashValue="RxUagzC3zBBoxTJPNrj9ER2+Tv9DpSmAChIsYlILgkb+46Jbrx4cRq2QVZQzFlFaVmuC7afELvzdNJlQP1reVg==" algorithmName="SHA-512" password="9C2B"/>
  <autoFilter ref="C93:K1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3_02/612135101"/>
    <hyperlink ref="F104" r:id="rId2" display="https://podminky.urs.cz/item/CS_URS_2023_02/974032122"/>
    <hyperlink ref="F108" r:id="rId3" display="https://podminky.urs.cz/item/CS_URS_2023_02/997013211"/>
    <hyperlink ref="F111" r:id="rId4" display="https://podminky.urs.cz/item/CS_URS_2023_02/997013501"/>
    <hyperlink ref="F114" r:id="rId5" display="https://podminky.urs.cz/item/CS_URS_2023_02/997013509"/>
    <hyperlink ref="F118" r:id="rId6" display="https://podminky.urs.cz/item/CS_URS_2023_02/997013871"/>
    <hyperlink ref="F122" r:id="rId7" display="https://podminky.urs.cz/item/CS_URS_2023_02/998018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1577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1578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1579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1580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1581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1582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1583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1584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1585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1586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1587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78</v>
      </c>
      <c r="F18" s="297" t="s">
        <v>1588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1589</v>
      </c>
      <c r="F19" s="297" t="s">
        <v>1590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1591</v>
      </c>
      <c r="F20" s="297" t="s">
        <v>1592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1593</v>
      </c>
      <c r="F21" s="297" t="s">
        <v>1594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143</v>
      </c>
      <c r="F22" s="297" t="s">
        <v>144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86</v>
      </c>
      <c r="F23" s="297" t="s">
        <v>1595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1596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1597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1598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1599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1600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1601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1602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1603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1604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131</v>
      </c>
      <c r="F36" s="297"/>
      <c r="G36" s="297" t="s">
        <v>1605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1606</v>
      </c>
      <c r="F37" s="297"/>
      <c r="G37" s="297" t="s">
        <v>1607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53</v>
      </c>
      <c r="F38" s="297"/>
      <c r="G38" s="297" t="s">
        <v>1608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54</v>
      </c>
      <c r="F39" s="297"/>
      <c r="G39" s="297" t="s">
        <v>1609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132</v>
      </c>
      <c r="F40" s="297"/>
      <c r="G40" s="297" t="s">
        <v>1610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133</v>
      </c>
      <c r="F41" s="297"/>
      <c r="G41" s="297" t="s">
        <v>1611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1612</v>
      </c>
      <c r="F42" s="297"/>
      <c r="G42" s="297" t="s">
        <v>1613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1614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1615</v>
      </c>
      <c r="F44" s="297"/>
      <c r="G44" s="297" t="s">
        <v>1616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135</v>
      </c>
      <c r="F45" s="297"/>
      <c r="G45" s="297" t="s">
        <v>1617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1618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1619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1620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1621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1622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1623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1624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1625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1626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1627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1628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1629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1630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1631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1632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1633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1634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1635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1636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1637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1638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1639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1640</v>
      </c>
      <c r="D76" s="315"/>
      <c r="E76" s="315"/>
      <c r="F76" s="315" t="s">
        <v>1641</v>
      </c>
      <c r="G76" s="316"/>
      <c r="H76" s="315" t="s">
        <v>54</v>
      </c>
      <c r="I76" s="315" t="s">
        <v>57</v>
      </c>
      <c r="J76" s="315" t="s">
        <v>1642</v>
      </c>
      <c r="K76" s="314"/>
    </row>
    <row r="77" s="1" customFormat="1" ht="17.25" customHeight="1">
      <c r="B77" s="312"/>
      <c r="C77" s="317" t="s">
        <v>1643</v>
      </c>
      <c r="D77" s="317"/>
      <c r="E77" s="317"/>
      <c r="F77" s="318" t="s">
        <v>1644</v>
      </c>
      <c r="G77" s="319"/>
      <c r="H77" s="317"/>
      <c r="I77" s="317"/>
      <c r="J77" s="317" t="s">
        <v>1645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53</v>
      </c>
      <c r="D79" s="322"/>
      <c r="E79" s="322"/>
      <c r="F79" s="323" t="s">
        <v>1646</v>
      </c>
      <c r="G79" s="324"/>
      <c r="H79" s="300" t="s">
        <v>1647</v>
      </c>
      <c r="I79" s="300" t="s">
        <v>1648</v>
      </c>
      <c r="J79" s="300">
        <v>20</v>
      </c>
      <c r="K79" s="314"/>
    </row>
    <row r="80" s="1" customFormat="1" ht="15" customHeight="1">
      <c r="B80" s="312"/>
      <c r="C80" s="300" t="s">
        <v>1649</v>
      </c>
      <c r="D80" s="300"/>
      <c r="E80" s="300"/>
      <c r="F80" s="323" t="s">
        <v>1646</v>
      </c>
      <c r="G80" s="324"/>
      <c r="H80" s="300" t="s">
        <v>1650</v>
      </c>
      <c r="I80" s="300" t="s">
        <v>1648</v>
      </c>
      <c r="J80" s="300">
        <v>120</v>
      </c>
      <c r="K80" s="314"/>
    </row>
    <row r="81" s="1" customFormat="1" ht="15" customHeight="1">
      <c r="B81" s="325"/>
      <c r="C81" s="300" t="s">
        <v>1651</v>
      </c>
      <c r="D81" s="300"/>
      <c r="E81" s="300"/>
      <c r="F81" s="323" t="s">
        <v>1652</v>
      </c>
      <c r="G81" s="324"/>
      <c r="H81" s="300" t="s">
        <v>1653</v>
      </c>
      <c r="I81" s="300" t="s">
        <v>1648</v>
      </c>
      <c r="J81" s="300">
        <v>50</v>
      </c>
      <c r="K81" s="314"/>
    </row>
    <row r="82" s="1" customFormat="1" ht="15" customHeight="1">
      <c r="B82" s="325"/>
      <c r="C82" s="300" t="s">
        <v>1654</v>
      </c>
      <c r="D82" s="300"/>
      <c r="E82" s="300"/>
      <c r="F82" s="323" t="s">
        <v>1646</v>
      </c>
      <c r="G82" s="324"/>
      <c r="H82" s="300" t="s">
        <v>1655</v>
      </c>
      <c r="I82" s="300" t="s">
        <v>1656</v>
      </c>
      <c r="J82" s="300"/>
      <c r="K82" s="314"/>
    </row>
    <row r="83" s="1" customFormat="1" ht="15" customHeight="1">
      <c r="B83" s="325"/>
      <c r="C83" s="326" t="s">
        <v>1657</v>
      </c>
      <c r="D83" s="326"/>
      <c r="E83" s="326"/>
      <c r="F83" s="327" t="s">
        <v>1652</v>
      </c>
      <c r="G83" s="326"/>
      <c r="H83" s="326" t="s">
        <v>1658</v>
      </c>
      <c r="I83" s="326" t="s">
        <v>1648</v>
      </c>
      <c r="J83" s="326">
        <v>15</v>
      </c>
      <c r="K83" s="314"/>
    </row>
    <row r="84" s="1" customFormat="1" ht="15" customHeight="1">
      <c r="B84" s="325"/>
      <c r="C84" s="326" t="s">
        <v>1659</v>
      </c>
      <c r="D84" s="326"/>
      <c r="E84" s="326"/>
      <c r="F84" s="327" t="s">
        <v>1652</v>
      </c>
      <c r="G84" s="326"/>
      <c r="H84" s="326" t="s">
        <v>1660</v>
      </c>
      <c r="I84" s="326" t="s">
        <v>1648</v>
      </c>
      <c r="J84" s="326">
        <v>15</v>
      </c>
      <c r="K84" s="314"/>
    </row>
    <row r="85" s="1" customFormat="1" ht="15" customHeight="1">
      <c r="B85" s="325"/>
      <c r="C85" s="326" t="s">
        <v>1661</v>
      </c>
      <c r="D85" s="326"/>
      <c r="E85" s="326"/>
      <c r="F85" s="327" t="s">
        <v>1652</v>
      </c>
      <c r="G85" s="326"/>
      <c r="H85" s="326" t="s">
        <v>1662</v>
      </c>
      <c r="I85" s="326" t="s">
        <v>1648</v>
      </c>
      <c r="J85" s="326">
        <v>20</v>
      </c>
      <c r="K85" s="314"/>
    </row>
    <row r="86" s="1" customFormat="1" ht="15" customHeight="1">
      <c r="B86" s="325"/>
      <c r="C86" s="326" t="s">
        <v>1663</v>
      </c>
      <c r="D86" s="326"/>
      <c r="E86" s="326"/>
      <c r="F86" s="327" t="s">
        <v>1652</v>
      </c>
      <c r="G86" s="326"/>
      <c r="H86" s="326" t="s">
        <v>1664</v>
      </c>
      <c r="I86" s="326" t="s">
        <v>1648</v>
      </c>
      <c r="J86" s="326">
        <v>20</v>
      </c>
      <c r="K86" s="314"/>
    </row>
    <row r="87" s="1" customFormat="1" ht="15" customHeight="1">
      <c r="B87" s="325"/>
      <c r="C87" s="300" t="s">
        <v>1665</v>
      </c>
      <c r="D87" s="300"/>
      <c r="E87" s="300"/>
      <c r="F87" s="323" t="s">
        <v>1652</v>
      </c>
      <c r="G87" s="324"/>
      <c r="H87" s="300" t="s">
        <v>1666</v>
      </c>
      <c r="I87" s="300" t="s">
        <v>1648</v>
      </c>
      <c r="J87" s="300">
        <v>50</v>
      </c>
      <c r="K87" s="314"/>
    </row>
    <row r="88" s="1" customFormat="1" ht="15" customHeight="1">
      <c r="B88" s="325"/>
      <c r="C88" s="300" t="s">
        <v>1667</v>
      </c>
      <c r="D88" s="300"/>
      <c r="E88" s="300"/>
      <c r="F88" s="323" t="s">
        <v>1652</v>
      </c>
      <c r="G88" s="324"/>
      <c r="H88" s="300" t="s">
        <v>1668</v>
      </c>
      <c r="I88" s="300" t="s">
        <v>1648</v>
      </c>
      <c r="J88" s="300">
        <v>20</v>
      </c>
      <c r="K88" s="314"/>
    </row>
    <row r="89" s="1" customFormat="1" ht="15" customHeight="1">
      <c r="B89" s="325"/>
      <c r="C89" s="300" t="s">
        <v>1669</v>
      </c>
      <c r="D89" s="300"/>
      <c r="E89" s="300"/>
      <c r="F89" s="323" t="s">
        <v>1652</v>
      </c>
      <c r="G89" s="324"/>
      <c r="H89" s="300" t="s">
        <v>1670</v>
      </c>
      <c r="I89" s="300" t="s">
        <v>1648</v>
      </c>
      <c r="J89" s="300">
        <v>20</v>
      </c>
      <c r="K89" s="314"/>
    </row>
    <row r="90" s="1" customFormat="1" ht="15" customHeight="1">
      <c r="B90" s="325"/>
      <c r="C90" s="300" t="s">
        <v>1671</v>
      </c>
      <c r="D90" s="300"/>
      <c r="E90" s="300"/>
      <c r="F90" s="323" t="s">
        <v>1652</v>
      </c>
      <c r="G90" s="324"/>
      <c r="H90" s="300" t="s">
        <v>1672</v>
      </c>
      <c r="I90" s="300" t="s">
        <v>1648</v>
      </c>
      <c r="J90" s="300">
        <v>50</v>
      </c>
      <c r="K90" s="314"/>
    </row>
    <row r="91" s="1" customFormat="1" ht="15" customHeight="1">
      <c r="B91" s="325"/>
      <c r="C91" s="300" t="s">
        <v>1673</v>
      </c>
      <c r="D91" s="300"/>
      <c r="E91" s="300"/>
      <c r="F91" s="323" t="s">
        <v>1652</v>
      </c>
      <c r="G91" s="324"/>
      <c r="H91" s="300" t="s">
        <v>1673</v>
      </c>
      <c r="I91" s="300" t="s">
        <v>1648</v>
      </c>
      <c r="J91" s="300">
        <v>50</v>
      </c>
      <c r="K91" s="314"/>
    </row>
    <row r="92" s="1" customFormat="1" ht="15" customHeight="1">
      <c r="B92" s="325"/>
      <c r="C92" s="300" t="s">
        <v>1674</v>
      </c>
      <c r="D92" s="300"/>
      <c r="E92" s="300"/>
      <c r="F92" s="323" t="s">
        <v>1652</v>
      </c>
      <c r="G92" s="324"/>
      <c r="H92" s="300" t="s">
        <v>1675</v>
      </c>
      <c r="I92" s="300" t="s">
        <v>1648</v>
      </c>
      <c r="J92" s="300">
        <v>255</v>
      </c>
      <c r="K92" s="314"/>
    </row>
    <row r="93" s="1" customFormat="1" ht="15" customHeight="1">
      <c r="B93" s="325"/>
      <c r="C93" s="300" t="s">
        <v>1676</v>
      </c>
      <c r="D93" s="300"/>
      <c r="E93" s="300"/>
      <c r="F93" s="323" t="s">
        <v>1646</v>
      </c>
      <c r="G93" s="324"/>
      <c r="H93" s="300" t="s">
        <v>1677</v>
      </c>
      <c r="I93" s="300" t="s">
        <v>1678</v>
      </c>
      <c r="J93" s="300"/>
      <c r="K93" s="314"/>
    </row>
    <row r="94" s="1" customFormat="1" ht="15" customHeight="1">
      <c r="B94" s="325"/>
      <c r="C94" s="300" t="s">
        <v>1679</v>
      </c>
      <c r="D94" s="300"/>
      <c r="E94" s="300"/>
      <c r="F94" s="323" t="s">
        <v>1646</v>
      </c>
      <c r="G94" s="324"/>
      <c r="H94" s="300" t="s">
        <v>1680</v>
      </c>
      <c r="I94" s="300" t="s">
        <v>1681</v>
      </c>
      <c r="J94" s="300"/>
      <c r="K94" s="314"/>
    </row>
    <row r="95" s="1" customFormat="1" ht="15" customHeight="1">
      <c r="B95" s="325"/>
      <c r="C95" s="300" t="s">
        <v>1682</v>
      </c>
      <c r="D95" s="300"/>
      <c r="E95" s="300"/>
      <c r="F95" s="323" t="s">
        <v>1646</v>
      </c>
      <c r="G95" s="324"/>
      <c r="H95" s="300" t="s">
        <v>1682</v>
      </c>
      <c r="I95" s="300" t="s">
        <v>1681</v>
      </c>
      <c r="J95" s="300"/>
      <c r="K95" s="314"/>
    </row>
    <row r="96" s="1" customFormat="1" ht="15" customHeight="1">
      <c r="B96" s="325"/>
      <c r="C96" s="300" t="s">
        <v>38</v>
      </c>
      <c r="D96" s="300"/>
      <c r="E96" s="300"/>
      <c r="F96" s="323" t="s">
        <v>1646</v>
      </c>
      <c r="G96" s="324"/>
      <c r="H96" s="300" t="s">
        <v>1683</v>
      </c>
      <c r="I96" s="300" t="s">
        <v>1681</v>
      </c>
      <c r="J96" s="300"/>
      <c r="K96" s="314"/>
    </row>
    <row r="97" s="1" customFormat="1" ht="15" customHeight="1">
      <c r="B97" s="325"/>
      <c r="C97" s="300" t="s">
        <v>48</v>
      </c>
      <c r="D97" s="300"/>
      <c r="E97" s="300"/>
      <c r="F97" s="323" t="s">
        <v>1646</v>
      </c>
      <c r="G97" s="324"/>
      <c r="H97" s="300" t="s">
        <v>1684</v>
      </c>
      <c r="I97" s="300" t="s">
        <v>1681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1685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1640</v>
      </c>
      <c r="D103" s="315"/>
      <c r="E103" s="315"/>
      <c r="F103" s="315" t="s">
        <v>1641</v>
      </c>
      <c r="G103" s="316"/>
      <c r="H103" s="315" t="s">
        <v>54</v>
      </c>
      <c r="I103" s="315" t="s">
        <v>57</v>
      </c>
      <c r="J103" s="315" t="s">
        <v>1642</v>
      </c>
      <c r="K103" s="314"/>
    </row>
    <row r="104" s="1" customFormat="1" ht="17.25" customHeight="1">
      <c r="B104" s="312"/>
      <c r="C104" s="317" t="s">
        <v>1643</v>
      </c>
      <c r="D104" s="317"/>
      <c r="E104" s="317"/>
      <c r="F104" s="318" t="s">
        <v>1644</v>
      </c>
      <c r="G104" s="319"/>
      <c r="H104" s="317"/>
      <c r="I104" s="317"/>
      <c r="J104" s="317" t="s">
        <v>1645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53</v>
      </c>
      <c r="D106" s="322"/>
      <c r="E106" s="322"/>
      <c r="F106" s="323" t="s">
        <v>1646</v>
      </c>
      <c r="G106" s="300"/>
      <c r="H106" s="300" t="s">
        <v>1686</v>
      </c>
      <c r="I106" s="300" t="s">
        <v>1648</v>
      </c>
      <c r="J106" s="300">
        <v>20</v>
      </c>
      <c r="K106" s="314"/>
    </row>
    <row r="107" s="1" customFormat="1" ht="15" customHeight="1">
      <c r="B107" s="312"/>
      <c r="C107" s="300" t="s">
        <v>1649</v>
      </c>
      <c r="D107" s="300"/>
      <c r="E107" s="300"/>
      <c r="F107" s="323" t="s">
        <v>1646</v>
      </c>
      <c r="G107" s="300"/>
      <c r="H107" s="300" t="s">
        <v>1686</v>
      </c>
      <c r="I107" s="300" t="s">
        <v>1648</v>
      </c>
      <c r="J107" s="300">
        <v>120</v>
      </c>
      <c r="K107" s="314"/>
    </row>
    <row r="108" s="1" customFormat="1" ht="15" customHeight="1">
      <c r="B108" s="325"/>
      <c r="C108" s="300" t="s">
        <v>1651</v>
      </c>
      <c r="D108" s="300"/>
      <c r="E108" s="300"/>
      <c r="F108" s="323" t="s">
        <v>1652</v>
      </c>
      <c r="G108" s="300"/>
      <c r="H108" s="300" t="s">
        <v>1686</v>
      </c>
      <c r="I108" s="300" t="s">
        <v>1648</v>
      </c>
      <c r="J108" s="300">
        <v>50</v>
      </c>
      <c r="K108" s="314"/>
    </row>
    <row r="109" s="1" customFormat="1" ht="15" customHeight="1">
      <c r="B109" s="325"/>
      <c r="C109" s="300" t="s">
        <v>1654</v>
      </c>
      <c r="D109" s="300"/>
      <c r="E109" s="300"/>
      <c r="F109" s="323" t="s">
        <v>1646</v>
      </c>
      <c r="G109" s="300"/>
      <c r="H109" s="300" t="s">
        <v>1686</v>
      </c>
      <c r="I109" s="300" t="s">
        <v>1656</v>
      </c>
      <c r="J109" s="300"/>
      <c r="K109" s="314"/>
    </row>
    <row r="110" s="1" customFormat="1" ht="15" customHeight="1">
      <c r="B110" s="325"/>
      <c r="C110" s="300" t="s">
        <v>1665</v>
      </c>
      <c r="D110" s="300"/>
      <c r="E110" s="300"/>
      <c r="F110" s="323" t="s">
        <v>1652</v>
      </c>
      <c r="G110" s="300"/>
      <c r="H110" s="300" t="s">
        <v>1686</v>
      </c>
      <c r="I110" s="300" t="s">
        <v>1648</v>
      </c>
      <c r="J110" s="300">
        <v>50</v>
      </c>
      <c r="K110" s="314"/>
    </row>
    <row r="111" s="1" customFormat="1" ht="15" customHeight="1">
      <c r="B111" s="325"/>
      <c r="C111" s="300" t="s">
        <v>1673</v>
      </c>
      <c r="D111" s="300"/>
      <c r="E111" s="300"/>
      <c r="F111" s="323" t="s">
        <v>1652</v>
      </c>
      <c r="G111" s="300"/>
      <c r="H111" s="300" t="s">
        <v>1686</v>
      </c>
      <c r="I111" s="300" t="s">
        <v>1648</v>
      </c>
      <c r="J111" s="300">
        <v>50</v>
      </c>
      <c r="K111" s="314"/>
    </row>
    <row r="112" s="1" customFormat="1" ht="15" customHeight="1">
      <c r="B112" s="325"/>
      <c r="C112" s="300" t="s">
        <v>1671</v>
      </c>
      <c r="D112" s="300"/>
      <c r="E112" s="300"/>
      <c r="F112" s="323" t="s">
        <v>1652</v>
      </c>
      <c r="G112" s="300"/>
      <c r="H112" s="300" t="s">
        <v>1686</v>
      </c>
      <c r="I112" s="300" t="s">
        <v>1648</v>
      </c>
      <c r="J112" s="300">
        <v>50</v>
      </c>
      <c r="K112" s="314"/>
    </row>
    <row r="113" s="1" customFormat="1" ht="15" customHeight="1">
      <c r="B113" s="325"/>
      <c r="C113" s="300" t="s">
        <v>53</v>
      </c>
      <c r="D113" s="300"/>
      <c r="E113" s="300"/>
      <c r="F113" s="323" t="s">
        <v>1646</v>
      </c>
      <c r="G113" s="300"/>
      <c r="H113" s="300" t="s">
        <v>1687</v>
      </c>
      <c r="I113" s="300" t="s">
        <v>1648</v>
      </c>
      <c r="J113" s="300">
        <v>20</v>
      </c>
      <c r="K113" s="314"/>
    </row>
    <row r="114" s="1" customFormat="1" ht="15" customHeight="1">
      <c r="B114" s="325"/>
      <c r="C114" s="300" t="s">
        <v>1688</v>
      </c>
      <c r="D114" s="300"/>
      <c r="E114" s="300"/>
      <c r="F114" s="323" t="s">
        <v>1646</v>
      </c>
      <c r="G114" s="300"/>
      <c r="H114" s="300" t="s">
        <v>1689</v>
      </c>
      <c r="I114" s="300" t="s">
        <v>1648</v>
      </c>
      <c r="J114" s="300">
        <v>120</v>
      </c>
      <c r="K114" s="314"/>
    </row>
    <row r="115" s="1" customFormat="1" ht="15" customHeight="1">
      <c r="B115" s="325"/>
      <c r="C115" s="300" t="s">
        <v>38</v>
      </c>
      <c r="D115" s="300"/>
      <c r="E115" s="300"/>
      <c r="F115" s="323" t="s">
        <v>1646</v>
      </c>
      <c r="G115" s="300"/>
      <c r="H115" s="300" t="s">
        <v>1690</v>
      </c>
      <c r="I115" s="300" t="s">
        <v>1681</v>
      </c>
      <c r="J115" s="300"/>
      <c r="K115" s="314"/>
    </row>
    <row r="116" s="1" customFormat="1" ht="15" customHeight="1">
      <c r="B116" s="325"/>
      <c r="C116" s="300" t="s">
        <v>48</v>
      </c>
      <c r="D116" s="300"/>
      <c r="E116" s="300"/>
      <c r="F116" s="323" t="s">
        <v>1646</v>
      </c>
      <c r="G116" s="300"/>
      <c r="H116" s="300" t="s">
        <v>1691</v>
      </c>
      <c r="I116" s="300" t="s">
        <v>1681</v>
      </c>
      <c r="J116" s="300"/>
      <c r="K116" s="314"/>
    </row>
    <row r="117" s="1" customFormat="1" ht="15" customHeight="1">
      <c r="B117" s="325"/>
      <c r="C117" s="300" t="s">
        <v>57</v>
      </c>
      <c r="D117" s="300"/>
      <c r="E117" s="300"/>
      <c r="F117" s="323" t="s">
        <v>1646</v>
      </c>
      <c r="G117" s="300"/>
      <c r="H117" s="300" t="s">
        <v>1692</v>
      </c>
      <c r="I117" s="300" t="s">
        <v>1693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1694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1640</v>
      </c>
      <c r="D123" s="315"/>
      <c r="E123" s="315"/>
      <c r="F123" s="315" t="s">
        <v>1641</v>
      </c>
      <c r="G123" s="316"/>
      <c r="H123" s="315" t="s">
        <v>54</v>
      </c>
      <c r="I123" s="315" t="s">
        <v>57</v>
      </c>
      <c r="J123" s="315" t="s">
        <v>1642</v>
      </c>
      <c r="K123" s="344"/>
    </row>
    <row r="124" s="1" customFormat="1" ht="17.25" customHeight="1">
      <c r="B124" s="343"/>
      <c r="C124" s="317" t="s">
        <v>1643</v>
      </c>
      <c r="D124" s="317"/>
      <c r="E124" s="317"/>
      <c r="F124" s="318" t="s">
        <v>1644</v>
      </c>
      <c r="G124" s="319"/>
      <c r="H124" s="317"/>
      <c r="I124" s="317"/>
      <c r="J124" s="317" t="s">
        <v>1645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1649</v>
      </c>
      <c r="D126" s="322"/>
      <c r="E126" s="322"/>
      <c r="F126" s="323" t="s">
        <v>1646</v>
      </c>
      <c r="G126" s="300"/>
      <c r="H126" s="300" t="s">
        <v>1686</v>
      </c>
      <c r="I126" s="300" t="s">
        <v>1648</v>
      </c>
      <c r="J126" s="300">
        <v>120</v>
      </c>
      <c r="K126" s="348"/>
    </row>
    <row r="127" s="1" customFormat="1" ht="15" customHeight="1">
      <c r="B127" s="345"/>
      <c r="C127" s="300" t="s">
        <v>1695</v>
      </c>
      <c r="D127" s="300"/>
      <c r="E127" s="300"/>
      <c r="F127" s="323" t="s">
        <v>1646</v>
      </c>
      <c r="G127" s="300"/>
      <c r="H127" s="300" t="s">
        <v>1696</v>
      </c>
      <c r="I127" s="300" t="s">
        <v>1648</v>
      </c>
      <c r="J127" s="300" t="s">
        <v>1697</v>
      </c>
      <c r="K127" s="348"/>
    </row>
    <row r="128" s="1" customFormat="1" ht="15" customHeight="1">
      <c r="B128" s="345"/>
      <c r="C128" s="300" t="s">
        <v>86</v>
      </c>
      <c r="D128" s="300"/>
      <c r="E128" s="300"/>
      <c r="F128" s="323" t="s">
        <v>1646</v>
      </c>
      <c r="G128" s="300"/>
      <c r="H128" s="300" t="s">
        <v>1698</v>
      </c>
      <c r="I128" s="300" t="s">
        <v>1648</v>
      </c>
      <c r="J128" s="300" t="s">
        <v>1697</v>
      </c>
      <c r="K128" s="348"/>
    </row>
    <row r="129" s="1" customFormat="1" ht="15" customHeight="1">
      <c r="B129" s="345"/>
      <c r="C129" s="300" t="s">
        <v>1657</v>
      </c>
      <c r="D129" s="300"/>
      <c r="E129" s="300"/>
      <c r="F129" s="323" t="s">
        <v>1652</v>
      </c>
      <c r="G129" s="300"/>
      <c r="H129" s="300" t="s">
        <v>1658</v>
      </c>
      <c r="I129" s="300" t="s">
        <v>1648</v>
      </c>
      <c r="J129" s="300">
        <v>15</v>
      </c>
      <c r="K129" s="348"/>
    </row>
    <row r="130" s="1" customFormat="1" ht="15" customHeight="1">
      <c r="B130" s="345"/>
      <c r="C130" s="326" t="s">
        <v>1659</v>
      </c>
      <c r="D130" s="326"/>
      <c r="E130" s="326"/>
      <c r="F130" s="327" t="s">
        <v>1652</v>
      </c>
      <c r="G130" s="326"/>
      <c r="H130" s="326" t="s">
        <v>1660</v>
      </c>
      <c r="I130" s="326" t="s">
        <v>1648</v>
      </c>
      <c r="J130" s="326">
        <v>15</v>
      </c>
      <c r="K130" s="348"/>
    </row>
    <row r="131" s="1" customFormat="1" ht="15" customHeight="1">
      <c r="B131" s="345"/>
      <c r="C131" s="326" t="s">
        <v>1661</v>
      </c>
      <c r="D131" s="326"/>
      <c r="E131" s="326"/>
      <c r="F131" s="327" t="s">
        <v>1652</v>
      </c>
      <c r="G131" s="326"/>
      <c r="H131" s="326" t="s">
        <v>1662</v>
      </c>
      <c r="I131" s="326" t="s">
        <v>1648</v>
      </c>
      <c r="J131" s="326">
        <v>20</v>
      </c>
      <c r="K131" s="348"/>
    </row>
    <row r="132" s="1" customFormat="1" ht="15" customHeight="1">
      <c r="B132" s="345"/>
      <c r="C132" s="326" t="s">
        <v>1663</v>
      </c>
      <c r="D132" s="326"/>
      <c r="E132" s="326"/>
      <c r="F132" s="327" t="s">
        <v>1652</v>
      </c>
      <c r="G132" s="326"/>
      <c r="H132" s="326" t="s">
        <v>1664</v>
      </c>
      <c r="I132" s="326" t="s">
        <v>1648</v>
      </c>
      <c r="J132" s="326">
        <v>20</v>
      </c>
      <c r="K132" s="348"/>
    </row>
    <row r="133" s="1" customFormat="1" ht="15" customHeight="1">
      <c r="B133" s="345"/>
      <c r="C133" s="300" t="s">
        <v>1651</v>
      </c>
      <c r="D133" s="300"/>
      <c r="E133" s="300"/>
      <c r="F133" s="323" t="s">
        <v>1652</v>
      </c>
      <c r="G133" s="300"/>
      <c r="H133" s="300" t="s">
        <v>1686</v>
      </c>
      <c r="I133" s="300" t="s">
        <v>1648</v>
      </c>
      <c r="J133" s="300">
        <v>50</v>
      </c>
      <c r="K133" s="348"/>
    </row>
    <row r="134" s="1" customFormat="1" ht="15" customHeight="1">
      <c r="B134" s="345"/>
      <c r="C134" s="300" t="s">
        <v>1665</v>
      </c>
      <c r="D134" s="300"/>
      <c r="E134" s="300"/>
      <c r="F134" s="323" t="s">
        <v>1652</v>
      </c>
      <c r="G134" s="300"/>
      <c r="H134" s="300" t="s">
        <v>1686</v>
      </c>
      <c r="I134" s="300" t="s">
        <v>1648</v>
      </c>
      <c r="J134" s="300">
        <v>50</v>
      </c>
      <c r="K134" s="348"/>
    </row>
    <row r="135" s="1" customFormat="1" ht="15" customHeight="1">
      <c r="B135" s="345"/>
      <c r="C135" s="300" t="s">
        <v>1671</v>
      </c>
      <c r="D135" s="300"/>
      <c r="E135" s="300"/>
      <c r="F135" s="323" t="s">
        <v>1652</v>
      </c>
      <c r="G135" s="300"/>
      <c r="H135" s="300" t="s">
        <v>1686</v>
      </c>
      <c r="I135" s="300" t="s">
        <v>1648</v>
      </c>
      <c r="J135" s="300">
        <v>50</v>
      </c>
      <c r="K135" s="348"/>
    </row>
    <row r="136" s="1" customFormat="1" ht="15" customHeight="1">
      <c r="B136" s="345"/>
      <c r="C136" s="300" t="s">
        <v>1673</v>
      </c>
      <c r="D136" s="300"/>
      <c r="E136" s="300"/>
      <c r="F136" s="323" t="s">
        <v>1652</v>
      </c>
      <c r="G136" s="300"/>
      <c r="H136" s="300" t="s">
        <v>1686</v>
      </c>
      <c r="I136" s="300" t="s">
        <v>1648</v>
      </c>
      <c r="J136" s="300">
        <v>50</v>
      </c>
      <c r="K136" s="348"/>
    </row>
    <row r="137" s="1" customFormat="1" ht="15" customHeight="1">
      <c r="B137" s="345"/>
      <c r="C137" s="300" t="s">
        <v>1674</v>
      </c>
      <c r="D137" s="300"/>
      <c r="E137" s="300"/>
      <c r="F137" s="323" t="s">
        <v>1652</v>
      </c>
      <c r="G137" s="300"/>
      <c r="H137" s="300" t="s">
        <v>1699</v>
      </c>
      <c r="I137" s="300" t="s">
        <v>1648</v>
      </c>
      <c r="J137" s="300">
        <v>255</v>
      </c>
      <c r="K137" s="348"/>
    </row>
    <row r="138" s="1" customFormat="1" ht="15" customHeight="1">
      <c r="B138" s="345"/>
      <c r="C138" s="300" t="s">
        <v>1676</v>
      </c>
      <c r="D138" s="300"/>
      <c r="E138" s="300"/>
      <c r="F138" s="323" t="s">
        <v>1646</v>
      </c>
      <c r="G138" s="300"/>
      <c r="H138" s="300" t="s">
        <v>1700</v>
      </c>
      <c r="I138" s="300" t="s">
        <v>1678</v>
      </c>
      <c r="J138" s="300"/>
      <c r="K138" s="348"/>
    </row>
    <row r="139" s="1" customFormat="1" ht="15" customHeight="1">
      <c r="B139" s="345"/>
      <c r="C139" s="300" t="s">
        <v>1679</v>
      </c>
      <c r="D139" s="300"/>
      <c r="E139" s="300"/>
      <c r="F139" s="323" t="s">
        <v>1646</v>
      </c>
      <c r="G139" s="300"/>
      <c r="H139" s="300" t="s">
        <v>1701</v>
      </c>
      <c r="I139" s="300" t="s">
        <v>1681</v>
      </c>
      <c r="J139" s="300"/>
      <c r="K139" s="348"/>
    </row>
    <row r="140" s="1" customFormat="1" ht="15" customHeight="1">
      <c r="B140" s="345"/>
      <c r="C140" s="300" t="s">
        <v>1682</v>
      </c>
      <c r="D140" s="300"/>
      <c r="E140" s="300"/>
      <c r="F140" s="323" t="s">
        <v>1646</v>
      </c>
      <c r="G140" s="300"/>
      <c r="H140" s="300" t="s">
        <v>1682</v>
      </c>
      <c r="I140" s="300" t="s">
        <v>1681</v>
      </c>
      <c r="J140" s="300"/>
      <c r="K140" s="348"/>
    </row>
    <row r="141" s="1" customFormat="1" ht="15" customHeight="1">
      <c r="B141" s="345"/>
      <c r="C141" s="300" t="s">
        <v>38</v>
      </c>
      <c r="D141" s="300"/>
      <c r="E141" s="300"/>
      <c r="F141" s="323" t="s">
        <v>1646</v>
      </c>
      <c r="G141" s="300"/>
      <c r="H141" s="300" t="s">
        <v>1702</v>
      </c>
      <c r="I141" s="300" t="s">
        <v>1681</v>
      </c>
      <c r="J141" s="300"/>
      <c r="K141" s="348"/>
    </row>
    <row r="142" s="1" customFormat="1" ht="15" customHeight="1">
      <c r="B142" s="345"/>
      <c r="C142" s="300" t="s">
        <v>1703</v>
      </c>
      <c r="D142" s="300"/>
      <c r="E142" s="300"/>
      <c r="F142" s="323" t="s">
        <v>1646</v>
      </c>
      <c r="G142" s="300"/>
      <c r="H142" s="300" t="s">
        <v>1704</v>
      </c>
      <c r="I142" s="300" t="s">
        <v>1681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1705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1640</v>
      </c>
      <c r="D148" s="315"/>
      <c r="E148" s="315"/>
      <c r="F148" s="315" t="s">
        <v>1641</v>
      </c>
      <c r="G148" s="316"/>
      <c r="H148" s="315" t="s">
        <v>54</v>
      </c>
      <c r="I148" s="315" t="s">
        <v>57</v>
      </c>
      <c r="J148" s="315" t="s">
        <v>1642</v>
      </c>
      <c r="K148" s="314"/>
    </row>
    <row r="149" s="1" customFormat="1" ht="17.25" customHeight="1">
      <c r="B149" s="312"/>
      <c r="C149" s="317" t="s">
        <v>1643</v>
      </c>
      <c r="D149" s="317"/>
      <c r="E149" s="317"/>
      <c r="F149" s="318" t="s">
        <v>1644</v>
      </c>
      <c r="G149" s="319"/>
      <c r="H149" s="317"/>
      <c r="I149" s="317"/>
      <c r="J149" s="317" t="s">
        <v>1645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1649</v>
      </c>
      <c r="D151" s="300"/>
      <c r="E151" s="300"/>
      <c r="F151" s="353" t="s">
        <v>1646</v>
      </c>
      <c r="G151" s="300"/>
      <c r="H151" s="352" t="s">
        <v>1686</v>
      </c>
      <c r="I151" s="352" t="s">
        <v>1648</v>
      </c>
      <c r="J151" s="352">
        <v>120</v>
      </c>
      <c r="K151" s="348"/>
    </row>
    <row r="152" s="1" customFormat="1" ht="15" customHeight="1">
      <c r="B152" s="325"/>
      <c r="C152" s="352" t="s">
        <v>1695</v>
      </c>
      <c r="D152" s="300"/>
      <c r="E152" s="300"/>
      <c r="F152" s="353" t="s">
        <v>1646</v>
      </c>
      <c r="G152" s="300"/>
      <c r="H152" s="352" t="s">
        <v>1706</v>
      </c>
      <c r="I152" s="352" t="s">
        <v>1648</v>
      </c>
      <c r="J152" s="352" t="s">
        <v>1697</v>
      </c>
      <c r="K152" s="348"/>
    </row>
    <row r="153" s="1" customFormat="1" ht="15" customHeight="1">
      <c r="B153" s="325"/>
      <c r="C153" s="352" t="s">
        <v>86</v>
      </c>
      <c r="D153" s="300"/>
      <c r="E153" s="300"/>
      <c r="F153" s="353" t="s">
        <v>1646</v>
      </c>
      <c r="G153" s="300"/>
      <c r="H153" s="352" t="s">
        <v>1707</v>
      </c>
      <c r="I153" s="352" t="s">
        <v>1648</v>
      </c>
      <c r="J153" s="352" t="s">
        <v>1697</v>
      </c>
      <c r="K153" s="348"/>
    </row>
    <row r="154" s="1" customFormat="1" ht="15" customHeight="1">
      <c r="B154" s="325"/>
      <c r="C154" s="352" t="s">
        <v>1651</v>
      </c>
      <c r="D154" s="300"/>
      <c r="E154" s="300"/>
      <c r="F154" s="353" t="s">
        <v>1652</v>
      </c>
      <c r="G154" s="300"/>
      <c r="H154" s="352" t="s">
        <v>1686</v>
      </c>
      <c r="I154" s="352" t="s">
        <v>1648</v>
      </c>
      <c r="J154" s="352">
        <v>50</v>
      </c>
      <c r="K154" s="348"/>
    </row>
    <row r="155" s="1" customFormat="1" ht="15" customHeight="1">
      <c r="B155" s="325"/>
      <c r="C155" s="352" t="s">
        <v>1654</v>
      </c>
      <c r="D155" s="300"/>
      <c r="E155" s="300"/>
      <c r="F155" s="353" t="s">
        <v>1646</v>
      </c>
      <c r="G155" s="300"/>
      <c r="H155" s="352" t="s">
        <v>1686</v>
      </c>
      <c r="I155" s="352" t="s">
        <v>1656</v>
      </c>
      <c r="J155" s="352"/>
      <c r="K155" s="348"/>
    </row>
    <row r="156" s="1" customFormat="1" ht="15" customHeight="1">
      <c r="B156" s="325"/>
      <c r="C156" s="352" t="s">
        <v>1665</v>
      </c>
      <c r="D156" s="300"/>
      <c r="E156" s="300"/>
      <c r="F156" s="353" t="s">
        <v>1652</v>
      </c>
      <c r="G156" s="300"/>
      <c r="H156" s="352" t="s">
        <v>1686</v>
      </c>
      <c r="I156" s="352" t="s">
        <v>1648</v>
      </c>
      <c r="J156" s="352">
        <v>50</v>
      </c>
      <c r="K156" s="348"/>
    </row>
    <row r="157" s="1" customFormat="1" ht="15" customHeight="1">
      <c r="B157" s="325"/>
      <c r="C157" s="352" t="s">
        <v>1673</v>
      </c>
      <c r="D157" s="300"/>
      <c r="E157" s="300"/>
      <c r="F157" s="353" t="s">
        <v>1652</v>
      </c>
      <c r="G157" s="300"/>
      <c r="H157" s="352" t="s">
        <v>1686</v>
      </c>
      <c r="I157" s="352" t="s">
        <v>1648</v>
      </c>
      <c r="J157" s="352">
        <v>50</v>
      </c>
      <c r="K157" s="348"/>
    </row>
    <row r="158" s="1" customFormat="1" ht="15" customHeight="1">
      <c r="B158" s="325"/>
      <c r="C158" s="352" t="s">
        <v>1671</v>
      </c>
      <c r="D158" s="300"/>
      <c r="E158" s="300"/>
      <c r="F158" s="353" t="s">
        <v>1652</v>
      </c>
      <c r="G158" s="300"/>
      <c r="H158" s="352" t="s">
        <v>1686</v>
      </c>
      <c r="I158" s="352" t="s">
        <v>1648</v>
      </c>
      <c r="J158" s="352">
        <v>50</v>
      </c>
      <c r="K158" s="348"/>
    </row>
    <row r="159" s="1" customFormat="1" ht="15" customHeight="1">
      <c r="B159" s="325"/>
      <c r="C159" s="352" t="s">
        <v>126</v>
      </c>
      <c r="D159" s="300"/>
      <c r="E159" s="300"/>
      <c r="F159" s="353" t="s">
        <v>1646</v>
      </c>
      <c r="G159" s="300"/>
      <c r="H159" s="352" t="s">
        <v>1708</v>
      </c>
      <c r="I159" s="352" t="s">
        <v>1648</v>
      </c>
      <c r="J159" s="352" t="s">
        <v>1709</v>
      </c>
      <c r="K159" s="348"/>
    </row>
    <row r="160" s="1" customFormat="1" ht="15" customHeight="1">
      <c r="B160" s="325"/>
      <c r="C160" s="352" t="s">
        <v>1710</v>
      </c>
      <c r="D160" s="300"/>
      <c r="E160" s="300"/>
      <c r="F160" s="353" t="s">
        <v>1646</v>
      </c>
      <c r="G160" s="300"/>
      <c r="H160" s="352" t="s">
        <v>1711</v>
      </c>
      <c r="I160" s="352" t="s">
        <v>1681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1712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1640</v>
      </c>
      <c r="D166" s="315"/>
      <c r="E166" s="315"/>
      <c r="F166" s="315" t="s">
        <v>1641</v>
      </c>
      <c r="G166" s="357"/>
      <c r="H166" s="358" t="s">
        <v>54</v>
      </c>
      <c r="I166" s="358" t="s">
        <v>57</v>
      </c>
      <c r="J166" s="315" t="s">
        <v>1642</v>
      </c>
      <c r="K166" s="292"/>
    </row>
    <row r="167" s="1" customFormat="1" ht="17.25" customHeight="1">
      <c r="B167" s="293"/>
      <c r="C167" s="317" t="s">
        <v>1643</v>
      </c>
      <c r="D167" s="317"/>
      <c r="E167" s="317"/>
      <c r="F167" s="318" t="s">
        <v>1644</v>
      </c>
      <c r="G167" s="359"/>
      <c r="H167" s="360"/>
      <c r="I167" s="360"/>
      <c r="J167" s="317" t="s">
        <v>1645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1649</v>
      </c>
      <c r="D169" s="300"/>
      <c r="E169" s="300"/>
      <c r="F169" s="323" t="s">
        <v>1646</v>
      </c>
      <c r="G169" s="300"/>
      <c r="H169" s="300" t="s">
        <v>1686</v>
      </c>
      <c r="I169" s="300" t="s">
        <v>1648</v>
      </c>
      <c r="J169" s="300">
        <v>120</v>
      </c>
      <c r="K169" s="348"/>
    </row>
    <row r="170" s="1" customFormat="1" ht="15" customHeight="1">
      <c r="B170" s="325"/>
      <c r="C170" s="300" t="s">
        <v>1695</v>
      </c>
      <c r="D170" s="300"/>
      <c r="E170" s="300"/>
      <c r="F170" s="323" t="s">
        <v>1646</v>
      </c>
      <c r="G170" s="300"/>
      <c r="H170" s="300" t="s">
        <v>1696</v>
      </c>
      <c r="I170" s="300" t="s">
        <v>1648</v>
      </c>
      <c r="J170" s="300" t="s">
        <v>1697</v>
      </c>
      <c r="K170" s="348"/>
    </row>
    <row r="171" s="1" customFormat="1" ht="15" customHeight="1">
      <c r="B171" s="325"/>
      <c r="C171" s="300" t="s">
        <v>86</v>
      </c>
      <c r="D171" s="300"/>
      <c r="E171" s="300"/>
      <c r="F171" s="323" t="s">
        <v>1646</v>
      </c>
      <c r="G171" s="300"/>
      <c r="H171" s="300" t="s">
        <v>1713</v>
      </c>
      <c r="I171" s="300" t="s">
        <v>1648</v>
      </c>
      <c r="J171" s="300" t="s">
        <v>1697</v>
      </c>
      <c r="K171" s="348"/>
    </row>
    <row r="172" s="1" customFormat="1" ht="15" customHeight="1">
      <c r="B172" s="325"/>
      <c r="C172" s="300" t="s">
        <v>1651</v>
      </c>
      <c r="D172" s="300"/>
      <c r="E172" s="300"/>
      <c r="F172" s="323" t="s">
        <v>1652</v>
      </c>
      <c r="G172" s="300"/>
      <c r="H172" s="300" t="s">
        <v>1713</v>
      </c>
      <c r="I172" s="300" t="s">
        <v>1648</v>
      </c>
      <c r="J172" s="300">
        <v>50</v>
      </c>
      <c r="K172" s="348"/>
    </row>
    <row r="173" s="1" customFormat="1" ht="15" customHeight="1">
      <c r="B173" s="325"/>
      <c r="C173" s="300" t="s">
        <v>1654</v>
      </c>
      <c r="D173" s="300"/>
      <c r="E173" s="300"/>
      <c r="F173" s="323" t="s">
        <v>1646</v>
      </c>
      <c r="G173" s="300"/>
      <c r="H173" s="300" t="s">
        <v>1713</v>
      </c>
      <c r="I173" s="300" t="s">
        <v>1656</v>
      </c>
      <c r="J173" s="300"/>
      <c r="K173" s="348"/>
    </row>
    <row r="174" s="1" customFormat="1" ht="15" customHeight="1">
      <c r="B174" s="325"/>
      <c r="C174" s="300" t="s">
        <v>1665</v>
      </c>
      <c r="D174" s="300"/>
      <c r="E174" s="300"/>
      <c r="F174" s="323" t="s">
        <v>1652</v>
      </c>
      <c r="G174" s="300"/>
      <c r="H174" s="300" t="s">
        <v>1713</v>
      </c>
      <c r="I174" s="300" t="s">
        <v>1648</v>
      </c>
      <c r="J174" s="300">
        <v>50</v>
      </c>
      <c r="K174" s="348"/>
    </row>
    <row r="175" s="1" customFormat="1" ht="15" customHeight="1">
      <c r="B175" s="325"/>
      <c r="C175" s="300" t="s">
        <v>1673</v>
      </c>
      <c r="D175" s="300"/>
      <c r="E175" s="300"/>
      <c r="F175" s="323" t="s">
        <v>1652</v>
      </c>
      <c r="G175" s="300"/>
      <c r="H175" s="300" t="s">
        <v>1713</v>
      </c>
      <c r="I175" s="300" t="s">
        <v>1648</v>
      </c>
      <c r="J175" s="300">
        <v>50</v>
      </c>
      <c r="K175" s="348"/>
    </row>
    <row r="176" s="1" customFormat="1" ht="15" customHeight="1">
      <c r="B176" s="325"/>
      <c r="C176" s="300" t="s">
        <v>1671</v>
      </c>
      <c r="D176" s="300"/>
      <c r="E176" s="300"/>
      <c r="F176" s="323" t="s">
        <v>1652</v>
      </c>
      <c r="G176" s="300"/>
      <c r="H176" s="300" t="s">
        <v>1713</v>
      </c>
      <c r="I176" s="300" t="s">
        <v>1648</v>
      </c>
      <c r="J176" s="300">
        <v>50</v>
      </c>
      <c r="K176" s="348"/>
    </row>
    <row r="177" s="1" customFormat="1" ht="15" customHeight="1">
      <c r="B177" s="325"/>
      <c r="C177" s="300" t="s">
        <v>131</v>
      </c>
      <c r="D177" s="300"/>
      <c r="E177" s="300"/>
      <c r="F177" s="323" t="s">
        <v>1646</v>
      </c>
      <c r="G177" s="300"/>
      <c r="H177" s="300" t="s">
        <v>1714</v>
      </c>
      <c r="I177" s="300" t="s">
        <v>1715</v>
      </c>
      <c r="J177" s="300"/>
      <c r="K177" s="348"/>
    </row>
    <row r="178" s="1" customFormat="1" ht="15" customHeight="1">
      <c r="B178" s="325"/>
      <c r="C178" s="300" t="s">
        <v>57</v>
      </c>
      <c r="D178" s="300"/>
      <c r="E178" s="300"/>
      <c r="F178" s="323" t="s">
        <v>1646</v>
      </c>
      <c r="G178" s="300"/>
      <c r="H178" s="300" t="s">
        <v>1716</v>
      </c>
      <c r="I178" s="300" t="s">
        <v>1717</v>
      </c>
      <c r="J178" s="300">
        <v>1</v>
      </c>
      <c r="K178" s="348"/>
    </row>
    <row r="179" s="1" customFormat="1" ht="15" customHeight="1">
      <c r="B179" s="325"/>
      <c r="C179" s="300" t="s">
        <v>53</v>
      </c>
      <c r="D179" s="300"/>
      <c r="E179" s="300"/>
      <c r="F179" s="323" t="s">
        <v>1646</v>
      </c>
      <c r="G179" s="300"/>
      <c r="H179" s="300" t="s">
        <v>1718</v>
      </c>
      <c r="I179" s="300" t="s">
        <v>1648</v>
      </c>
      <c r="J179" s="300">
        <v>20</v>
      </c>
      <c r="K179" s="348"/>
    </row>
    <row r="180" s="1" customFormat="1" ht="15" customHeight="1">
      <c r="B180" s="325"/>
      <c r="C180" s="300" t="s">
        <v>54</v>
      </c>
      <c r="D180" s="300"/>
      <c r="E180" s="300"/>
      <c r="F180" s="323" t="s">
        <v>1646</v>
      </c>
      <c r="G180" s="300"/>
      <c r="H180" s="300" t="s">
        <v>1719</v>
      </c>
      <c r="I180" s="300" t="s">
        <v>1648</v>
      </c>
      <c r="J180" s="300">
        <v>255</v>
      </c>
      <c r="K180" s="348"/>
    </row>
    <row r="181" s="1" customFormat="1" ht="15" customHeight="1">
      <c r="B181" s="325"/>
      <c r="C181" s="300" t="s">
        <v>132</v>
      </c>
      <c r="D181" s="300"/>
      <c r="E181" s="300"/>
      <c r="F181" s="323" t="s">
        <v>1646</v>
      </c>
      <c r="G181" s="300"/>
      <c r="H181" s="300" t="s">
        <v>1610</v>
      </c>
      <c r="I181" s="300" t="s">
        <v>1648</v>
      </c>
      <c r="J181" s="300">
        <v>10</v>
      </c>
      <c r="K181" s="348"/>
    </row>
    <row r="182" s="1" customFormat="1" ht="15" customHeight="1">
      <c r="B182" s="325"/>
      <c r="C182" s="300" t="s">
        <v>133</v>
      </c>
      <c r="D182" s="300"/>
      <c r="E182" s="300"/>
      <c r="F182" s="323" t="s">
        <v>1646</v>
      </c>
      <c r="G182" s="300"/>
      <c r="H182" s="300" t="s">
        <v>1720</v>
      </c>
      <c r="I182" s="300" t="s">
        <v>1681</v>
      </c>
      <c r="J182" s="300"/>
      <c r="K182" s="348"/>
    </row>
    <row r="183" s="1" customFormat="1" ht="15" customHeight="1">
      <c r="B183" s="325"/>
      <c r="C183" s="300" t="s">
        <v>1721</v>
      </c>
      <c r="D183" s="300"/>
      <c r="E183" s="300"/>
      <c r="F183" s="323" t="s">
        <v>1646</v>
      </c>
      <c r="G183" s="300"/>
      <c r="H183" s="300" t="s">
        <v>1722</v>
      </c>
      <c r="I183" s="300" t="s">
        <v>1681</v>
      </c>
      <c r="J183" s="300"/>
      <c r="K183" s="348"/>
    </row>
    <row r="184" s="1" customFormat="1" ht="15" customHeight="1">
      <c r="B184" s="325"/>
      <c r="C184" s="300" t="s">
        <v>1710</v>
      </c>
      <c r="D184" s="300"/>
      <c r="E184" s="300"/>
      <c r="F184" s="323" t="s">
        <v>1646</v>
      </c>
      <c r="G184" s="300"/>
      <c r="H184" s="300" t="s">
        <v>1723</v>
      </c>
      <c r="I184" s="300" t="s">
        <v>1681</v>
      </c>
      <c r="J184" s="300"/>
      <c r="K184" s="348"/>
    </row>
    <row r="185" s="1" customFormat="1" ht="15" customHeight="1">
      <c r="B185" s="325"/>
      <c r="C185" s="300" t="s">
        <v>135</v>
      </c>
      <c r="D185" s="300"/>
      <c r="E185" s="300"/>
      <c r="F185" s="323" t="s">
        <v>1652</v>
      </c>
      <c r="G185" s="300"/>
      <c r="H185" s="300" t="s">
        <v>1724</v>
      </c>
      <c r="I185" s="300" t="s">
        <v>1648</v>
      </c>
      <c r="J185" s="300">
        <v>50</v>
      </c>
      <c r="K185" s="348"/>
    </row>
    <row r="186" s="1" customFormat="1" ht="15" customHeight="1">
      <c r="B186" s="325"/>
      <c r="C186" s="300" t="s">
        <v>1725</v>
      </c>
      <c r="D186" s="300"/>
      <c r="E186" s="300"/>
      <c r="F186" s="323" t="s">
        <v>1652</v>
      </c>
      <c r="G186" s="300"/>
      <c r="H186" s="300" t="s">
        <v>1726</v>
      </c>
      <c r="I186" s="300" t="s">
        <v>1727</v>
      </c>
      <c r="J186" s="300"/>
      <c r="K186" s="348"/>
    </row>
    <row r="187" s="1" customFormat="1" ht="15" customHeight="1">
      <c r="B187" s="325"/>
      <c r="C187" s="300" t="s">
        <v>1728</v>
      </c>
      <c r="D187" s="300"/>
      <c r="E187" s="300"/>
      <c r="F187" s="323" t="s">
        <v>1652</v>
      </c>
      <c r="G187" s="300"/>
      <c r="H187" s="300" t="s">
        <v>1729</v>
      </c>
      <c r="I187" s="300" t="s">
        <v>1727</v>
      </c>
      <c r="J187" s="300"/>
      <c r="K187" s="348"/>
    </row>
    <row r="188" s="1" customFormat="1" ht="15" customHeight="1">
      <c r="B188" s="325"/>
      <c r="C188" s="300" t="s">
        <v>1730</v>
      </c>
      <c r="D188" s="300"/>
      <c r="E188" s="300"/>
      <c r="F188" s="323" t="s">
        <v>1652</v>
      </c>
      <c r="G188" s="300"/>
      <c r="H188" s="300" t="s">
        <v>1731</v>
      </c>
      <c r="I188" s="300" t="s">
        <v>1727</v>
      </c>
      <c r="J188" s="300"/>
      <c r="K188" s="348"/>
    </row>
    <row r="189" s="1" customFormat="1" ht="15" customHeight="1">
      <c r="B189" s="325"/>
      <c r="C189" s="361" t="s">
        <v>1732</v>
      </c>
      <c r="D189" s="300"/>
      <c r="E189" s="300"/>
      <c r="F189" s="323" t="s">
        <v>1652</v>
      </c>
      <c r="G189" s="300"/>
      <c r="H189" s="300" t="s">
        <v>1733</v>
      </c>
      <c r="I189" s="300" t="s">
        <v>1734</v>
      </c>
      <c r="J189" s="362" t="s">
        <v>1735</v>
      </c>
      <c r="K189" s="348"/>
    </row>
    <row r="190" s="1" customFormat="1" ht="15" customHeight="1">
      <c r="B190" s="325"/>
      <c r="C190" s="361" t="s">
        <v>42</v>
      </c>
      <c r="D190" s="300"/>
      <c r="E190" s="300"/>
      <c r="F190" s="323" t="s">
        <v>1646</v>
      </c>
      <c r="G190" s="300"/>
      <c r="H190" s="297" t="s">
        <v>1736</v>
      </c>
      <c r="I190" s="300" t="s">
        <v>1737</v>
      </c>
      <c r="J190" s="300"/>
      <c r="K190" s="348"/>
    </row>
    <row r="191" s="1" customFormat="1" ht="15" customHeight="1">
      <c r="B191" s="325"/>
      <c r="C191" s="361" t="s">
        <v>1738</v>
      </c>
      <c r="D191" s="300"/>
      <c r="E191" s="300"/>
      <c r="F191" s="323" t="s">
        <v>1646</v>
      </c>
      <c r="G191" s="300"/>
      <c r="H191" s="300" t="s">
        <v>1739</v>
      </c>
      <c r="I191" s="300" t="s">
        <v>1681</v>
      </c>
      <c r="J191" s="300"/>
      <c r="K191" s="348"/>
    </row>
    <row r="192" s="1" customFormat="1" ht="15" customHeight="1">
      <c r="B192" s="325"/>
      <c r="C192" s="361" t="s">
        <v>1740</v>
      </c>
      <c r="D192" s="300"/>
      <c r="E192" s="300"/>
      <c r="F192" s="323" t="s">
        <v>1646</v>
      </c>
      <c r="G192" s="300"/>
      <c r="H192" s="300" t="s">
        <v>1741</v>
      </c>
      <c r="I192" s="300" t="s">
        <v>1681</v>
      </c>
      <c r="J192" s="300"/>
      <c r="K192" s="348"/>
    </row>
    <row r="193" s="1" customFormat="1" ht="15" customHeight="1">
      <c r="B193" s="325"/>
      <c r="C193" s="361" t="s">
        <v>1742</v>
      </c>
      <c r="D193" s="300"/>
      <c r="E193" s="300"/>
      <c r="F193" s="323" t="s">
        <v>1652</v>
      </c>
      <c r="G193" s="300"/>
      <c r="H193" s="300" t="s">
        <v>1743</v>
      </c>
      <c r="I193" s="300" t="s">
        <v>1681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1744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1745</v>
      </c>
      <c r="D200" s="364"/>
      <c r="E200" s="364"/>
      <c r="F200" s="364" t="s">
        <v>1746</v>
      </c>
      <c r="G200" s="365"/>
      <c r="H200" s="364" t="s">
        <v>1747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1737</v>
      </c>
      <c r="D202" s="300"/>
      <c r="E202" s="300"/>
      <c r="F202" s="323" t="s">
        <v>43</v>
      </c>
      <c r="G202" s="300"/>
      <c r="H202" s="300" t="s">
        <v>1748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44</v>
      </c>
      <c r="G203" s="300"/>
      <c r="H203" s="300" t="s">
        <v>1749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47</v>
      </c>
      <c r="G204" s="300"/>
      <c r="H204" s="300" t="s">
        <v>1750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45</v>
      </c>
      <c r="G205" s="300"/>
      <c r="H205" s="300" t="s">
        <v>1751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46</v>
      </c>
      <c r="G206" s="300"/>
      <c r="H206" s="300" t="s">
        <v>1752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1693</v>
      </c>
      <c r="D208" s="300"/>
      <c r="E208" s="300"/>
      <c r="F208" s="323" t="s">
        <v>78</v>
      </c>
      <c r="G208" s="300"/>
      <c r="H208" s="300" t="s">
        <v>1753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1591</v>
      </c>
      <c r="G209" s="300"/>
      <c r="H209" s="300" t="s">
        <v>1592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1589</v>
      </c>
      <c r="G210" s="300"/>
      <c r="H210" s="300" t="s">
        <v>1754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1593</v>
      </c>
      <c r="G211" s="361"/>
      <c r="H211" s="352" t="s">
        <v>1594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143</v>
      </c>
      <c r="G212" s="361"/>
      <c r="H212" s="352" t="s">
        <v>1755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1717</v>
      </c>
      <c r="D214" s="300"/>
      <c r="E214" s="300"/>
      <c r="F214" s="323">
        <v>1</v>
      </c>
      <c r="G214" s="361"/>
      <c r="H214" s="352" t="s">
        <v>1756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1757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1758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1759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122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ROUND((SUM(BE86:BE106)),  2)</f>
        <v>0</v>
      </c>
      <c r="G35" s="39"/>
      <c r="H35" s="39"/>
      <c r="I35" s="158">
        <v>0.20999999999999999</v>
      </c>
      <c r="J35" s="157">
        <f>ROUND(((SUM(BE86:BE106))*I35),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ROUND((SUM(BF86:BF106)),  2)</f>
        <v>0</v>
      </c>
      <c r="G36" s="39"/>
      <c r="H36" s="39"/>
      <c r="I36" s="158">
        <v>0.14999999999999999</v>
      </c>
      <c r="J36" s="157">
        <f>ROUND(((SUM(BF86:BF106))*I36),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ROUND((SUM(BG86:BG106)),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ROUND((SUM(BH86:BH106)),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ROUND((SUM(BI86:BI106)),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001 - Pokyny pro zpracování nabídky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129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130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Víceúčelový školní objekt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121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122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123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001 - Pokyny pro zpracování nabídky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Luby</v>
      </c>
      <c r="G80" s="41"/>
      <c r="H80" s="41"/>
      <c r="I80" s="33" t="s">
        <v>23</v>
      </c>
      <c r="J80" s="73" t="str">
        <f>IF(J14="","",J14)</f>
        <v>25. 7. 2023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E17</f>
        <v>Město Luby, Nám. 5. května 164, Luby</v>
      </c>
      <c r="G82" s="41"/>
      <c r="H82" s="41"/>
      <c r="I82" s="33" t="s">
        <v>31</v>
      </c>
      <c r="J82" s="37" t="str">
        <f>E23</f>
        <v>PK Beránek &amp; Hradil, Svobody 7/1, Cheb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34</v>
      </c>
      <c r="J83" s="37" t="str">
        <f>E26</f>
        <v>Jakub Vilingr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81"/>
      <c r="B85" s="182"/>
      <c r="C85" s="183" t="s">
        <v>131</v>
      </c>
      <c r="D85" s="184" t="s">
        <v>57</v>
      </c>
      <c r="E85" s="184" t="s">
        <v>53</v>
      </c>
      <c r="F85" s="184" t="s">
        <v>54</v>
      </c>
      <c r="G85" s="184" t="s">
        <v>132</v>
      </c>
      <c r="H85" s="184" t="s">
        <v>133</v>
      </c>
      <c r="I85" s="184" t="s">
        <v>134</v>
      </c>
      <c r="J85" s="184" t="s">
        <v>127</v>
      </c>
      <c r="K85" s="185" t="s">
        <v>135</v>
      </c>
      <c r="L85" s="186"/>
      <c r="M85" s="93" t="s">
        <v>19</v>
      </c>
      <c r="N85" s="94" t="s">
        <v>42</v>
      </c>
      <c r="O85" s="94" t="s">
        <v>136</v>
      </c>
      <c r="P85" s="94" t="s">
        <v>137</v>
      </c>
      <c r="Q85" s="94" t="s">
        <v>138</v>
      </c>
      <c r="R85" s="94" t="s">
        <v>139</v>
      </c>
      <c r="S85" s="94" t="s">
        <v>140</v>
      </c>
      <c r="T85" s="95" t="s">
        <v>141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9"/>
      <c r="B86" s="40"/>
      <c r="C86" s="100" t="s">
        <v>142</v>
      </c>
      <c r="D86" s="41"/>
      <c r="E86" s="41"/>
      <c r="F86" s="41"/>
      <c r="G86" s="41"/>
      <c r="H86" s="41"/>
      <c r="I86" s="41"/>
      <c r="J86" s="187">
        <f>BK86</f>
        <v>0</v>
      </c>
      <c r="K86" s="41"/>
      <c r="L86" s="45"/>
      <c r="M86" s="96"/>
      <c r="N86" s="188"/>
      <c r="O86" s="97"/>
      <c r="P86" s="189">
        <f>P87</f>
        <v>0</v>
      </c>
      <c r="Q86" s="97"/>
      <c r="R86" s="189">
        <f>R87</f>
        <v>0</v>
      </c>
      <c r="S86" s="97"/>
      <c r="T86" s="190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128</v>
      </c>
      <c r="BK86" s="191">
        <f>BK87</f>
        <v>0</v>
      </c>
    </row>
    <row r="87" s="11" customFormat="1" ht="25.92" customHeight="1">
      <c r="A87" s="11"/>
      <c r="B87" s="192"/>
      <c r="C87" s="193"/>
      <c r="D87" s="194" t="s">
        <v>71</v>
      </c>
      <c r="E87" s="195" t="s">
        <v>143</v>
      </c>
      <c r="F87" s="195" t="s">
        <v>144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SUM(P88:P106)</f>
        <v>0</v>
      </c>
      <c r="Q87" s="200"/>
      <c r="R87" s="201">
        <f>SUM(R88:R106)</f>
        <v>0</v>
      </c>
      <c r="S87" s="200"/>
      <c r="T87" s="202">
        <f>SUM(T88:T106)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145</v>
      </c>
      <c r="AT87" s="204" t="s">
        <v>71</v>
      </c>
      <c r="AU87" s="204" t="s">
        <v>72</v>
      </c>
      <c r="AY87" s="203" t="s">
        <v>146</v>
      </c>
      <c r="BK87" s="205">
        <f>SUM(BK88:BK106)</f>
        <v>0</v>
      </c>
    </row>
    <row r="88" s="2" customFormat="1" ht="44.25" customHeight="1">
      <c r="A88" s="39"/>
      <c r="B88" s="40"/>
      <c r="C88" s="206" t="s">
        <v>79</v>
      </c>
      <c r="D88" s="206" t="s">
        <v>147</v>
      </c>
      <c r="E88" s="207" t="s">
        <v>148</v>
      </c>
      <c r="F88" s="208" t="s">
        <v>149</v>
      </c>
      <c r="G88" s="209" t="s">
        <v>19</v>
      </c>
      <c r="H88" s="210">
        <v>0</v>
      </c>
      <c r="I88" s="211"/>
      <c r="J88" s="212">
        <f>ROUND(I88*H88,2)</f>
        <v>0</v>
      </c>
      <c r="K88" s="208" t="s">
        <v>19</v>
      </c>
      <c r="L88" s="45"/>
      <c r="M88" s="213" t="s">
        <v>19</v>
      </c>
      <c r="N88" s="214" t="s">
        <v>43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150</v>
      </c>
      <c r="AT88" s="217" t="s">
        <v>147</v>
      </c>
      <c r="AU88" s="217" t="s">
        <v>79</v>
      </c>
      <c r="AY88" s="18" t="s">
        <v>146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79</v>
      </c>
      <c r="BK88" s="218">
        <f>ROUND(I88*H88,2)</f>
        <v>0</v>
      </c>
      <c r="BL88" s="18" t="s">
        <v>150</v>
      </c>
      <c r="BM88" s="217" t="s">
        <v>151</v>
      </c>
    </row>
    <row r="89" s="2" customFormat="1">
      <c r="A89" s="39"/>
      <c r="B89" s="40"/>
      <c r="C89" s="41"/>
      <c r="D89" s="219" t="s">
        <v>152</v>
      </c>
      <c r="E89" s="41"/>
      <c r="F89" s="220" t="s">
        <v>149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152</v>
      </c>
      <c r="AU89" s="18" t="s">
        <v>79</v>
      </c>
    </row>
    <row r="90" s="2" customFormat="1" ht="24.15" customHeight="1">
      <c r="A90" s="39"/>
      <c r="B90" s="40"/>
      <c r="C90" s="206" t="s">
        <v>82</v>
      </c>
      <c r="D90" s="206" t="s">
        <v>147</v>
      </c>
      <c r="E90" s="207" t="s">
        <v>153</v>
      </c>
      <c r="F90" s="208" t="s">
        <v>154</v>
      </c>
      <c r="G90" s="209" t="s">
        <v>19</v>
      </c>
      <c r="H90" s="210">
        <v>0</v>
      </c>
      <c r="I90" s="211"/>
      <c r="J90" s="212">
        <f>ROUND(I90*H90,2)</f>
        <v>0</v>
      </c>
      <c r="K90" s="208" t="s">
        <v>19</v>
      </c>
      <c r="L90" s="45"/>
      <c r="M90" s="213" t="s">
        <v>19</v>
      </c>
      <c r="N90" s="214" t="s">
        <v>43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150</v>
      </c>
      <c r="AT90" s="217" t="s">
        <v>147</v>
      </c>
      <c r="AU90" s="217" t="s">
        <v>79</v>
      </c>
      <c r="AY90" s="18" t="s">
        <v>146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79</v>
      </c>
      <c r="BK90" s="218">
        <f>ROUND(I90*H90,2)</f>
        <v>0</v>
      </c>
      <c r="BL90" s="18" t="s">
        <v>150</v>
      </c>
      <c r="BM90" s="217" t="s">
        <v>155</v>
      </c>
    </row>
    <row r="91" s="2" customFormat="1">
      <c r="A91" s="39"/>
      <c r="B91" s="40"/>
      <c r="C91" s="41"/>
      <c r="D91" s="219" t="s">
        <v>152</v>
      </c>
      <c r="E91" s="41"/>
      <c r="F91" s="220" t="s">
        <v>154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152</v>
      </c>
      <c r="AU91" s="18" t="s">
        <v>79</v>
      </c>
    </row>
    <row r="92" s="2" customFormat="1" ht="37.8" customHeight="1">
      <c r="A92" s="39"/>
      <c r="B92" s="40"/>
      <c r="C92" s="206" t="s">
        <v>156</v>
      </c>
      <c r="D92" s="206" t="s">
        <v>147</v>
      </c>
      <c r="E92" s="207" t="s">
        <v>157</v>
      </c>
      <c r="F92" s="208" t="s">
        <v>158</v>
      </c>
      <c r="G92" s="209" t="s">
        <v>19</v>
      </c>
      <c r="H92" s="210">
        <v>0</v>
      </c>
      <c r="I92" s="211"/>
      <c r="J92" s="212">
        <f>ROUND(I92*H92,2)</f>
        <v>0</v>
      </c>
      <c r="K92" s="208" t="s">
        <v>19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150</v>
      </c>
      <c r="AT92" s="217" t="s">
        <v>147</v>
      </c>
      <c r="AU92" s="217" t="s">
        <v>79</v>
      </c>
      <c r="AY92" s="18" t="s">
        <v>146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79</v>
      </c>
      <c r="BK92" s="218">
        <f>ROUND(I92*H92,2)</f>
        <v>0</v>
      </c>
      <c r="BL92" s="18" t="s">
        <v>150</v>
      </c>
      <c r="BM92" s="217" t="s">
        <v>159</v>
      </c>
    </row>
    <row r="93" s="2" customFormat="1">
      <c r="A93" s="39"/>
      <c r="B93" s="40"/>
      <c r="C93" s="41"/>
      <c r="D93" s="219" t="s">
        <v>152</v>
      </c>
      <c r="E93" s="41"/>
      <c r="F93" s="220" t="s">
        <v>158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79</v>
      </c>
    </row>
    <row r="94" s="2" customFormat="1">
      <c r="A94" s="39"/>
      <c r="B94" s="40"/>
      <c r="C94" s="41"/>
      <c r="D94" s="219" t="s">
        <v>160</v>
      </c>
      <c r="E94" s="41"/>
      <c r="F94" s="224" t="s">
        <v>161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79</v>
      </c>
    </row>
    <row r="95" s="2" customFormat="1" ht="44.25" customHeight="1">
      <c r="A95" s="39"/>
      <c r="B95" s="40"/>
      <c r="C95" s="206" t="s">
        <v>145</v>
      </c>
      <c r="D95" s="206" t="s">
        <v>147</v>
      </c>
      <c r="E95" s="207" t="s">
        <v>162</v>
      </c>
      <c r="F95" s="208" t="s">
        <v>163</v>
      </c>
      <c r="G95" s="209" t="s">
        <v>19</v>
      </c>
      <c r="H95" s="210">
        <v>0</v>
      </c>
      <c r="I95" s="211"/>
      <c r="J95" s="212">
        <f>ROUND(I95*H95,2)</f>
        <v>0</v>
      </c>
      <c r="K95" s="208" t="s">
        <v>19</v>
      </c>
      <c r="L95" s="45"/>
      <c r="M95" s="213" t="s">
        <v>19</v>
      </c>
      <c r="N95" s="214" t="s">
        <v>43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150</v>
      </c>
      <c r="AT95" s="217" t="s">
        <v>147</v>
      </c>
      <c r="AU95" s="217" t="s">
        <v>79</v>
      </c>
      <c r="AY95" s="18" t="s">
        <v>146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79</v>
      </c>
      <c r="BK95" s="218">
        <f>ROUND(I95*H95,2)</f>
        <v>0</v>
      </c>
      <c r="BL95" s="18" t="s">
        <v>150</v>
      </c>
      <c r="BM95" s="217" t="s">
        <v>164</v>
      </c>
    </row>
    <row r="96" s="2" customFormat="1">
      <c r="A96" s="39"/>
      <c r="B96" s="40"/>
      <c r="C96" s="41"/>
      <c r="D96" s="219" t="s">
        <v>152</v>
      </c>
      <c r="E96" s="41"/>
      <c r="F96" s="220" t="s">
        <v>163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79</v>
      </c>
    </row>
    <row r="97" s="2" customFormat="1">
      <c r="A97" s="39"/>
      <c r="B97" s="40"/>
      <c r="C97" s="41"/>
      <c r="D97" s="219" t="s">
        <v>160</v>
      </c>
      <c r="E97" s="41"/>
      <c r="F97" s="224" t="s">
        <v>165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79</v>
      </c>
    </row>
    <row r="98" s="2" customFormat="1" ht="49.05" customHeight="1">
      <c r="A98" s="39"/>
      <c r="B98" s="40"/>
      <c r="C98" s="206" t="s">
        <v>166</v>
      </c>
      <c r="D98" s="206" t="s">
        <v>147</v>
      </c>
      <c r="E98" s="207" t="s">
        <v>167</v>
      </c>
      <c r="F98" s="208" t="s">
        <v>168</v>
      </c>
      <c r="G98" s="209" t="s">
        <v>19</v>
      </c>
      <c r="H98" s="210">
        <v>0</v>
      </c>
      <c r="I98" s="211"/>
      <c r="J98" s="212">
        <f>ROUND(I98*H98,2)</f>
        <v>0</v>
      </c>
      <c r="K98" s="208" t="s">
        <v>19</v>
      </c>
      <c r="L98" s="45"/>
      <c r="M98" s="213" t="s">
        <v>19</v>
      </c>
      <c r="N98" s="214" t="s">
        <v>43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150</v>
      </c>
      <c r="AT98" s="217" t="s">
        <v>147</v>
      </c>
      <c r="AU98" s="217" t="s">
        <v>79</v>
      </c>
      <c r="AY98" s="18" t="s">
        <v>146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79</v>
      </c>
      <c r="BK98" s="218">
        <f>ROUND(I98*H98,2)</f>
        <v>0</v>
      </c>
      <c r="BL98" s="18" t="s">
        <v>150</v>
      </c>
      <c r="BM98" s="217" t="s">
        <v>169</v>
      </c>
    </row>
    <row r="99" s="2" customFormat="1">
      <c r="A99" s="39"/>
      <c r="B99" s="40"/>
      <c r="C99" s="41"/>
      <c r="D99" s="219" t="s">
        <v>152</v>
      </c>
      <c r="E99" s="41"/>
      <c r="F99" s="220" t="s">
        <v>168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79</v>
      </c>
    </row>
    <row r="100" s="2" customFormat="1">
      <c r="A100" s="39"/>
      <c r="B100" s="40"/>
      <c r="C100" s="41"/>
      <c r="D100" s="219" t="s">
        <v>160</v>
      </c>
      <c r="E100" s="41"/>
      <c r="F100" s="224" t="s">
        <v>170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160</v>
      </c>
      <c r="AU100" s="18" t="s">
        <v>79</v>
      </c>
    </row>
    <row r="101" s="2" customFormat="1" ht="24.15" customHeight="1">
      <c r="A101" s="39"/>
      <c r="B101" s="40"/>
      <c r="C101" s="206" t="s">
        <v>171</v>
      </c>
      <c r="D101" s="206" t="s">
        <v>147</v>
      </c>
      <c r="E101" s="207" t="s">
        <v>172</v>
      </c>
      <c r="F101" s="208" t="s">
        <v>173</v>
      </c>
      <c r="G101" s="209" t="s">
        <v>19</v>
      </c>
      <c r="H101" s="210">
        <v>0</v>
      </c>
      <c r="I101" s="211"/>
      <c r="J101" s="212">
        <f>ROUND(I101*H101,2)</f>
        <v>0</v>
      </c>
      <c r="K101" s="208" t="s">
        <v>19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150</v>
      </c>
      <c r="AT101" s="217" t="s">
        <v>147</v>
      </c>
      <c r="AU101" s="217" t="s">
        <v>79</v>
      </c>
      <c r="AY101" s="18" t="s">
        <v>146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79</v>
      </c>
      <c r="BK101" s="218">
        <f>ROUND(I101*H101,2)</f>
        <v>0</v>
      </c>
      <c r="BL101" s="18" t="s">
        <v>150</v>
      </c>
      <c r="BM101" s="217" t="s">
        <v>174</v>
      </c>
    </row>
    <row r="102" s="2" customFormat="1">
      <c r="A102" s="39"/>
      <c r="B102" s="40"/>
      <c r="C102" s="41"/>
      <c r="D102" s="219" t="s">
        <v>152</v>
      </c>
      <c r="E102" s="41"/>
      <c r="F102" s="220" t="s">
        <v>173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79</v>
      </c>
    </row>
    <row r="103" s="2" customFormat="1" ht="44.25" customHeight="1">
      <c r="A103" s="39"/>
      <c r="B103" s="40"/>
      <c r="C103" s="206" t="s">
        <v>175</v>
      </c>
      <c r="D103" s="206" t="s">
        <v>147</v>
      </c>
      <c r="E103" s="207" t="s">
        <v>176</v>
      </c>
      <c r="F103" s="208" t="s">
        <v>177</v>
      </c>
      <c r="G103" s="209" t="s">
        <v>19</v>
      </c>
      <c r="H103" s="210">
        <v>0</v>
      </c>
      <c r="I103" s="211"/>
      <c r="J103" s="212">
        <f>ROUND(I103*H103,2)</f>
        <v>0</v>
      </c>
      <c r="K103" s="208" t="s">
        <v>19</v>
      </c>
      <c r="L103" s="45"/>
      <c r="M103" s="213" t="s">
        <v>19</v>
      </c>
      <c r="N103" s="214" t="s">
        <v>43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150</v>
      </c>
      <c r="AT103" s="217" t="s">
        <v>147</v>
      </c>
      <c r="AU103" s="217" t="s">
        <v>79</v>
      </c>
      <c r="AY103" s="18" t="s">
        <v>146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79</v>
      </c>
      <c r="BK103" s="218">
        <f>ROUND(I103*H103,2)</f>
        <v>0</v>
      </c>
      <c r="BL103" s="18" t="s">
        <v>150</v>
      </c>
      <c r="BM103" s="217" t="s">
        <v>178</v>
      </c>
    </row>
    <row r="104" s="2" customFormat="1">
      <c r="A104" s="39"/>
      <c r="B104" s="40"/>
      <c r="C104" s="41"/>
      <c r="D104" s="219" t="s">
        <v>152</v>
      </c>
      <c r="E104" s="41"/>
      <c r="F104" s="220" t="s">
        <v>177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79</v>
      </c>
    </row>
    <row r="105" s="2" customFormat="1" ht="16.5" customHeight="1">
      <c r="A105" s="39"/>
      <c r="B105" s="40"/>
      <c r="C105" s="206" t="s">
        <v>179</v>
      </c>
      <c r="D105" s="206" t="s">
        <v>147</v>
      </c>
      <c r="E105" s="207" t="s">
        <v>180</v>
      </c>
      <c r="F105" s="208" t="s">
        <v>181</v>
      </c>
      <c r="G105" s="209" t="s">
        <v>19</v>
      </c>
      <c r="H105" s="210">
        <v>0</v>
      </c>
      <c r="I105" s="211"/>
      <c r="J105" s="212">
        <f>ROUND(I105*H105,2)</f>
        <v>0</v>
      </c>
      <c r="K105" s="208" t="s">
        <v>19</v>
      </c>
      <c r="L105" s="45"/>
      <c r="M105" s="213" t="s">
        <v>19</v>
      </c>
      <c r="N105" s="214" t="s">
        <v>43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150</v>
      </c>
      <c r="AT105" s="217" t="s">
        <v>147</v>
      </c>
      <c r="AU105" s="217" t="s">
        <v>79</v>
      </c>
      <c r="AY105" s="18" t="s">
        <v>146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79</v>
      </c>
      <c r="BK105" s="218">
        <f>ROUND(I105*H105,2)</f>
        <v>0</v>
      </c>
      <c r="BL105" s="18" t="s">
        <v>150</v>
      </c>
      <c r="BM105" s="217" t="s">
        <v>182</v>
      </c>
    </row>
    <row r="106" s="2" customFormat="1">
      <c r="A106" s="39"/>
      <c r="B106" s="40"/>
      <c r="C106" s="41"/>
      <c r="D106" s="219" t="s">
        <v>152</v>
      </c>
      <c r="E106" s="41"/>
      <c r="F106" s="220" t="s">
        <v>181</v>
      </c>
      <c r="G106" s="41"/>
      <c r="H106" s="41"/>
      <c r="I106" s="221"/>
      <c r="J106" s="41"/>
      <c r="K106" s="41"/>
      <c r="L106" s="45"/>
      <c r="M106" s="225"/>
      <c r="N106" s="226"/>
      <c r="O106" s="227"/>
      <c r="P106" s="227"/>
      <c r="Q106" s="227"/>
      <c r="R106" s="227"/>
      <c r="S106" s="227"/>
      <c r="T106" s="228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79</v>
      </c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45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sheetProtection sheet="1" autoFilter="0" formatColumns="0" formatRows="0" objects="1" scenarios="1" spinCount="100000" saltValue="/lFeD0rljGFzlBVQFU25ZuEbbKgiq+x5GMvjW69Y/D2toddKFSTj+lb5bmansi6MV1BqMxF0KyOFHHV40KQ3Ug==" hashValue="Es77D9cy7dEHtBcgzrMEmOO/PvWClE/rfjBMFSZGcNkGyN7EUIBn0HdyihxsgEOguzLgFHLCl+/03emoP0txrA==" algorithmName="SHA-512" password="9C2B"/>
  <autoFilter ref="C85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122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183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ROUND((SUM(BE89:BE102)),  2)</f>
        <v>0</v>
      </c>
      <c r="G35" s="39"/>
      <c r="H35" s="39"/>
      <c r="I35" s="158">
        <v>0.20999999999999999</v>
      </c>
      <c r="J35" s="157">
        <f>ROUND(((SUM(BE89:BE102))*I35),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ROUND((SUM(BF89:BF102)),  2)</f>
        <v>0</v>
      </c>
      <c r="G36" s="39"/>
      <c r="H36" s="39"/>
      <c r="I36" s="158">
        <v>0.14999999999999999</v>
      </c>
      <c r="J36" s="157">
        <f>ROUND(((SUM(BF89:BF102))*I36),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VRN1 - Vedlejší rozpočtové náklady 1.NP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184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185</v>
      </c>
      <c r="E65" s="231"/>
      <c r="F65" s="231"/>
      <c r="G65" s="231"/>
      <c r="H65" s="231"/>
      <c r="I65" s="231"/>
      <c r="J65" s="232">
        <f>J91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186</v>
      </c>
      <c r="E66" s="231"/>
      <c r="F66" s="231"/>
      <c r="G66" s="231"/>
      <c r="H66" s="231"/>
      <c r="I66" s="231"/>
      <c r="J66" s="232">
        <f>J95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9"/>
      <c r="C67" s="126"/>
      <c r="D67" s="230" t="s">
        <v>187</v>
      </c>
      <c r="E67" s="231"/>
      <c r="F67" s="231"/>
      <c r="G67" s="231"/>
      <c r="H67" s="231"/>
      <c r="I67" s="231"/>
      <c r="J67" s="232">
        <f>J99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130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Víceúčelový školní objekt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122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123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VRN1 - Vedlejší rozpočtové náklady 1.NP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Luby</v>
      </c>
      <c r="G83" s="41"/>
      <c r="H83" s="41"/>
      <c r="I83" s="33" t="s">
        <v>23</v>
      </c>
      <c r="J83" s="73" t="str">
        <f>IF(J14="","",J14)</f>
        <v>25. 7. 2023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Město Luby, Nám. 5. května 164, Luby</v>
      </c>
      <c r="G85" s="41"/>
      <c r="H85" s="41"/>
      <c r="I85" s="33" t="s">
        <v>31</v>
      </c>
      <c r="J85" s="37" t="str">
        <f>E23</f>
        <v>PK Beránek &amp; Hradil, Svobody 7/1, Cheb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Jakub Vilingr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0" customFormat="1" ht="29.28" customHeight="1">
      <c r="A88" s="181"/>
      <c r="B88" s="182"/>
      <c r="C88" s="183" t="s">
        <v>131</v>
      </c>
      <c r="D88" s="184" t="s">
        <v>57</v>
      </c>
      <c r="E88" s="184" t="s">
        <v>53</v>
      </c>
      <c r="F88" s="184" t="s">
        <v>54</v>
      </c>
      <c r="G88" s="184" t="s">
        <v>132</v>
      </c>
      <c r="H88" s="184" t="s">
        <v>133</v>
      </c>
      <c r="I88" s="184" t="s">
        <v>134</v>
      </c>
      <c r="J88" s="184" t="s">
        <v>127</v>
      </c>
      <c r="K88" s="185" t="s">
        <v>135</v>
      </c>
      <c r="L88" s="186"/>
      <c r="M88" s="93" t="s">
        <v>19</v>
      </c>
      <c r="N88" s="94" t="s">
        <v>42</v>
      </c>
      <c r="O88" s="94" t="s">
        <v>136</v>
      </c>
      <c r="P88" s="94" t="s">
        <v>137</v>
      </c>
      <c r="Q88" s="94" t="s">
        <v>138</v>
      </c>
      <c r="R88" s="94" t="s">
        <v>139</v>
      </c>
      <c r="S88" s="94" t="s">
        <v>140</v>
      </c>
      <c r="T88" s="95" t="s">
        <v>141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39"/>
      <c r="B89" s="40"/>
      <c r="C89" s="100" t="s">
        <v>142</v>
      </c>
      <c r="D89" s="41"/>
      <c r="E89" s="41"/>
      <c r="F89" s="41"/>
      <c r="G89" s="41"/>
      <c r="H89" s="41"/>
      <c r="I89" s="41"/>
      <c r="J89" s="187">
        <f>BK89</f>
        <v>0</v>
      </c>
      <c r="K89" s="41"/>
      <c r="L89" s="45"/>
      <c r="M89" s="96"/>
      <c r="N89" s="188"/>
      <c r="O89" s="97"/>
      <c r="P89" s="189">
        <f>P90</f>
        <v>0</v>
      </c>
      <c r="Q89" s="97"/>
      <c r="R89" s="189">
        <f>R90</f>
        <v>0</v>
      </c>
      <c r="S89" s="97"/>
      <c r="T89" s="190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128</v>
      </c>
      <c r="BK89" s="191">
        <f>BK90</f>
        <v>0</v>
      </c>
    </row>
    <row r="90" s="11" customFormat="1" ht="25.92" customHeight="1">
      <c r="A90" s="11"/>
      <c r="B90" s="192"/>
      <c r="C90" s="193"/>
      <c r="D90" s="194" t="s">
        <v>71</v>
      </c>
      <c r="E90" s="195" t="s">
        <v>188</v>
      </c>
      <c r="F90" s="195" t="s">
        <v>189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P91+P95+P99</f>
        <v>0</v>
      </c>
      <c r="Q90" s="200"/>
      <c r="R90" s="201">
        <f>R91+R95+R99</f>
        <v>0</v>
      </c>
      <c r="S90" s="200"/>
      <c r="T90" s="202">
        <f>T91+T95+T99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3" t="s">
        <v>166</v>
      </c>
      <c r="AT90" s="204" t="s">
        <v>71</v>
      </c>
      <c r="AU90" s="204" t="s">
        <v>72</v>
      </c>
      <c r="AY90" s="203" t="s">
        <v>146</v>
      </c>
      <c r="BK90" s="205">
        <f>BK91+BK95+BK99</f>
        <v>0</v>
      </c>
    </row>
    <row r="91" s="11" customFormat="1" ht="22.8" customHeight="1">
      <c r="A91" s="11"/>
      <c r="B91" s="192"/>
      <c r="C91" s="193"/>
      <c r="D91" s="194" t="s">
        <v>71</v>
      </c>
      <c r="E91" s="234" t="s">
        <v>88</v>
      </c>
      <c r="F91" s="234" t="s">
        <v>190</v>
      </c>
      <c r="G91" s="193"/>
      <c r="H91" s="193"/>
      <c r="I91" s="196"/>
      <c r="J91" s="235">
        <f>BK91</f>
        <v>0</v>
      </c>
      <c r="K91" s="193"/>
      <c r="L91" s="198"/>
      <c r="M91" s="199"/>
      <c r="N91" s="200"/>
      <c r="O91" s="200"/>
      <c r="P91" s="201">
        <f>SUM(P92:P94)</f>
        <v>0</v>
      </c>
      <c r="Q91" s="200"/>
      <c r="R91" s="201">
        <f>SUM(R92:R94)</f>
        <v>0</v>
      </c>
      <c r="S91" s="200"/>
      <c r="T91" s="202">
        <f>SUM(T92:T94)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166</v>
      </c>
      <c r="AT91" s="204" t="s">
        <v>71</v>
      </c>
      <c r="AU91" s="204" t="s">
        <v>79</v>
      </c>
      <c r="AY91" s="203" t="s">
        <v>146</v>
      </c>
      <c r="BK91" s="205">
        <f>SUM(BK92:BK94)</f>
        <v>0</v>
      </c>
    </row>
    <row r="92" s="2" customFormat="1" ht="16.5" customHeight="1">
      <c r="A92" s="39"/>
      <c r="B92" s="40"/>
      <c r="C92" s="206" t="s">
        <v>79</v>
      </c>
      <c r="D92" s="206" t="s">
        <v>147</v>
      </c>
      <c r="E92" s="207" t="s">
        <v>191</v>
      </c>
      <c r="F92" s="208" t="s">
        <v>192</v>
      </c>
      <c r="G92" s="209" t="s">
        <v>193</v>
      </c>
      <c r="H92" s="210">
        <v>1</v>
      </c>
      <c r="I92" s="211"/>
      <c r="J92" s="212">
        <f>ROUND(I92*H92,2)</f>
        <v>0</v>
      </c>
      <c r="K92" s="208" t="s">
        <v>194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195</v>
      </c>
      <c r="AT92" s="217" t="s">
        <v>147</v>
      </c>
      <c r="AU92" s="217" t="s">
        <v>82</v>
      </c>
      <c r="AY92" s="18" t="s">
        <v>146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79</v>
      </c>
      <c r="BK92" s="218">
        <f>ROUND(I92*H92,2)</f>
        <v>0</v>
      </c>
      <c r="BL92" s="18" t="s">
        <v>195</v>
      </c>
      <c r="BM92" s="217" t="s">
        <v>196</v>
      </c>
    </row>
    <row r="93" s="2" customFormat="1">
      <c r="A93" s="39"/>
      <c r="B93" s="40"/>
      <c r="C93" s="41"/>
      <c r="D93" s="219" t="s">
        <v>152</v>
      </c>
      <c r="E93" s="41"/>
      <c r="F93" s="220" t="s">
        <v>192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82</v>
      </c>
    </row>
    <row r="94" s="2" customFormat="1">
      <c r="A94" s="39"/>
      <c r="B94" s="40"/>
      <c r="C94" s="41"/>
      <c r="D94" s="236" t="s">
        <v>197</v>
      </c>
      <c r="E94" s="41"/>
      <c r="F94" s="237" t="s">
        <v>198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197</v>
      </c>
      <c r="AU94" s="18" t="s">
        <v>82</v>
      </c>
    </row>
    <row r="95" s="11" customFormat="1" ht="22.8" customHeight="1">
      <c r="A95" s="11"/>
      <c r="B95" s="192"/>
      <c r="C95" s="193"/>
      <c r="D95" s="194" t="s">
        <v>71</v>
      </c>
      <c r="E95" s="234" t="s">
        <v>199</v>
      </c>
      <c r="F95" s="234" t="s">
        <v>200</v>
      </c>
      <c r="G95" s="193"/>
      <c r="H95" s="193"/>
      <c r="I95" s="196"/>
      <c r="J95" s="235">
        <f>BK95</f>
        <v>0</v>
      </c>
      <c r="K95" s="193"/>
      <c r="L95" s="198"/>
      <c r="M95" s="199"/>
      <c r="N95" s="200"/>
      <c r="O95" s="200"/>
      <c r="P95" s="201">
        <f>SUM(P96:P98)</f>
        <v>0</v>
      </c>
      <c r="Q95" s="200"/>
      <c r="R95" s="201">
        <f>SUM(R96:R98)</f>
        <v>0</v>
      </c>
      <c r="S95" s="200"/>
      <c r="T95" s="202">
        <f>SUM(T96:T98)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3" t="s">
        <v>166</v>
      </c>
      <c r="AT95" s="204" t="s">
        <v>71</v>
      </c>
      <c r="AU95" s="204" t="s">
        <v>79</v>
      </c>
      <c r="AY95" s="203" t="s">
        <v>146</v>
      </c>
      <c r="BK95" s="205">
        <f>SUM(BK96:BK98)</f>
        <v>0</v>
      </c>
    </row>
    <row r="96" s="2" customFormat="1" ht="16.5" customHeight="1">
      <c r="A96" s="39"/>
      <c r="B96" s="40"/>
      <c r="C96" s="206" t="s">
        <v>82</v>
      </c>
      <c r="D96" s="206" t="s">
        <v>147</v>
      </c>
      <c r="E96" s="207" t="s">
        <v>201</v>
      </c>
      <c r="F96" s="208" t="s">
        <v>200</v>
      </c>
      <c r="G96" s="209" t="s">
        <v>193</v>
      </c>
      <c r="H96" s="210">
        <v>1</v>
      </c>
      <c r="I96" s="211"/>
      <c r="J96" s="212">
        <f>ROUND(I96*H96,2)</f>
        <v>0</v>
      </c>
      <c r="K96" s="208" t="s">
        <v>194</v>
      </c>
      <c r="L96" s="45"/>
      <c r="M96" s="213" t="s">
        <v>19</v>
      </c>
      <c r="N96" s="214" t="s">
        <v>43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195</v>
      </c>
      <c r="AT96" s="217" t="s">
        <v>147</v>
      </c>
      <c r="AU96" s="217" t="s">
        <v>82</v>
      </c>
      <c r="AY96" s="18" t="s">
        <v>146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79</v>
      </c>
      <c r="BK96" s="218">
        <f>ROUND(I96*H96,2)</f>
        <v>0</v>
      </c>
      <c r="BL96" s="18" t="s">
        <v>195</v>
      </c>
      <c r="BM96" s="217" t="s">
        <v>202</v>
      </c>
    </row>
    <row r="97" s="2" customFormat="1">
      <c r="A97" s="39"/>
      <c r="B97" s="40"/>
      <c r="C97" s="41"/>
      <c r="D97" s="219" t="s">
        <v>152</v>
      </c>
      <c r="E97" s="41"/>
      <c r="F97" s="220" t="s">
        <v>200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82</v>
      </c>
    </row>
    <row r="98" s="2" customFormat="1">
      <c r="A98" s="39"/>
      <c r="B98" s="40"/>
      <c r="C98" s="41"/>
      <c r="D98" s="236" t="s">
        <v>197</v>
      </c>
      <c r="E98" s="41"/>
      <c r="F98" s="237" t="s">
        <v>203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197</v>
      </c>
      <c r="AU98" s="18" t="s">
        <v>82</v>
      </c>
    </row>
    <row r="99" s="11" customFormat="1" ht="22.8" customHeight="1">
      <c r="A99" s="11"/>
      <c r="B99" s="192"/>
      <c r="C99" s="193"/>
      <c r="D99" s="194" t="s">
        <v>71</v>
      </c>
      <c r="E99" s="234" t="s">
        <v>204</v>
      </c>
      <c r="F99" s="234" t="s">
        <v>205</v>
      </c>
      <c r="G99" s="193"/>
      <c r="H99" s="193"/>
      <c r="I99" s="196"/>
      <c r="J99" s="235">
        <f>BK99</f>
        <v>0</v>
      </c>
      <c r="K99" s="193"/>
      <c r="L99" s="198"/>
      <c r="M99" s="199"/>
      <c r="N99" s="200"/>
      <c r="O99" s="200"/>
      <c r="P99" s="201">
        <f>SUM(P100:P102)</f>
        <v>0</v>
      </c>
      <c r="Q99" s="200"/>
      <c r="R99" s="201">
        <f>SUM(R100:R102)</f>
        <v>0</v>
      </c>
      <c r="S99" s="200"/>
      <c r="T99" s="202">
        <f>SUM(T100:T102)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203" t="s">
        <v>166</v>
      </c>
      <c r="AT99" s="204" t="s">
        <v>71</v>
      </c>
      <c r="AU99" s="204" t="s">
        <v>79</v>
      </c>
      <c r="AY99" s="203" t="s">
        <v>146</v>
      </c>
      <c r="BK99" s="205">
        <f>SUM(BK100:BK102)</f>
        <v>0</v>
      </c>
    </row>
    <row r="100" s="2" customFormat="1" ht="16.5" customHeight="1">
      <c r="A100" s="39"/>
      <c r="B100" s="40"/>
      <c r="C100" s="206" t="s">
        <v>156</v>
      </c>
      <c r="D100" s="206" t="s">
        <v>147</v>
      </c>
      <c r="E100" s="207" t="s">
        <v>206</v>
      </c>
      <c r="F100" s="208" t="s">
        <v>207</v>
      </c>
      <c r="G100" s="209" t="s">
        <v>193</v>
      </c>
      <c r="H100" s="210">
        <v>1</v>
      </c>
      <c r="I100" s="211"/>
      <c r="J100" s="212">
        <f>ROUND(I100*H100,2)</f>
        <v>0</v>
      </c>
      <c r="K100" s="208" t="s">
        <v>194</v>
      </c>
      <c r="L100" s="45"/>
      <c r="M100" s="213" t="s">
        <v>19</v>
      </c>
      <c r="N100" s="214" t="s">
        <v>43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195</v>
      </c>
      <c r="AT100" s="217" t="s">
        <v>147</v>
      </c>
      <c r="AU100" s="217" t="s">
        <v>82</v>
      </c>
      <c r="AY100" s="18" t="s">
        <v>146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79</v>
      </c>
      <c r="BK100" s="218">
        <f>ROUND(I100*H100,2)</f>
        <v>0</v>
      </c>
      <c r="BL100" s="18" t="s">
        <v>195</v>
      </c>
      <c r="BM100" s="217" t="s">
        <v>208</v>
      </c>
    </row>
    <row r="101" s="2" customFormat="1">
      <c r="A101" s="39"/>
      <c r="B101" s="40"/>
      <c r="C101" s="41"/>
      <c r="D101" s="219" t="s">
        <v>152</v>
      </c>
      <c r="E101" s="41"/>
      <c r="F101" s="220" t="s">
        <v>207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82</v>
      </c>
    </row>
    <row r="102" s="2" customFormat="1">
      <c r="A102" s="39"/>
      <c r="B102" s="40"/>
      <c r="C102" s="41"/>
      <c r="D102" s="236" t="s">
        <v>197</v>
      </c>
      <c r="E102" s="41"/>
      <c r="F102" s="237" t="s">
        <v>209</v>
      </c>
      <c r="G102" s="41"/>
      <c r="H102" s="41"/>
      <c r="I102" s="221"/>
      <c r="J102" s="41"/>
      <c r="K102" s="41"/>
      <c r="L102" s="45"/>
      <c r="M102" s="225"/>
      <c r="N102" s="226"/>
      <c r="O102" s="227"/>
      <c r="P102" s="227"/>
      <c r="Q102" s="227"/>
      <c r="R102" s="227"/>
      <c r="S102" s="227"/>
      <c r="T102" s="228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197</v>
      </c>
      <c r="AU102" s="18" t="s">
        <v>82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Rr+frNBW6YS1eUTXKZn1vMkJMy2/X7qiu5h8Kz9ANLf37siCNQ2vhmBj7k3f4Ssuswa4GM+MeBh+JvQukb7n6Q==" hashValue="wuTKaWnlXaRZrUafkLuIHRH6CkjGykuGAZhdp6GGkYGi81HMXt6+QGgB0CpQkmvZokoldE/KttmaZm6CMEqvbg==" algorithmName="SHA-512" password="9C2B"/>
  <autoFilter ref="C88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2/013254000"/>
    <hyperlink ref="F98" r:id="rId2" display="https://podminky.urs.cz/item/CS_URS_2023_02/030001000"/>
    <hyperlink ref="F102" r:id="rId3" display="https://podminky.urs.cz/item/CS_URS_2023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122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210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ROUND(J100,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ROUND((SUM(BE100:BE783)),  2)</f>
        <v>0</v>
      </c>
      <c r="G35" s="39"/>
      <c r="H35" s="39"/>
      <c r="I35" s="158">
        <v>0.20999999999999999</v>
      </c>
      <c r="J35" s="157">
        <f>ROUND(((SUM(BE100:BE783))*I35),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ROUND((SUM(BF100:BF783)),  2)</f>
        <v>0</v>
      </c>
      <c r="G36" s="39"/>
      <c r="H36" s="39"/>
      <c r="I36" s="158">
        <v>0.14999999999999999</v>
      </c>
      <c r="J36" s="157">
        <f>ROUND(((SUM(BF100:BF783))*I36),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ROUND((SUM(BG100:BG783)),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ROUND((SUM(BH100:BH783)),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ROUND((SUM(BI100:BI783)),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ARS1 - Stavebně konstrukční řešení - 1.NP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J100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211</v>
      </c>
      <c r="E64" s="178"/>
      <c r="F64" s="178"/>
      <c r="G64" s="178"/>
      <c r="H64" s="178"/>
      <c r="I64" s="178"/>
      <c r="J64" s="179">
        <f>J101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212</v>
      </c>
      <c r="E65" s="231"/>
      <c r="F65" s="231"/>
      <c r="G65" s="231"/>
      <c r="H65" s="231"/>
      <c r="I65" s="231"/>
      <c r="J65" s="232">
        <f>J102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213</v>
      </c>
      <c r="E66" s="231"/>
      <c r="F66" s="231"/>
      <c r="G66" s="231"/>
      <c r="H66" s="231"/>
      <c r="I66" s="231"/>
      <c r="J66" s="232">
        <f>J133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9"/>
      <c r="C67" s="126"/>
      <c r="D67" s="230" t="s">
        <v>214</v>
      </c>
      <c r="E67" s="231"/>
      <c r="F67" s="231"/>
      <c r="G67" s="231"/>
      <c r="H67" s="231"/>
      <c r="I67" s="231"/>
      <c r="J67" s="232">
        <f>J215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9"/>
      <c r="C68" s="126"/>
      <c r="D68" s="230" t="s">
        <v>215</v>
      </c>
      <c r="E68" s="231"/>
      <c r="F68" s="231"/>
      <c r="G68" s="231"/>
      <c r="H68" s="231"/>
      <c r="I68" s="231"/>
      <c r="J68" s="232">
        <f>J292</f>
        <v>0</v>
      </c>
      <c r="K68" s="126"/>
      <c r="L68" s="23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9"/>
      <c r="C69" s="126"/>
      <c r="D69" s="230" t="s">
        <v>216</v>
      </c>
      <c r="E69" s="231"/>
      <c r="F69" s="231"/>
      <c r="G69" s="231"/>
      <c r="H69" s="231"/>
      <c r="I69" s="231"/>
      <c r="J69" s="232">
        <f>J306</f>
        <v>0</v>
      </c>
      <c r="K69" s="126"/>
      <c r="L69" s="23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75"/>
      <c r="C70" s="176"/>
      <c r="D70" s="177" t="s">
        <v>217</v>
      </c>
      <c r="E70" s="178"/>
      <c r="F70" s="178"/>
      <c r="G70" s="178"/>
      <c r="H70" s="178"/>
      <c r="I70" s="178"/>
      <c r="J70" s="179">
        <f>J310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29"/>
      <c r="C71" s="126"/>
      <c r="D71" s="230" t="s">
        <v>218</v>
      </c>
      <c r="E71" s="231"/>
      <c r="F71" s="231"/>
      <c r="G71" s="231"/>
      <c r="H71" s="231"/>
      <c r="I71" s="231"/>
      <c r="J71" s="232">
        <f>J311</f>
        <v>0</v>
      </c>
      <c r="K71" s="126"/>
      <c r="L71" s="23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9"/>
      <c r="C72" s="126"/>
      <c r="D72" s="230" t="s">
        <v>219</v>
      </c>
      <c r="E72" s="231"/>
      <c r="F72" s="231"/>
      <c r="G72" s="231"/>
      <c r="H72" s="231"/>
      <c r="I72" s="231"/>
      <c r="J72" s="232">
        <f>J358</f>
        <v>0</v>
      </c>
      <c r="K72" s="126"/>
      <c r="L72" s="233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29"/>
      <c r="C73" s="126"/>
      <c r="D73" s="230" t="s">
        <v>220</v>
      </c>
      <c r="E73" s="231"/>
      <c r="F73" s="231"/>
      <c r="G73" s="231"/>
      <c r="H73" s="231"/>
      <c r="I73" s="231"/>
      <c r="J73" s="232">
        <f>J385</f>
        <v>0</v>
      </c>
      <c r="K73" s="126"/>
      <c r="L73" s="233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29"/>
      <c r="C74" s="126"/>
      <c r="D74" s="230" t="s">
        <v>221</v>
      </c>
      <c r="E74" s="231"/>
      <c r="F74" s="231"/>
      <c r="G74" s="231"/>
      <c r="H74" s="231"/>
      <c r="I74" s="231"/>
      <c r="J74" s="232">
        <f>J405</f>
        <v>0</v>
      </c>
      <c r="K74" s="126"/>
      <c r="L74" s="233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29"/>
      <c r="C75" s="126"/>
      <c r="D75" s="230" t="s">
        <v>222</v>
      </c>
      <c r="E75" s="231"/>
      <c r="F75" s="231"/>
      <c r="G75" s="231"/>
      <c r="H75" s="231"/>
      <c r="I75" s="231"/>
      <c r="J75" s="232">
        <f>J470</f>
        <v>0</v>
      </c>
      <c r="K75" s="126"/>
      <c r="L75" s="233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12" customFormat="1" ht="19.92" customHeight="1">
      <c r="A76" s="12"/>
      <c r="B76" s="229"/>
      <c r="C76" s="126"/>
      <c r="D76" s="230" t="s">
        <v>223</v>
      </c>
      <c r="E76" s="231"/>
      <c r="F76" s="231"/>
      <c r="G76" s="231"/>
      <c r="H76" s="231"/>
      <c r="I76" s="231"/>
      <c r="J76" s="232">
        <f>J499</f>
        <v>0</v>
      </c>
      <c r="K76" s="126"/>
      <c r="L76" s="233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12" customFormat="1" ht="19.92" customHeight="1">
      <c r="A77" s="12"/>
      <c r="B77" s="229"/>
      <c r="C77" s="126"/>
      <c r="D77" s="230" t="s">
        <v>224</v>
      </c>
      <c r="E77" s="231"/>
      <c r="F77" s="231"/>
      <c r="G77" s="231"/>
      <c r="H77" s="231"/>
      <c r="I77" s="231"/>
      <c r="J77" s="232">
        <f>J515</f>
        <v>0</v>
      </c>
      <c r="K77" s="126"/>
      <c r="L77" s="233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9" customFormat="1" ht="24.96" customHeight="1">
      <c r="A78" s="9"/>
      <c r="B78" s="175"/>
      <c r="C78" s="176"/>
      <c r="D78" s="177" t="s">
        <v>225</v>
      </c>
      <c r="E78" s="178"/>
      <c r="F78" s="178"/>
      <c r="G78" s="178"/>
      <c r="H78" s="178"/>
      <c r="I78" s="178"/>
      <c r="J78" s="179">
        <f>J779</f>
        <v>0</v>
      </c>
      <c r="K78" s="176"/>
      <c r="L78" s="180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4" s="2" customFormat="1" ht="6.96" customHeight="1">
      <c r="A84" s="39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4.96" customHeight="1">
      <c r="A85" s="39"/>
      <c r="B85" s="40"/>
      <c r="C85" s="24" t="s">
        <v>130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16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170" t="str">
        <f>E7</f>
        <v>Víceúčelový školní objekt</v>
      </c>
      <c r="F88" s="33"/>
      <c r="G88" s="33"/>
      <c r="H88" s="33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" customFormat="1" ht="12" customHeight="1">
      <c r="B89" s="22"/>
      <c r="C89" s="33" t="s">
        <v>121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39"/>
      <c r="B90" s="40"/>
      <c r="C90" s="41"/>
      <c r="D90" s="41"/>
      <c r="E90" s="170" t="s">
        <v>122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123</v>
      </c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6.5" customHeight="1">
      <c r="A92" s="39"/>
      <c r="B92" s="40"/>
      <c r="C92" s="41"/>
      <c r="D92" s="41"/>
      <c r="E92" s="70" t="str">
        <f>E11</f>
        <v>ARS1 - Stavebně konstrukční řešení - 1.NP</v>
      </c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2" customHeight="1">
      <c r="A94" s="39"/>
      <c r="B94" s="40"/>
      <c r="C94" s="33" t="s">
        <v>21</v>
      </c>
      <c r="D94" s="41"/>
      <c r="E94" s="41"/>
      <c r="F94" s="28" t="str">
        <f>F14</f>
        <v>Luby</v>
      </c>
      <c r="G94" s="41"/>
      <c r="H94" s="41"/>
      <c r="I94" s="33" t="s">
        <v>23</v>
      </c>
      <c r="J94" s="73" t="str">
        <f>IF(J14="","",J14)</f>
        <v>25. 7. 2023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5.65" customHeight="1">
      <c r="A96" s="39"/>
      <c r="B96" s="40"/>
      <c r="C96" s="33" t="s">
        <v>25</v>
      </c>
      <c r="D96" s="41"/>
      <c r="E96" s="41"/>
      <c r="F96" s="28" t="str">
        <f>E17</f>
        <v>Město Luby, Nám. 5. května 164, Luby</v>
      </c>
      <c r="G96" s="41"/>
      <c r="H96" s="41"/>
      <c r="I96" s="33" t="s">
        <v>31</v>
      </c>
      <c r="J96" s="37" t="str">
        <f>E23</f>
        <v>PK Beránek &amp; Hradil, Svobody 7/1, Cheb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5.15" customHeight="1">
      <c r="A97" s="39"/>
      <c r="B97" s="40"/>
      <c r="C97" s="33" t="s">
        <v>29</v>
      </c>
      <c r="D97" s="41"/>
      <c r="E97" s="41"/>
      <c r="F97" s="28" t="str">
        <f>IF(E20="","",E20)</f>
        <v>Vyplň údaj</v>
      </c>
      <c r="G97" s="41"/>
      <c r="H97" s="41"/>
      <c r="I97" s="33" t="s">
        <v>34</v>
      </c>
      <c r="J97" s="37" t="str">
        <f>E26</f>
        <v>Jakub Vilingr</v>
      </c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0.32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10" customFormat="1" ht="29.28" customHeight="1">
      <c r="A99" s="181"/>
      <c r="B99" s="182"/>
      <c r="C99" s="183" t="s">
        <v>131</v>
      </c>
      <c r="D99" s="184" t="s">
        <v>57</v>
      </c>
      <c r="E99" s="184" t="s">
        <v>53</v>
      </c>
      <c r="F99" s="184" t="s">
        <v>54</v>
      </c>
      <c r="G99" s="184" t="s">
        <v>132</v>
      </c>
      <c r="H99" s="184" t="s">
        <v>133</v>
      </c>
      <c r="I99" s="184" t="s">
        <v>134</v>
      </c>
      <c r="J99" s="184" t="s">
        <v>127</v>
      </c>
      <c r="K99" s="185" t="s">
        <v>135</v>
      </c>
      <c r="L99" s="186"/>
      <c r="M99" s="93" t="s">
        <v>19</v>
      </c>
      <c r="N99" s="94" t="s">
        <v>42</v>
      </c>
      <c r="O99" s="94" t="s">
        <v>136</v>
      </c>
      <c r="P99" s="94" t="s">
        <v>137</v>
      </c>
      <c r="Q99" s="94" t="s">
        <v>138</v>
      </c>
      <c r="R99" s="94" t="s">
        <v>139</v>
      </c>
      <c r="S99" s="94" t="s">
        <v>140</v>
      </c>
      <c r="T99" s="95" t="s">
        <v>141</v>
      </c>
      <c r="U99" s="181"/>
      <c r="V99" s="181"/>
      <c r="W99" s="181"/>
      <c r="X99" s="181"/>
      <c r="Y99" s="181"/>
      <c r="Z99" s="181"/>
      <c r="AA99" s="181"/>
      <c r="AB99" s="181"/>
      <c r="AC99" s="181"/>
      <c r="AD99" s="181"/>
      <c r="AE99" s="181"/>
    </row>
    <row r="100" s="2" customFormat="1" ht="22.8" customHeight="1">
      <c r="A100" s="39"/>
      <c r="B100" s="40"/>
      <c r="C100" s="100" t="s">
        <v>142</v>
      </c>
      <c r="D100" s="41"/>
      <c r="E100" s="41"/>
      <c r="F100" s="41"/>
      <c r="G100" s="41"/>
      <c r="H100" s="41"/>
      <c r="I100" s="41"/>
      <c r="J100" s="187">
        <f>BK100</f>
        <v>0</v>
      </c>
      <c r="K100" s="41"/>
      <c r="L100" s="45"/>
      <c r="M100" s="96"/>
      <c r="N100" s="188"/>
      <c r="O100" s="97"/>
      <c r="P100" s="189">
        <f>P101+P310+P779</f>
        <v>0</v>
      </c>
      <c r="Q100" s="97"/>
      <c r="R100" s="189">
        <f>R101+R310+R779</f>
        <v>12.89517554</v>
      </c>
      <c r="S100" s="97"/>
      <c r="T100" s="190">
        <f>T101+T310+T779</f>
        <v>5.3342998500000007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71</v>
      </c>
      <c r="AU100" s="18" t="s">
        <v>128</v>
      </c>
      <c r="BK100" s="191">
        <f>BK101+BK310+BK779</f>
        <v>0</v>
      </c>
    </row>
    <row r="101" s="11" customFormat="1" ht="25.92" customHeight="1">
      <c r="A101" s="11"/>
      <c r="B101" s="192"/>
      <c r="C101" s="193"/>
      <c r="D101" s="194" t="s">
        <v>71</v>
      </c>
      <c r="E101" s="195" t="s">
        <v>226</v>
      </c>
      <c r="F101" s="195" t="s">
        <v>227</v>
      </c>
      <c r="G101" s="193"/>
      <c r="H101" s="193"/>
      <c r="I101" s="196"/>
      <c r="J101" s="197">
        <f>BK101</f>
        <v>0</v>
      </c>
      <c r="K101" s="193"/>
      <c r="L101" s="198"/>
      <c r="M101" s="199"/>
      <c r="N101" s="200"/>
      <c r="O101" s="200"/>
      <c r="P101" s="201">
        <f>P102+P133+P215+P292+P306</f>
        <v>0</v>
      </c>
      <c r="Q101" s="200"/>
      <c r="R101" s="201">
        <f>R102+R133+R215+R292+R306</f>
        <v>7.6940082800000003</v>
      </c>
      <c r="S101" s="200"/>
      <c r="T101" s="202">
        <f>T102+T133+T215+T292+T306</f>
        <v>5.2427400000000004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203" t="s">
        <v>79</v>
      </c>
      <c r="AT101" s="204" t="s">
        <v>71</v>
      </c>
      <c r="AU101" s="204" t="s">
        <v>72</v>
      </c>
      <c r="AY101" s="203" t="s">
        <v>146</v>
      </c>
      <c r="BK101" s="205">
        <f>BK102+BK133+BK215+BK292+BK306</f>
        <v>0</v>
      </c>
    </row>
    <row r="102" s="11" customFormat="1" ht="22.8" customHeight="1">
      <c r="A102" s="11"/>
      <c r="B102" s="192"/>
      <c r="C102" s="193"/>
      <c r="D102" s="194" t="s">
        <v>71</v>
      </c>
      <c r="E102" s="234" t="s">
        <v>156</v>
      </c>
      <c r="F102" s="234" t="s">
        <v>228</v>
      </c>
      <c r="G102" s="193"/>
      <c r="H102" s="193"/>
      <c r="I102" s="196"/>
      <c r="J102" s="235">
        <f>BK102</f>
        <v>0</v>
      </c>
      <c r="K102" s="193"/>
      <c r="L102" s="198"/>
      <c r="M102" s="199"/>
      <c r="N102" s="200"/>
      <c r="O102" s="200"/>
      <c r="P102" s="201">
        <f>SUM(P103:P132)</f>
        <v>0</v>
      </c>
      <c r="Q102" s="200"/>
      <c r="R102" s="201">
        <f>SUM(R103:R132)</f>
        <v>1.0413888200000001</v>
      </c>
      <c r="S102" s="200"/>
      <c r="T102" s="202">
        <f>SUM(T103:T132)</f>
        <v>0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3" t="s">
        <v>79</v>
      </c>
      <c r="AT102" s="204" t="s">
        <v>71</v>
      </c>
      <c r="AU102" s="204" t="s">
        <v>79</v>
      </c>
      <c r="AY102" s="203" t="s">
        <v>146</v>
      </c>
      <c r="BK102" s="205">
        <f>SUM(BK103:BK132)</f>
        <v>0</v>
      </c>
    </row>
    <row r="103" s="2" customFormat="1" ht="33" customHeight="1">
      <c r="A103" s="39"/>
      <c r="B103" s="40"/>
      <c r="C103" s="206" t="s">
        <v>79</v>
      </c>
      <c r="D103" s="206" t="s">
        <v>147</v>
      </c>
      <c r="E103" s="207" t="s">
        <v>229</v>
      </c>
      <c r="F103" s="208" t="s">
        <v>230</v>
      </c>
      <c r="G103" s="209" t="s">
        <v>231</v>
      </c>
      <c r="H103" s="210">
        <v>1</v>
      </c>
      <c r="I103" s="211"/>
      <c r="J103" s="212">
        <f>ROUND(I103*H103,2)</f>
        <v>0</v>
      </c>
      <c r="K103" s="208" t="s">
        <v>194</v>
      </c>
      <c r="L103" s="45"/>
      <c r="M103" s="213" t="s">
        <v>19</v>
      </c>
      <c r="N103" s="214" t="s">
        <v>43</v>
      </c>
      <c r="O103" s="85"/>
      <c r="P103" s="215">
        <f>O103*H103</f>
        <v>0</v>
      </c>
      <c r="Q103" s="215">
        <v>0.039629999999999999</v>
      </c>
      <c r="R103" s="215">
        <f>Q103*H103</f>
        <v>0.039629999999999999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145</v>
      </c>
      <c r="AT103" s="217" t="s">
        <v>147</v>
      </c>
      <c r="AU103" s="217" t="s">
        <v>82</v>
      </c>
      <c r="AY103" s="18" t="s">
        <v>146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79</v>
      </c>
      <c r="BK103" s="218">
        <f>ROUND(I103*H103,2)</f>
        <v>0</v>
      </c>
      <c r="BL103" s="18" t="s">
        <v>145</v>
      </c>
      <c r="BM103" s="217" t="s">
        <v>232</v>
      </c>
    </row>
    <row r="104" s="2" customFormat="1">
      <c r="A104" s="39"/>
      <c r="B104" s="40"/>
      <c r="C104" s="41"/>
      <c r="D104" s="219" t="s">
        <v>152</v>
      </c>
      <c r="E104" s="41"/>
      <c r="F104" s="220" t="s">
        <v>233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82</v>
      </c>
    </row>
    <row r="105" s="2" customFormat="1">
      <c r="A105" s="39"/>
      <c r="B105" s="40"/>
      <c r="C105" s="41"/>
      <c r="D105" s="236" t="s">
        <v>197</v>
      </c>
      <c r="E105" s="41"/>
      <c r="F105" s="237" t="s">
        <v>234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197</v>
      </c>
      <c r="AU105" s="18" t="s">
        <v>82</v>
      </c>
    </row>
    <row r="106" s="13" customFormat="1">
      <c r="A106" s="13"/>
      <c r="B106" s="238"/>
      <c r="C106" s="239"/>
      <c r="D106" s="219" t="s">
        <v>235</v>
      </c>
      <c r="E106" s="240" t="s">
        <v>19</v>
      </c>
      <c r="F106" s="241" t="s">
        <v>236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235</v>
      </c>
      <c r="AU106" s="247" t="s">
        <v>82</v>
      </c>
      <c r="AV106" s="13" t="s">
        <v>79</v>
      </c>
      <c r="AW106" s="13" t="s">
        <v>33</v>
      </c>
      <c r="AX106" s="13" t="s">
        <v>72</v>
      </c>
      <c r="AY106" s="247" t="s">
        <v>146</v>
      </c>
    </row>
    <row r="107" s="14" customFormat="1">
      <c r="A107" s="14"/>
      <c r="B107" s="248"/>
      <c r="C107" s="249"/>
      <c r="D107" s="219" t="s">
        <v>235</v>
      </c>
      <c r="E107" s="250" t="s">
        <v>19</v>
      </c>
      <c r="F107" s="251" t="s">
        <v>79</v>
      </c>
      <c r="G107" s="249"/>
      <c r="H107" s="252">
        <v>1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8" t="s">
        <v>235</v>
      </c>
      <c r="AU107" s="258" t="s">
        <v>82</v>
      </c>
      <c r="AV107" s="14" t="s">
        <v>82</v>
      </c>
      <c r="AW107" s="14" t="s">
        <v>33</v>
      </c>
      <c r="AX107" s="14" t="s">
        <v>79</v>
      </c>
      <c r="AY107" s="258" t="s">
        <v>146</v>
      </c>
    </row>
    <row r="108" s="2" customFormat="1" ht="33" customHeight="1">
      <c r="A108" s="39"/>
      <c r="B108" s="40"/>
      <c r="C108" s="206" t="s">
        <v>82</v>
      </c>
      <c r="D108" s="206" t="s">
        <v>147</v>
      </c>
      <c r="E108" s="207" t="s">
        <v>237</v>
      </c>
      <c r="F108" s="208" t="s">
        <v>238</v>
      </c>
      <c r="G108" s="209" t="s">
        <v>239</v>
      </c>
      <c r="H108" s="210">
        <v>0.052999999999999998</v>
      </c>
      <c r="I108" s="211"/>
      <c r="J108" s="212">
        <f>ROUND(I108*H108,2)</f>
        <v>0</v>
      </c>
      <c r="K108" s="208" t="s">
        <v>194</v>
      </c>
      <c r="L108" s="45"/>
      <c r="M108" s="213" t="s">
        <v>19</v>
      </c>
      <c r="N108" s="214" t="s">
        <v>43</v>
      </c>
      <c r="O108" s="85"/>
      <c r="P108" s="215">
        <f>O108*H108</f>
        <v>0</v>
      </c>
      <c r="Q108" s="215">
        <v>0.019539999999999998</v>
      </c>
      <c r="R108" s="215">
        <f>Q108*H108</f>
        <v>0.0010356199999999999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145</v>
      </c>
      <c r="AT108" s="217" t="s">
        <v>147</v>
      </c>
      <c r="AU108" s="217" t="s">
        <v>82</v>
      </c>
      <c r="AY108" s="18" t="s">
        <v>146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79</v>
      </c>
      <c r="BK108" s="218">
        <f>ROUND(I108*H108,2)</f>
        <v>0</v>
      </c>
      <c r="BL108" s="18" t="s">
        <v>145</v>
      </c>
      <c r="BM108" s="217" t="s">
        <v>240</v>
      </c>
    </row>
    <row r="109" s="2" customFormat="1">
      <c r="A109" s="39"/>
      <c r="B109" s="40"/>
      <c r="C109" s="41"/>
      <c r="D109" s="219" t="s">
        <v>152</v>
      </c>
      <c r="E109" s="41"/>
      <c r="F109" s="220" t="s">
        <v>241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82</v>
      </c>
    </row>
    <row r="110" s="2" customFormat="1">
      <c r="A110" s="39"/>
      <c r="B110" s="40"/>
      <c r="C110" s="41"/>
      <c r="D110" s="236" t="s">
        <v>197</v>
      </c>
      <c r="E110" s="41"/>
      <c r="F110" s="237" t="s">
        <v>242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197</v>
      </c>
      <c r="AU110" s="18" t="s">
        <v>82</v>
      </c>
    </row>
    <row r="111" s="13" customFormat="1">
      <c r="A111" s="13"/>
      <c r="B111" s="238"/>
      <c r="C111" s="239"/>
      <c r="D111" s="219" t="s">
        <v>235</v>
      </c>
      <c r="E111" s="240" t="s">
        <v>19</v>
      </c>
      <c r="F111" s="241" t="s">
        <v>243</v>
      </c>
      <c r="G111" s="239"/>
      <c r="H111" s="240" t="s">
        <v>19</v>
      </c>
      <c r="I111" s="242"/>
      <c r="J111" s="239"/>
      <c r="K111" s="239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235</v>
      </c>
      <c r="AU111" s="247" t="s">
        <v>82</v>
      </c>
      <c r="AV111" s="13" t="s">
        <v>79</v>
      </c>
      <c r="AW111" s="13" t="s">
        <v>33</v>
      </c>
      <c r="AX111" s="13" t="s">
        <v>72</v>
      </c>
      <c r="AY111" s="247" t="s">
        <v>146</v>
      </c>
    </row>
    <row r="112" s="14" customFormat="1">
      <c r="A112" s="14"/>
      <c r="B112" s="248"/>
      <c r="C112" s="249"/>
      <c r="D112" s="219" t="s">
        <v>235</v>
      </c>
      <c r="E112" s="250" t="s">
        <v>19</v>
      </c>
      <c r="F112" s="251" t="s">
        <v>244</v>
      </c>
      <c r="G112" s="249"/>
      <c r="H112" s="252">
        <v>0.052999999999999998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8" t="s">
        <v>235</v>
      </c>
      <c r="AU112" s="258" t="s">
        <v>82</v>
      </c>
      <c r="AV112" s="14" t="s">
        <v>82</v>
      </c>
      <c r="AW112" s="14" t="s">
        <v>33</v>
      </c>
      <c r="AX112" s="14" t="s">
        <v>79</v>
      </c>
      <c r="AY112" s="258" t="s">
        <v>146</v>
      </c>
    </row>
    <row r="113" s="2" customFormat="1" ht="24.15" customHeight="1">
      <c r="A113" s="39"/>
      <c r="B113" s="40"/>
      <c r="C113" s="259" t="s">
        <v>156</v>
      </c>
      <c r="D113" s="259" t="s">
        <v>245</v>
      </c>
      <c r="E113" s="260" t="s">
        <v>246</v>
      </c>
      <c r="F113" s="261" t="s">
        <v>247</v>
      </c>
      <c r="G113" s="262" t="s">
        <v>239</v>
      </c>
      <c r="H113" s="263">
        <v>0.058000000000000003</v>
      </c>
      <c r="I113" s="264"/>
      <c r="J113" s="265">
        <f>ROUND(I113*H113,2)</f>
        <v>0</v>
      </c>
      <c r="K113" s="261" t="s">
        <v>194</v>
      </c>
      <c r="L113" s="266"/>
      <c r="M113" s="267" t="s">
        <v>19</v>
      </c>
      <c r="N113" s="268" t="s">
        <v>43</v>
      </c>
      <c r="O113" s="85"/>
      <c r="P113" s="215">
        <f>O113*H113</f>
        <v>0</v>
      </c>
      <c r="Q113" s="215">
        <v>1</v>
      </c>
      <c r="R113" s="215">
        <f>Q113*H113</f>
        <v>0.058000000000000003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179</v>
      </c>
      <c r="AT113" s="217" t="s">
        <v>245</v>
      </c>
      <c r="AU113" s="217" t="s">
        <v>82</v>
      </c>
      <c r="AY113" s="18" t="s">
        <v>146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79</v>
      </c>
      <c r="BK113" s="218">
        <f>ROUND(I113*H113,2)</f>
        <v>0</v>
      </c>
      <c r="BL113" s="18" t="s">
        <v>145</v>
      </c>
      <c r="BM113" s="217" t="s">
        <v>248</v>
      </c>
    </row>
    <row r="114" s="2" customFormat="1">
      <c r="A114" s="39"/>
      <c r="B114" s="40"/>
      <c r="C114" s="41"/>
      <c r="D114" s="219" t="s">
        <v>152</v>
      </c>
      <c r="E114" s="41"/>
      <c r="F114" s="220" t="s">
        <v>247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152</v>
      </c>
      <c r="AU114" s="18" t="s">
        <v>82</v>
      </c>
    </row>
    <row r="115" s="14" customFormat="1">
      <c r="A115" s="14"/>
      <c r="B115" s="248"/>
      <c r="C115" s="249"/>
      <c r="D115" s="219" t="s">
        <v>235</v>
      </c>
      <c r="E115" s="249"/>
      <c r="F115" s="251" t="s">
        <v>249</v>
      </c>
      <c r="G115" s="249"/>
      <c r="H115" s="252">
        <v>0.058000000000000003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235</v>
      </c>
      <c r="AU115" s="258" t="s">
        <v>82</v>
      </c>
      <c r="AV115" s="14" t="s">
        <v>82</v>
      </c>
      <c r="AW115" s="14" t="s">
        <v>4</v>
      </c>
      <c r="AX115" s="14" t="s">
        <v>79</v>
      </c>
      <c r="AY115" s="258" t="s">
        <v>146</v>
      </c>
    </row>
    <row r="116" s="2" customFormat="1" ht="33" customHeight="1">
      <c r="A116" s="39"/>
      <c r="B116" s="40"/>
      <c r="C116" s="206" t="s">
        <v>145</v>
      </c>
      <c r="D116" s="206" t="s">
        <v>147</v>
      </c>
      <c r="E116" s="207" t="s">
        <v>250</v>
      </c>
      <c r="F116" s="208" t="s">
        <v>251</v>
      </c>
      <c r="G116" s="209" t="s">
        <v>252</v>
      </c>
      <c r="H116" s="210">
        <v>1.6000000000000001</v>
      </c>
      <c r="I116" s="211"/>
      <c r="J116" s="212">
        <f>ROUND(I116*H116,2)</f>
        <v>0</v>
      </c>
      <c r="K116" s="208" t="s">
        <v>194</v>
      </c>
      <c r="L116" s="45"/>
      <c r="M116" s="213" t="s">
        <v>19</v>
      </c>
      <c r="N116" s="214" t="s">
        <v>43</v>
      </c>
      <c r="O116" s="85"/>
      <c r="P116" s="215">
        <f>O116*H116</f>
        <v>0</v>
      </c>
      <c r="Q116" s="215">
        <v>0.061969999999999997</v>
      </c>
      <c r="R116" s="215">
        <f>Q116*H116</f>
        <v>0.099152000000000004</v>
      </c>
      <c r="S116" s="215">
        <v>0</v>
      </c>
      <c r="T116" s="216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7" t="s">
        <v>145</v>
      </c>
      <c r="AT116" s="217" t="s">
        <v>147</v>
      </c>
      <c r="AU116" s="217" t="s">
        <v>82</v>
      </c>
      <c r="AY116" s="18" t="s">
        <v>146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8" t="s">
        <v>79</v>
      </c>
      <c r="BK116" s="218">
        <f>ROUND(I116*H116,2)</f>
        <v>0</v>
      </c>
      <c r="BL116" s="18" t="s">
        <v>145</v>
      </c>
      <c r="BM116" s="217" t="s">
        <v>253</v>
      </c>
    </row>
    <row r="117" s="2" customFormat="1">
      <c r="A117" s="39"/>
      <c r="B117" s="40"/>
      <c r="C117" s="41"/>
      <c r="D117" s="219" t="s">
        <v>152</v>
      </c>
      <c r="E117" s="41"/>
      <c r="F117" s="220" t="s">
        <v>254</v>
      </c>
      <c r="G117" s="41"/>
      <c r="H117" s="41"/>
      <c r="I117" s="221"/>
      <c r="J117" s="41"/>
      <c r="K117" s="41"/>
      <c r="L117" s="45"/>
      <c r="M117" s="222"/>
      <c r="N117" s="22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152</v>
      </c>
      <c r="AU117" s="18" t="s">
        <v>82</v>
      </c>
    </row>
    <row r="118" s="2" customFormat="1">
      <c r="A118" s="39"/>
      <c r="B118" s="40"/>
      <c r="C118" s="41"/>
      <c r="D118" s="236" t="s">
        <v>197</v>
      </c>
      <c r="E118" s="41"/>
      <c r="F118" s="237" t="s">
        <v>255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197</v>
      </c>
      <c r="AU118" s="18" t="s">
        <v>82</v>
      </c>
    </row>
    <row r="119" s="13" customFormat="1">
      <c r="A119" s="13"/>
      <c r="B119" s="238"/>
      <c r="C119" s="239"/>
      <c r="D119" s="219" t="s">
        <v>235</v>
      </c>
      <c r="E119" s="240" t="s">
        <v>19</v>
      </c>
      <c r="F119" s="241" t="s">
        <v>256</v>
      </c>
      <c r="G119" s="239"/>
      <c r="H119" s="240" t="s">
        <v>19</v>
      </c>
      <c r="I119" s="242"/>
      <c r="J119" s="239"/>
      <c r="K119" s="239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235</v>
      </c>
      <c r="AU119" s="247" t="s">
        <v>82</v>
      </c>
      <c r="AV119" s="13" t="s">
        <v>79</v>
      </c>
      <c r="AW119" s="13" t="s">
        <v>33</v>
      </c>
      <c r="AX119" s="13" t="s">
        <v>72</v>
      </c>
      <c r="AY119" s="247" t="s">
        <v>146</v>
      </c>
    </row>
    <row r="120" s="14" customFormat="1">
      <c r="A120" s="14"/>
      <c r="B120" s="248"/>
      <c r="C120" s="249"/>
      <c r="D120" s="219" t="s">
        <v>235</v>
      </c>
      <c r="E120" s="250" t="s">
        <v>19</v>
      </c>
      <c r="F120" s="251" t="s">
        <v>257</v>
      </c>
      <c r="G120" s="249"/>
      <c r="H120" s="252">
        <v>1.6000000000000001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235</v>
      </c>
      <c r="AU120" s="258" t="s">
        <v>82</v>
      </c>
      <c r="AV120" s="14" t="s">
        <v>82</v>
      </c>
      <c r="AW120" s="14" t="s">
        <v>33</v>
      </c>
      <c r="AX120" s="14" t="s">
        <v>79</v>
      </c>
      <c r="AY120" s="258" t="s">
        <v>146</v>
      </c>
    </row>
    <row r="121" s="2" customFormat="1" ht="24.15" customHeight="1">
      <c r="A121" s="39"/>
      <c r="B121" s="40"/>
      <c r="C121" s="206" t="s">
        <v>166</v>
      </c>
      <c r="D121" s="206" t="s">
        <v>147</v>
      </c>
      <c r="E121" s="207" t="s">
        <v>258</v>
      </c>
      <c r="F121" s="208" t="s">
        <v>259</v>
      </c>
      <c r="G121" s="209" t="s">
        <v>252</v>
      </c>
      <c r="H121" s="210">
        <v>0.35999999999999999</v>
      </c>
      <c r="I121" s="211"/>
      <c r="J121" s="212">
        <f>ROUND(I121*H121,2)</f>
        <v>0</v>
      </c>
      <c r="K121" s="208" t="s">
        <v>194</v>
      </c>
      <c r="L121" s="45"/>
      <c r="M121" s="213" t="s">
        <v>19</v>
      </c>
      <c r="N121" s="214" t="s">
        <v>43</v>
      </c>
      <c r="O121" s="85"/>
      <c r="P121" s="215">
        <f>O121*H121</f>
        <v>0</v>
      </c>
      <c r="Q121" s="215">
        <v>0.17818000000000001</v>
      </c>
      <c r="R121" s="215">
        <f>Q121*H121</f>
        <v>0.064144800000000002</v>
      </c>
      <c r="S121" s="215">
        <v>0</v>
      </c>
      <c r="T121" s="21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7" t="s">
        <v>145</v>
      </c>
      <c r="AT121" s="217" t="s">
        <v>147</v>
      </c>
      <c r="AU121" s="217" t="s">
        <v>82</v>
      </c>
      <c r="AY121" s="18" t="s">
        <v>146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8" t="s">
        <v>79</v>
      </c>
      <c r="BK121" s="218">
        <f>ROUND(I121*H121,2)</f>
        <v>0</v>
      </c>
      <c r="BL121" s="18" t="s">
        <v>145</v>
      </c>
      <c r="BM121" s="217" t="s">
        <v>260</v>
      </c>
    </row>
    <row r="122" s="2" customFormat="1">
      <c r="A122" s="39"/>
      <c r="B122" s="40"/>
      <c r="C122" s="41"/>
      <c r="D122" s="219" t="s">
        <v>152</v>
      </c>
      <c r="E122" s="41"/>
      <c r="F122" s="220" t="s">
        <v>261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152</v>
      </c>
      <c r="AU122" s="18" t="s">
        <v>82</v>
      </c>
    </row>
    <row r="123" s="2" customFormat="1">
      <c r="A123" s="39"/>
      <c r="B123" s="40"/>
      <c r="C123" s="41"/>
      <c r="D123" s="236" t="s">
        <v>197</v>
      </c>
      <c r="E123" s="41"/>
      <c r="F123" s="237" t="s">
        <v>262</v>
      </c>
      <c r="G123" s="41"/>
      <c r="H123" s="41"/>
      <c r="I123" s="221"/>
      <c r="J123" s="41"/>
      <c r="K123" s="41"/>
      <c r="L123" s="45"/>
      <c r="M123" s="222"/>
      <c r="N123" s="223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197</v>
      </c>
      <c r="AU123" s="18" t="s">
        <v>82</v>
      </c>
    </row>
    <row r="124" s="13" customFormat="1">
      <c r="A124" s="13"/>
      <c r="B124" s="238"/>
      <c r="C124" s="239"/>
      <c r="D124" s="219" t="s">
        <v>235</v>
      </c>
      <c r="E124" s="240" t="s">
        <v>19</v>
      </c>
      <c r="F124" s="241" t="s">
        <v>243</v>
      </c>
      <c r="G124" s="239"/>
      <c r="H124" s="240" t="s">
        <v>19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235</v>
      </c>
      <c r="AU124" s="247" t="s">
        <v>82</v>
      </c>
      <c r="AV124" s="13" t="s">
        <v>79</v>
      </c>
      <c r="AW124" s="13" t="s">
        <v>33</v>
      </c>
      <c r="AX124" s="13" t="s">
        <v>72</v>
      </c>
      <c r="AY124" s="247" t="s">
        <v>146</v>
      </c>
    </row>
    <row r="125" s="14" customFormat="1">
      <c r="A125" s="14"/>
      <c r="B125" s="248"/>
      <c r="C125" s="249"/>
      <c r="D125" s="219" t="s">
        <v>235</v>
      </c>
      <c r="E125" s="250" t="s">
        <v>19</v>
      </c>
      <c r="F125" s="251" t="s">
        <v>263</v>
      </c>
      <c r="G125" s="249"/>
      <c r="H125" s="252">
        <v>0.35999999999999999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8" t="s">
        <v>235</v>
      </c>
      <c r="AU125" s="258" t="s">
        <v>82</v>
      </c>
      <c r="AV125" s="14" t="s">
        <v>82</v>
      </c>
      <c r="AW125" s="14" t="s">
        <v>33</v>
      </c>
      <c r="AX125" s="14" t="s">
        <v>79</v>
      </c>
      <c r="AY125" s="258" t="s">
        <v>146</v>
      </c>
    </row>
    <row r="126" s="2" customFormat="1" ht="24.15" customHeight="1">
      <c r="A126" s="39"/>
      <c r="B126" s="40"/>
      <c r="C126" s="206" t="s">
        <v>171</v>
      </c>
      <c r="D126" s="206" t="s">
        <v>147</v>
      </c>
      <c r="E126" s="207" t="s">
        <v>264</v>
      </c>
      <c r="F126" s="208" t="s">
        <v>265</v>
      </c>
      <c r="G126" s="209" t="s">
        <v>252</v>
      </c>
      <c r="H126" s="210">
        <v>9.8399999999999999</v>
      </c>
      <c r="I126" s="211"/>
      <c r="J126" s="212">
        <f>ROUND(I126*H126,2)</f>
        <v>0</v>
      </c>
      <c r="K126" s="208" t="s">
        <v>194</v>
      </c>
      <c r="L126" s="45"/>
      <c r="M126" s="213" t="s">
        <v>19</v>
      </c>
      <c r="N126" s="214" t="s">
        <v>43</v>
      </c>
      <c r="O126" s="85"/>
      <c r="P126" s="215">
        <f>O126*H126</f>
        <v>0</v>
      </c>
      <c r="Q126" s="215">
        <v>0.079210000000000003</v>
      </c>
      <c r="R126" s="215">
        <f>Q126*H126</f>
        <v>0.77942639999999996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145</v>
      </c>
      <c r="AT126" s="217" t="s">
        <v>147</v>
      </c>
      <c r="AU126" s="217" t="s">
        <v>82</v>
      </c>
      <c r="AY126" s="18" t="s">
        <v>146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79</v>
      </c>
      <c r="BK126" s="218">
        <f>ROUND(I126*H126,2)</f>
        <v>0</v>
      </c>
      <c r="BL126" s="18" t="s">
        <v>145</v>
      </c>
      <c r="BM126" s="217" t="s">
        <v>266</v>
      </c>
    </row>
    <row r="127" s="2" customFormat="1">
      <c r="A127" s="39"/>
      <c r="B127" s="40"/>
      <c r="C127" s="41"/>
      <c r="D127" s="219" t="s">
        <v>152</v>
      </c>
      <c r="E127" s="41"/>
      <c r="F127" s="220" t="s">
        <v>267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82</v>
      </c>
    </row>
    <row r="128" s="2" customFormat="1">
      <c r="A128" s="39"/>
      <c r="B128" s="40"/>
      <c r="C128" s="41"/>
      <c r="D128" s="236" t="s">
        <v>197</v>
      </c>
      <c r="E128" s="41"/>
      <c r="F128" s="237" t="s">
        <v>268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197</v>
      </c>
      <c r="AU128" s="18" t="s">
        <v>82</v>
      </c>
    </row>
    <row r="129" s="13" customFormat="1">
      <c r="A129" s="13"/>
      <c r="B129" s="238"/>
      <c r="C129" s="239"/>
      <c r="D129" s="219" t="s">
        <v>235</v>
      </c>
      <c r="E129" s="240" t="s">
        <v>19</v>
      </c>
      <c r="F129" s="241" t="s">
        <v>236</v>
      </c>
      <c r="G129" s="239"/>
      <c r="H129" s="240" t="s">
        <v>19</v>
      </c>
      <c r="I129" s="242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235</v>
      </c>
      <c r="AU129" s="247" t="s">
        <v>82</v>
      </c>
      <c r="AV129" s="13" t="s">
        <v>79</v>
      </c>
      <c r="AW129" s="13" t="s">
        <v>33</v>
      </c>
      <c r="AX129" s="13" t="s">
        <v>72</v>
      </c>
      <c r="AY129" s="247" t="s">
        <v>146</v>
      </c>
    </row>
    <row r="130" s="14" customFormat="1">
      <c r="A130" s="14"/>
      <c r="B130" s="248"/>
      <c r="C130" s="249"/>
      <c r="D130" s="219" t="s">
        <v>235</v>
      </c>
      <c r="E130" s="250" t="s">
        <v>19</v>
      </c>
      <c r="F130" s="251" t="s">
        <v>269</v>
      </c>
      <c r="G130" s="249"/>
      <c r="H130" s="252">
        <v>11.658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8" t="s">
        <v>235</v>
      </c>
      <c r="AU130" s="258" t="s">
        <v>82</v>
      </c>
      <c r="AV130" s="14" t="s">
        <v>82</v>
      </c>
      <c r="AW130" s="14" t="s">
        <v>33</v>
      </c>
      <c r="AX130" s="14" t="s">
        <v>72</v>
      </c>
      <c r="AY130" s="258" t="s">
        <v>146</v>
      </c>
    </row>
    <row r="131" s="14" customFormat="1">
      <c r="A131" s="14"/>
      <c r="B131" s="248"/>
      <c r="C131" s="249"/>
      <c r="D131" s="219" t="s">
        <v>235</v>
      </c>
      <c r="E131" s="250" t="s">
        <v>19</v>
      </c>
      <c r="F131" s="251" t="s">
        <v>270</v>
      </c>
      <c r="G131" s="249"/>
      <c r="H131" s="252">
        <v>-1.8180000000000001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235</v>
      </c>
      <c r="AU131" s="258" t="s">
        <v>82</v>
      </c>
      <c r="AV131" s="14" t="s">
        <v>82</v>
      </c>
      <c r="AW131" s="14" t="s">
        <v>33</v>
      </c>
      <c r="AX131" s="14" t="s">
        <v>72</v>
      </c>
      <c r="AY131" s="258" t="s">
        <v>146</v>
      </c>
    </row>
    <row r="132" s="15" customFormat="1">
      <c r="A132" s="15"/>
      <c r="B132" s="269"/>
      <c r="C132" s="270"/>
      <c r="D132" s="219" t="s">
        <v>235</v>
      </c>
      <c r="E132" s="271" t="s">
        <v>19</v>
      </c>
      <c r="F132" s="272" t="s">
        <v>271</v>
      </c>
      <c r="G132" s="270"/>
      <c r="H132" s="273">
        <v>9.8399999999999999</v>
      </c>
      <c r="I132" s="274"/>
      <c r="J132" s="270"/>
      <c r="K132" s="270"/>
      <c r="L132" s="275"/>
      <c r="M132" s="276"/>
      <c r="N132" s="277"/>
      <c r="O132" s="277"/>
      <c r="P132" s="277"/>
      <c r="Q132" s="277"/>
      <c r="R132" s="277"/>
      <c r="S132" s="277"/>
      <c r="T132" s="27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9" t="s">
        <v>235</v>
      </c>
      <c r="AU132" s="279" t="s">
        <v>82</v>
      </c>
      <c r="AV132" s="15" t="s">
        <v>145</v>
      </c>
      <c r="AW132" s="15" t="s">
        <v>33</v>
      </c>
      <c r="AX132" s="15" t="s">
        <v>79</v>
      </c>
      <c r="AY132" s="279" t="s">
        <v>146</v>
      </c>
    </row>
    <row r="133" s="11" customFormat="1" ht="22.8" customHeight="1">
      <c r="A133" s="11"/>
      <c r="B133" s="192"/>
      <c r="C133" s="193"/>
      <c r="D133" s="194" t="s">
        <v>71</v>
      </c>
      <c r="E133" s="234" t="s">
        <v>171</v>
      </c>
      <c r="F133" s="234" t="s">
        <v>272</v>
      </c>
      <c r="G133" s="193"/>
      <c r="H133" s="193"/>
      <c r="I133" s="196"/>
      <c r="J133" s="235">
        <f>BK133</f>
        <v>0</v>
      </c>
      <c r="K133" s="193"/>
      <c r="L133" s="198"/>
      <c r="M133" s="199"/>
      <c r="N133" s="200"/>
      <c r="O133" s="200"/>
      <c r="P133" s="201">
        <f>SUM(P134:P214)</f>
        <v>0</v>
      </c>
      <c r="Q133" s="200"/>
      <c r="R133" s="201">
        <f>SUM(R134:R214)</f>
        <v>6.6389059000000001</v>
      </c>
      <c r="S133" s="200"/>
      <c r="T133" s="202">
        <f>SUM(T134:T214)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3" t="s">
        <v>79</v>
      </c>
      <c r="AT133" s="204" t="s">
        <v>71</v>
      </c>
      <c r="AU133" s="204" t="s">
        <v>79</v>
      </c>
      <c r="AY133" s="203" t="s">
        <v>146</v>
      </c>
      <c r="BK133" s="205">
        <f>SUM(BK134:BK214)</f>
        <v>0</v>
      </c>
    </row>
    <row r="134" s="2" customFormat="1" ht="24.15" customHeight="1">
      <c r="A134" s="39"/>
      <c r="B134" s="40"/>
      <c r="C134" s="206" t="s">
        <v>175</v>
      </c>
      <c r="D134" s="206" t="s">
        <v>147</v>
      </c>
      <c r="E134" s="207" t="s">
        <v>273</v>
      </c>
      <c r="F134" s="208" t="s">
        <v>274</v>
      </c>
      <c r="G134" s="209" t="s">
        <v>252</v>
      </c>
      <c r="H134" s="210">
        <v>4.8700000000000001</v>
      </c>
      <c r="I134" s="211"/>
      <c r="J134" s="212">
        <f>ROUND(I134*H134,2)</f>
        <v>0</v>
      </c>
      <c r="K134" s="208" t="s">
        <v>194</v>
      </c>
      <c r="L134" s="45"/>
      <c r="M134" s="213" t="s">
        <v>19</v>
      </c>
      <c r="N134" s="214" t="s">
        <v>43</v>
      </c>
      <c r="O134" s="85"/>
      <c r="P134" s="215">
        <f>O134*H134</f>
        <v>0</v>
      </c>
      <c r="Q134" s="215">
        <v>0.00025999999999999998</v>
      </c>
      <c r="R134" s="215">
        <f>Q134*H134</f>
        <v>0.0012661999999999999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145</v>
      </c>
      <c r="AT134" s="217" t="s">
        <v>147</v>
      </c>
      <c r="AU134" s="217" t="s">
        <v>82</v>
      </c>
      <c r="AY134" s="18" t="s">
        <v>146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79</v>
      </c>
      <c r="BK134" s="218">
        <f>ROUND(I134*H134,2)</f>
        <v>0</v>
      </c>
      <c r="BL134" s="18" t="s">
        <v>145</v>
      </c>
      <c r="BM134" s="217" t="s">
        <v>275</v>
      </c>
    </row>
    <row r="135" s="2" customFormat="1">
      <c r="A135" s="39"/>
      <c r="B135" s="40"/>
      <c r="C135" s="41"/>
      <c r="D135" s="219" t="s">
        <v>152</v>
      </c>
      <c r="E135" s="41"/>
      <c r="F135" s="220" t="s">
        <v>276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82</v>
      </c>
    </row>
    <row r="136" s="2" customFormat="1">
      <c r="A136" s="39"/>
      <c r="B136" s="40"/>
      <c r="C136" s="41"/>
      <c r="D136" s="236" t="s">
        <v>197</v>
      </c>
      <c r="E136" s="41"/>
      <c r="F136" s="237" t="s">
        <v>277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197</v>
      </c>
      <c r="AU136" s="18" t="s">
        <v>82</v>
      </c>
    </row>
    <row r="137" s="13" customFormat="1">
      <c r="A137" s="13"/>
      <c r="B137" s="238"/>
      <c r="C137" s="239"/>
      <c r="D137" s="219" t="s">
        <v>235</v>
      </c>
      <c r="E137" s="240" t="s">
        <v>19</v>
      </c>
      <c r="F137" s="241" t="s">
        <v>243</v>
      </c>
      <c r="G137" s="239"/>
      <c r="H137" s="240" t="s">
        <v>19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235</v>
      </c>
      <c r="AU137" s="247" t="s">
        <v>82</v>
      </c>
      <c r="AV137" s="13" t="s">
        <v>79</v>
      </c>
      <c r="AW137" s="13" t="s">
        <v>33</v>
      </c>
      <c r="AX137" s="13" t="s">
        <v>72</v>
      </c>
      <c r="AY137" s="247" t="s">
        <v>146</v>
      </c>
    </row>
    <row r="138" s="13" customFormat="1">
      <c r="A138" s="13"/>
      <c r="B138" s="238"/>
      <c r="C138" s="239"/>
      <c r="D138" s="219" t="s">
        <v>235</v>
      </c>
      <c r="E138" s="240" t="s">
        <v>19</v>
      </c>
      <c r="F138" s="241" t="s">
        <v>278</v>
      </c>
      <c r="G138" s="239"/>
      <c r="H138" s="240" t="s">
        <v>19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235</v>
      </c>
      <c r="AU138" s="247" t="s">
        <v>82</v>
      </c>
      <c r="AV138" s="13" t="s">
        <v>79</v>
      </c>
      <c r="AW138" s="13" t="s">
        <v>33</v>
      </c>
      <c r="AX138" s="13" t="s">
        <v>72</v>
      </c>
      <c r="AY138" s="247" t="s">
        <v>146</v>
      </c>
    </row>
    <row r="139" s="14" customFormat="1">
      <c r="A139" s="14"/>
      <c r="B139" s="248"/>
      <c r="C139" s="249"/>
      <c r="D139" s="219" t="s">
        <v>235</v>
      </c>
      <c r="E139" s="250" t="s">
        <v>19</v>
      </c>
      <c r="F139" s="251" t="s">
        <v>279</v>
      </c>
      <c r="G139" s="249"/>
      <c r="H139" s="252">
        <v>1.1699999999999999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235</v>
      </c>
      <c r="AU139" s="258" t="s">
        <v>82</v>
      </c>
      <c r="AV139" s="14" t="s">
        <v>82</v>
      </c>
      <c r="AW139" s="14" t="s">
        <v>33</v>
      </c>
      <c r="AX139" s="14" t="s">
        <v>72</v>
      </c>
      <c r="AY139" s="258" t="s">
        <v>146</v>
      </c>
    </row>
    <row r="140" s="14" customFormat="1">
      <c r="A140" s="14"/>
      <c r="B140" s="248"/>
      <c r="C140" s="249"/>
      <c r="D140" s="219" t="s">
        <v>235</v>
      </c>
      <c r="E140" s="250" t="s">
        <v>19</v>
      </c>
      <c r="F140" s="251" t="s">
        <v>280</v>
      </c>
      <c r="G140" s="249"/>
      <c r="H140" s="252">
        <v>3.7000000000000002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8" t="s">
        <v>235</v>
      </c>
      <c r="AU140" s="258" t="s">
        <v>82</v>
      </c>
      <c r="AV140" s="14" t="s">
        <v>82</v>
      </c>
      <c r="AW140" s="14" t="s">
        <v>33</v>
      </c>
      <c r="AX140" s="14" t="s">
        <v>72</v>
      </c>
      <c r="AY140" s="258" t="s">
        <v>146</v>
      </c>
    </row>
    <row r="141" s="15" customFormat="1">
      <c r="A141" s="15"/>
      <c r="B141" s="269"/>
      <c r="C141" s="270"/>
      <c r="D141" s="219" t="s">
        <v>235</v>
      </c>
      <c r="E141" s="271" t="s">
        <v>19</v>
      </c>
      <c r="F141" s="272" t="s">
        <v>271</v>
      </c>
      <c r="G141" s="270"/>
      <c r="H141" s="273">
        <v>4.8700000000000001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9" t="s">
        <v>235</v>
      </c>
      <c r="AU141" s="279" t="s">
        <v>82</v>
      </c>
      <c r="AV141" s="15" t="s">
        <v>145</v>
      </c>
      <c r="AW141" s="15" t="s">
        <v>33</v>
      </c>
      <c r="AX141" s="15" t="s">
        <v>79</v>
      </c>
      <c r="AY141" s="279" t="s">
        <v>146</v>
      </c>
    </row>
    <row r="142" s="2" customFormat="1" ht="24.15" customHeight="1">
      <c r="A142" s="39"/>
      <c r="B142" s="40"/>
      <c r="C142" s="206" t="s">
        <v>179</v>
      </c>
      <c r="D142" s="206" t="s">
        <v>147</v>
      </c>
      <c r="E142" s="207" t="s">
        <v>281</v>
      </c>
      <c r="F142" s="208" t="s">
        <v>282</v>
      </c>
      <c r="G142" s="209" t="s">
        <v>252</v>
      </c>
      <c r="H142" s="210">
        <v>4.8700000000000001</v>
      </c>
      <c r="I142" s="211"/>
      <c r="J142" s="212">
        <f>ROUND(I142*H142,2)</f>
        <v>0</v>
      </c>
      <c r="K142" s="208" t="s">
        <v>194</v>
      </c>
      <c r="L142" s="45"/>
      <c r="M142" s="213" t="s">
        <v>19</v>
      </c>
      <c r="N142" s="214" t="s">
        <v>43</v>
      </c>
      <c r="O142" s="85"/>
      <c r="P142" s="215">
        <f>O142*H142</f>
        <v>0</v>
      </c>
      <c r="Q142" s="215">
        <v>0.015400000000000001</v>
      </c>
      <c r="R142" s="215">
        <f>Q142*H142</f>
        <v>0.074998000000000009</v>
      </c>
      <c r="S142" s="215">
        <v>0</v>
      </c>
      <c r="T142" s="21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7" t="s">
        <v>145</v>
      </c>
      <c r="AT142" s="217" t="s">
        <v>147</v>
      </c>
      <c r="AU142" s="217" t="s">
        <v>82</v>
      </c>
      <c r="AY142" s="18" t="s">
        <v>146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79</v>
      </c>
      <c r="BK142" s="218">
        <f>ROUND(I142*H142,2)</f>
        <v>0</v>
      </c>
      <c r="BL142" s="18" t="s">
        <v>145</v>
      </c>
      <c r="BM142" s="217" t="s">
        <v>283</v>
      </c>
    </row>
    <row r="143" s="2" customFormat="1">
      <c r="A143" s="39"/>
      <c r="B143" s="40"/>
      <c r="C143" s="41"/>
      <c r="D143" s="219" t="s">
        <v>152</v>
      </c>
      <c r="E143" s="41"/>
      <c r="F143" s="220" t="s">
        <v>284</v>
      </c>
      <c r="G143" s="41"/>
      <c r="H143" s="41"/>
      <c r="I143" s="221"/>
      <c r="J143" s="41"/>
      <c r="K143" s="41"/>
      <c r="L143" s="45"/>
      <c r="M143" s="222"/>
      <c r="N143" s="223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152</v>
      </c>
      <c r="AU143" s="18" t="s">
        <v>82</v>
      </c>
    </row>
    <row r="144" s="2" customFormat="1">
      <c r="A144" s="39"/>
      <c r="B144" s="40"/>
      <c r="C144" s="41"/>
      <c r="D144" s="236" t="s">
        <v>197</v>
      </c>
      <c r="E144" s="41"/>
      <c r="F144" s="237" t="s">
        <v>285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197</v>
      </c>
      <c r="AU144" s="18" t="s">
        <v>82</v>
      </c>
    </row>
    <row r="145" s="13" customFormat="1">
      <c r="A145" s="13"/>
      <c r="B145" s="238"/>
      <c r="C145" s="239"/>
      <c r="D145" s="219" t="s">
        <v>235</v>
      </c>
      <c r="E145" s="240" t="s">
        <v>19</v>
      </c>
      <c r="F145" s="241" t="s">
        <v>243</v>
      </c>
      <c r="G145" s="239"/>
      <c r="H145" s="240" t="s">
        <v>19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235</v>
      </c>
      <c r="AU145" s="247" t="s">
        <v>82</v>
      </c>
      <c r="AV145" s="13" t="s">
        <v>79</v>
      </c>
      <c r="AW145" s="13" t="s">
        <v>33</v>
      </c>
      <c r="AX145" s="13" t="s">
        <v>72</v>
      </c>
      <c r="AY145" s="247" t="s">
        <v>146</v>
      </c>
    </row>
    <row r="146" s="13" customFormat="1">
      <c r="A146" s="13"/>
      <c r="B146" s="238"/>
      <c r="C146" s="239"/>
      <c r="D146" s="219" t="s">
        <v>235</v>
      </c>
      <c r="E146" s="240" t="s">
        <v>19</v>
      </c>
      <c r="F146" s="241" t="s">
        <v>278</v>
      </c>
      <c r="G146" s="239"/>
      <c r="H146" s="240" t="s">
        <v>19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235</v>
      </c>
      <c r="AU146" s="247" t="s">
        <v>82</v>
      </c>
      <c r="AV146" s="13" t="s">
        <v>79</v>
      </c>
      <c r="AW146" s="13" t="s">
        <v>33</v>
      </c>
      <c r="AX146" s="13" t="s">
        <v>72</v>
      </c>
      <c r="AY146" s="247" t="s">
        <v>146</v>
      </c>
    </row>
    <row r="147" s="14" customFormat="1">
      <c r="A147" s="14"/>
      <c r="B147" s="248"/>
      <c r="C147" s="249"/>
      <c r="D147" s="219" t="s">
        <v>235</v>
      </c>
      <c r="E147" s="250" t="s">
        <v>19</v>
      </c>
      <c r="F147" s="251" t="s">
        <v>279</v>
      </c>
      <c r="G147" s="249"/>
      <c r="H147" s="252">
        <v>1.1699999999999999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235</v>
      </c>
      <c r="AU147" s="258" t="s">
        <v>82</v>
      </c>
      <c r="AV147" s="14" t="s">
        <v>82</v>
      </c>
      <c r="AW147" s="14" t="s">
        <v>33</v>
      </c>
      <c r="AX147" s="14" t="s">
        <v>72</v>
      </c>
      <c r="AY147" s="258" t="s">
        <v>146</v>
      </c>
    </row>
    <row r="148" s="14" customFormat="1">
      <c r="A148" s="14"/>
      <c r="B148" s="248"/>
      <c r="C148" s="249"/>
      <c r="D148" s="219" t="s">
        <v>235</v>
      </c>
      <c r="E148" s="250" t="s">
        <v>19</v>
      </c>
      <c r="F148" s="251" t="s">
        <v>280</v>
      </c>
      <c r="G148" s="249"/>
      <c r="H148" s="252">
        <v>3.7000000000000002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235</v>
      </c>
      <c r="AU148" s="258" t="s">
        <v>82</v>
      </c>
      <c r="AV148" s="14" t="s">
        <v>82</v>
      </c>
      <c r="AW148" s="14" t="s">
        <v>33</v>
      </c>
      <c r="AX148" s="14" t="s">
        <v>72</v>
      </c>
      <c r="AY148" s="258" t="s">
        <v>146</v>
      </c>
    </row>
    <row r="149" s="15" customFormat="1">
      <c r="A149" s="15"/>
      <c r="B149" s="269"/>
      <c r="C149" s="270"/>
      <c r="D149" s="219" t="s">
        <v>235</v>
      </c>
      <c r="E149" s="271" t="s">
        <v>19</v>
      </c>
      <c r="F149" s="272" t="s">
        <v>271</v>
      </c>
      <c r="G149" s="270"/>
      <c r="H149" s="273">
        <v>4.8700000000000001</v>
      </c>
      <c r="I149" s="274"/>
      <c r="J149" s="270"/>
      <c r="K149" s="270"/>
      <c r="L149" s="275"/>
      <c r="M149" s="276"/>
      <c r="N149" s="277"/>
      <c r="O149" s="277"/>
      <c r="P149" s="277"/>
      <c r="Q149" s="277"/>
      <c r="R149" s="277"/>
      <c r="S149" s="277"/>
      <c r="T149" s="27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9" t="s">
        <v>235</v>
      </c>
      <c r="AU149" s="279" t="s">
        <v>82</v>
      </c>
      <c r="AV149" s="15" t="s">
        <v>145</v>
      </c>
      <c r="AW149" s="15" t="s">
        <v>33</v>
      </c>
      <c r="AX149" s="15" t="s">
        <v>79</v>
      </c>
      <c r="AY149" s="279" t="s">
        <v>146</v>
      </c>
    </row>
    <row r="150" s="2" customFormat="1" ht="37.8" customHeight="1">
      <c r="A150" s="39"/>
      <c r="B150" s="40"/>
      <c r="C150" s="206" t="s">
        <v>286</v>
      </c>
      <c r="D150" s="206" t="s">
        <v>147</v>
      </c>
      <c r="E150" s="207" t="s">
        <v>287</v>
      </c>
      <c r="F150" s="208" t="s">
        <v>288</v>
      </c>
      <c r="G150" s="209" t="s">
        <v>252</v>
      </c>
      <c r="H150" s="210">
        <v>193.00200000000001</v>
      </c>
      <c r="I150" s="211"/>
      <c r="J150" s="212">
        <f>ROUND(I150*H150,2)</f>
        <v>0</v>
      </c>
      <c r="K150" s="208" t="s">
        <v>194</v>
      </c>
      <c r="L150" s="45"/>
      <c r="M150" s="213" t="s">
        <v>19</v>
      </c>
      <c r="N150" s="214" t="s">
        <v>43</v>
      </c>
      <c r="O150" s="85"/>
      <c r="P150" s="215">
        <f>O150*H150</f>
        <v>0</v>
      </c>
      <c r="Q150" s="215">
        <v>0.030300000000000001</v>
      </c>
      <c r="R150" s="215">
        <f>Q150*H150</f>
        <v>5.8479606000000004</v>
      </c>
      <c r="S150" s="215">
        <v>0</v>
      </c>
      <c r="T150" s="21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7" t="s">
        <v>145</v>
      </c>
      <c r="AT150" s="217" t="s">
        <v>147</v>
      </c>
      <c r="AU150" s="217" t="s">
        <v>82</v>
      </c>
      <c r="AY150" s="18" t="s">
        <v>146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79</v>
      </c>
      <c r="BK150" s="218">
        <f>ROUND(I150*H150,2)</f>
        <v>0</v>
      </c>
      <c r="BL150" s="18" t="s">
        <v>145</v>
      </c>
      <c r="BM150" s="217" t="s">
        <v>289</v>
      </c>
    </row>
    <row r="151" s="2" customFormat="1">
      <c r="A151" s="39"/>
      <c r="B151" s="40"/>
      <c r="C151" s="41"/>
      <c r="D151" s="219" t="s">
        <v>152</v>
      </c>
      <c r="E151" s="41"/>
      <c r="F151" s="220" t="s">
        <v>290</v>
      </c>
      <c r="G151" s="41"/>
      <c r="H151" s="41"/>
      <c r="I151" s="221"/>
      <c r="J151" s="41"/>
      <c r="K151" s="41"/>
      <c r="L151" s="45"/>
      <c r="M151" s="222"/>
      <c r="N151" s="22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152</v>
      </c>
      <c r="AU151" s="18" t="s">
        <v>82</v>
      </c>
    </row>
    <row r="152" s="2" customFormat="1">
      <c r="A152" s="39"/>
      <c r="B152" s="40"/>
      <c r="C152" s="41"/>
      <c r="D152" s="236" t="s">
        <v>197</v>
      </c>
      <c r="E152" s="41"/>
      <c r="F152" s="237" t="s">
        <v>291</v>
      </c>
      <c r="G152" s="41"/>
      <c r="H152" s="41"/>
      <c r="I152" s="221"/>
      <c r="J152" s="41"/>
      <c r="K152" s="41"/>
      <c r="L152" s="45"/>
      <c r="M152" s="222"/>
      <c r="N152" s="22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197</v>
      </c>
      <c r="AU152" s="18" t="s">
        <v>82</v>
      </c>
    </row>
    <row r="153" s="13" customFormat="1">
      <c r="A153" s="13"/>
      <c r="B153" s="238"/>
      <c r="C153" s="239"/>
      <c r="D153" s="219" t="s">
        <v>235</v>
      </c>
      <c r="E153" s="240" t="s">
        <v>19</v>
      </c>
      <c r="F153" s="241" t="s">
        <v>292</v>
      </c>
      <c r="G153" s="239"/>
      <c r="H153" s="240" t="s">
        <v>19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235</v>
      </c>
      <c r="AU153" s="247" t="s">
        <v>82</v>
      </c>
      <c r="AV153" s="13" t="s">
        <v>79</v>
      </c>
      <c r="AW153" s="13" t="s">
        <v>33</v>
      </c>
      <c r="AX153" s="13" t="s">
        <v>72</v>
      </c>
      <c r="AY153" s="247" t="s">
        <v>146</v>
      </c>
    </row>
    <row r="154" s="13" customFormat="1">
      <c r="A154" s="13"/>
      <c r="B154" s="238"/>
      <c r="C154" s="239"/>
      <c r="D154" s="219" t="s">
        <v>235</v>
      </c>
      <c r="E154" s="240" t="s">
        <v>19</v>
      </c>
      <c r="F154" s="241" t="s">
        <v>293</v>
      </c>
      <c r="G154" s="239"/>
      <c r="H154" s="240" t="s">
        <v>19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235</v>
      </c>
      <c r="AU154" s="247" t="s">
        <v>82</v>
      </c>
      <c r="AV154" s="13" t="s">
        <v>79</v>
      </c>
      <c r="AW154" s="13" t="s">
        <v>33</v>
      </c>
      <c r="AX154" s="13" t="s">
        <v>72</v>
      </c>
      <c r="AY154" s="247" t="s">
        <v>146</v>
      </c>
    </row>
    <row r="155" s="14" customFormat="1">
      <c r="A155" s="14"/>
      <c r="B155" s="248"/>
      <c r="C155" s="249"/>
      <c r="D155" s="219" t="s">
        <v>235</v>
      </c>
      <c r="E155" s="250" t="s">
        <v>19</v>
      </c>
      <c r="F155" s="251" t="s">
        <v>294</v>
      </c>
      <c r="G155" s="249"/>
      <c r="H155" s="252">
        <v>25.728000000000002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235</v>
      </c>
      <c r="AU155" s="258" t="s">
        <v>82</v>
      </c>
      <c r="AV155" s="14" t="s">
        <v>82</v>
      </c>
      <c r="AW155" s="14" t="s">
        <v>33</v>
      </c>
      <c r="AX155" s="14" t="s">
        <v>72</v>
      </c>
      <c r="AY155" s="258" t="s">
        <v>146</v>
      </c>
    </row>
    <row r="156" s="14" customFormat="1">
      <c r="A156" s="14"/>
      <c r="B156" s="248"/>
      <c r="C156" s="249"/>
      <c r="D156" s="219" t="s">
        <v>235</v>
      </c>
      <c r="E156" s="250" t="s">
        <v>19</v>
      </c>
      <c r="F156" s="251" t="s">
        <v>295</v>
      </c>
      <c r="G156" s="249"/>
      <c r="H156" s="252">
        <v>-3.5350000000000001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235</v>
      </c>
      <c r="AU156" s="258" t="s">
        <v>82</v>
      </c>
      <c r="AV156" s="14" t="s">
        <v>82</v>
      </c>
      <c r="AW156" s="14" t="s">
        <v>33</v>
      </c>
      <c r="AX156" s="14" t="s">
        <v>72</v>
      </c>
      <c r="AY156" s="258" t="s">
        <v>146</v>
      </c>
    </row>
    <row r="157" s="14" customFormat="1">
      <c r="A157" s="14"/>
      <c r="B157" s="248"/>
      <c r="C157" s="249"/>
      <c r="D157" s="219" t="s">
        <v>235</v>
      </c>
      <c r="E157" s="250" t="s">
        <v>19</v>
      </c>
      <c r="F157" s="251" t="s">
        <v>296</v>
      </c>
      <c r="G157" s="249"/>
      <c r="H157" s="252">
        <v>-3.9750000000000001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235</v>
      </c>
      <c r="AU157" s="258" t="s">
        <v>82</v>
      </c>
      <c r="AV157" s="14" t="s">
        <v>82</v>
      </c>
      <c r="AW157" s="14" t="s">
        <v>33</v>
      </c>
      <c r="AX157" s="14" t="s">
        <v>72</v>
      </c>
      <c r="AY157" s="258" t="s">
        <v>146</v>
      </c>
    </row>
    <row r="158" s="13" customFormat="1">
      <c r="A158" s="13"/>
      <c r="B158" s="238"/>
      <c r="C158" s="239"/>
      <c r="D158" s="219" t="s">
        <v>235</v>
      </c>
      <c r="E158" s="240" t="s">
        <v>19</v>
      </c>
      <c r="F158" s="241" t="s">
        <v>297</v>
      </c>
      <c r="G158" s="239"/>
      <c r="H158" s="240" t="s">
        <v>19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235</v>
      </c>
      <c r="AU158" s="247" t="s">
        <v>82</v>
      </c>
      <c r="AV158" s="13" t="s">
        <v>79</v>
      </c>
      <c r="AW158" s="13" t="s">
        <v>33</v>
      </c>
      <c r="AX158" s="13" t="s">
        <v>72</v>
      </c>
      <c r="AY158" s="247" t="s">
        <v>146</v>
      </c>
    </row>
    <row r="159" s="13" customFormat="1">
      <c r="A159" s="13"/>
      <c r="B159" s="238"/>
      <c r="C159" s="239"/>
      <c r="D159" s="219" t="s">
        <v>235</v>
      </c>
      <c r="E159" s="240" t="s">
        <v>19</v>
      </c>
      <c r="F159" s="241" t="s">
        <v>293</v>
      </c>
      <c r="G159" s="239"/>
      <c r="H159" s="240" t="s">
        <v>19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235</v>
      </c>
      <c r="AU159" s="247" t="s">
        <v>82</v>
      </c>
      <c r="AV159" s="13" t="s">
        <v>79</v>
      </c>
      <c r="AW159" s="13" t="s">
        <v>33</v>
      </c>
      <c r="AX159" s="13" t="s">
        <v>72</v>
      </c>
      <c r="AY159" s="247" t="s">
        <v>146</v>
      </c>
    </row>
    <row r="160" s="14" customFormat="1">
      <c r="A160" s="14"/>
      <c r="B160" s="248"/>
      <c r="C160" s="249"/>
      <c r="D160" s="219" t="s">
        <v>235</v>
      </c>
      <c r="E160" s="250" t="s">
        <v>19</v>
      </c>
      <c r="F160" s="251" t="s">
        <v>298</v>
      </c>
      <c r="G160" s="249"/>
      <c r="H160" s="252">
        <v>62.310000000000002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235</v>
      </c>
      <c r="AU160" s="258" t="s">
        <v>82</v>
      </c>
      <c r="AV160" s="14" t="s">
        <v>82</v>
      </c>
      <c r="AW160" s="14" t="s">
        <v>33</v>
      </c>
      <c r="AX160" s="14" t="s">
        <v>72</v>
      </c>
      <c r="AY160" s="258" t="s">
        <v>146</v>
      </c>
    </row>
    <row r="161" s="14" customFormat="1">
      <c r="A161" s="14"/>
      <c r="B161" s="248"/>
      <c r="C161" s="249"/>
      <c r="D161" s="219" t="s">
        <v>235</v>
      </c>
      <c r="E161" s="250" t="s">
        <v>19</v>
      </c>
      <c r="F161" s="251" t="s">
        <v>299</v>
      </c>
      <c r="G161" s="249"/>
      <c r="H161" s="252">
        <v>-3.294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235</v>
      </c>
      <c r="AU161" s="258" t="s">
        <v>82</v>
      </c>
      <c r="AV161" s="14" t="s">
        <v>82</v>
      </c>
      <c r="AW161" s="14" t="s">
        <v>33</v>
      </c>
      <c r="AX161" s="14" t="s">
        <v>72</v>
      </c>
      <c r="AY161" s="258" t="s">
        <v>146</v>
      </c>
    </row>
    <row r="162" s="14" customFormat="1">
      <c r="A162" s="14"/>
      <c r="B162" s="248"/>
      <c r="C162" s="249"/>
      <c r="D162" s="219" t="s">
        <v>235</v>
      </c>
      <c r="E162" s="250" t="s">
        <v>19</v>
      </c>
      <c r="F162" s="251" t="s">
        <v>300</v>
      </c>
      <c r="G162" s="249"/>
      <c r="H162" s="252">
        <v>2.6099999999999999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235</v>
      </c>
      <c r="AU162" s="258" t="s">
        <v>82</v>
      </c>
      <c r="AV162" s="14" t="s">
        <v>82</v>
      </c>
      <c r="AW162" s="14" t="s">
        <v>33</v>
      </c>
      <c r="AX162" s="14" t="s">
        <v>72</v>
      </c>
      <c r="AY162" s="258" t="s">
        <v>146</v>
      </c>
    </row>
    <row r="163" s="14" customFormat="1">
      <c r="A163" s="14"/>
      <c r="B163" s="248"/>
      <c r="C163" s="249"/>
      <c r="D163" s="219" t="s">
        <v>235</v>
      </c>
      <c r="E163" s="250" t="s">
        <v>19</v>
      </c>
      <c r="F163" s="251" t="s">
        <v>270</v>
      </c>
      <c r="G163" s="249"/>
      <c r="H163" s="252">
        <v>-1.8180000000000001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235</v>
      </c>
      <c r="AU163" s="258" t="s">
        <v>82</v>
      </c>
      <c r="AV163" s="14" t="s">
        <v>82</v>
      </c>
      <c r="AW163" s="14" t="s">
        <v>33</v>
      </c>
      <c r="AX163" s="14" t="s">
        <v>72</v>
      </c>
      <c r="AY163" s="258" t="s">
        <v>146</v>
      </c>
    </row>
    <row r="164" s="14" customFormat="1">
      <c r="A164" s="14"/>
      <c r="B164" s="248"/>
      <c r="C164" s="249"/>
      <c r="D164" s="219" t="s">
        <v>235</v>
      </c>
      <c r="E164" s="250" t="s">
        <v>19</v>
      </c>
      <c r="F164" s="251" t="s">
        <v>301</v>
      </c>
      <c r="G164" s="249"/>
      <c r="H164" s="252">
        <v>-2.02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235</v>
      </c>
      <c r="AU164" s="258" t="s">
        <v>82</v>
      </c>
      <c r="AV164" s="14" t="s">
        <v>82</v>
      </c>
      <c r="AW164" s="14" t="s">
        <v>33</v>
      </c>
      <c r="AX164" s="14" t="s">
        <v>72</v>
      </c>
      <c r="AY164" s="258" t="s">
        <v>146</v>
      </c>
    </row>
    <row r="165" s="14" customFormat="1">
      <c r="A165" s="14"/>
      <c r="B165" s="248"/>
      <c r="C165" s="249"/>
      <c r="D165" s="219" t="s">
        <v>235</v>
      </c>
      <c r="E165" s="250" t="s">
        <v>19</v>
      </c>
      <c r="F165" s="251" t="s">
        <v>302</v>
      </c>
      <c r="G165" s="249"/>
      <c r="H165" s="252">
        <v>-5.0330000000000004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235</v>
      </c>
      <c r="AU165" s="258" t="s">
        <v>82</v>
      </c>
      <c r="AV165" s="14" t="s">
        <v>82</v>
      </c>
      <c r="AW165" s="14" t="s">
        <v>33</v>
      </c>
      <c r="AX165" s="14" t="s">
        <v>72</v>
      </c>
      <c r="AY165" s="258" t="s">
        <v>146</v>
      </c>
    </row>
    <row r="166" s="13" customFormat="1">
      <c r="A166" s="13"/>
      <c r="B166" s="238"/>
      <c r="C166" s="239"/>
      <c r="D166" s="219" t="s">
        <v>235</v>
      </c>
      <c r="E166" s="240" t="s">
        <v>19</v>
      </c>
      <c r="F166" s="241" t="s">
        <v>303</v>
      </c>
      <c r="G166" s="239"/>
      <c r="H166" s="240" t="s">
        <v>19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235</v>
      </c>
      <c r="AU166" s="247" t="s">
        <v>82</v>
      </c>
      <c r="AV166" s="13" t="s">
        <v>79</v>
      </c>
      <c r="AW166" s="13" t="s">
        <v>33</v>
      </c>
      <c r="AX166" s="13" t="s">
        <v>72</v>
      </c>
      <c r="AY166" s="247" t="s">
        <v>146</v>
      </c>
    </row>
    <row r="167" s="13" customFormat="1">
      <c r="A167" s="13"/>
      <c r="B167" s="238"/>
      <c r="C167" s="239"/>
      <c r="D167" s="219" t="s">
        <v>235</v>
      </c>
      <c r="E167" s="240" t="s">
        <v>19</v>
      </c>
      <c r="F167" s="241" t="s">
        <v>293</v>
      </c>
      <c r="G167" s="239"/>
      <c r="H167" s="240" t="s">
        <v>19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235</v>
      </c>
      <c r="AU167" s="247" t="s">
        <v>82</v>
      </c>
      <c r="AV167" s="13" t="s">
        <v>79</v>
      </c>
      <c r="AW167" s="13" t="s">
        <v>33</v>
      </c>
      <c r="AX167" s="13" t="s">
        <v>72</v>
      </c>
      <c r="AY167" s="247" t="s">
        <v>146</v>
      </c>
    </row>
    <row r="168" s="14" customFormat="1">
      <c r="A168" s="14"/>
      <c r="B168" s="248"/>
      <c r="C168" s="249"/>
      <c r="D168" s="219" t="s">
        <v>235</v>
      </c>
      <c r="E168" s="250" t="s">
        <v>19</v>
      </c>
      <c r="F168" s="251" t="s">
        <v>304</v>
      </c>
      <c r="G168" s="249"/>
      <c r="H168" s="252">
        <v>34.773000000000003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8" t="s">
        <v>235</v>
      </c>
      <c r="AU168" s="258" t="s">
        <v>82</v>
      </c>
      <c r="AV168" s="14" t="s">
        <v>82</v>
      </c>
      <c r="AW168" s="14" t="s">
        <v>33</v>
      </c>
      <c r="AX168" s="14" t="s">
        <v>72</v>
      </c>
      <c r="AY168" s="258" t="s">
        <v>146</v>
      </c>
    </row>
    <row r="169" s="14" customFormat="1">
      <c r="A169" s="14"/>
      <c r="B169" s="248"/>
      <c r="C169" s="249"/>
      <c r="D169" s="219" t="s">
        <v>235</v>
      </c>
      <c r="E169" s="250" t="s">
        <v>19</v>
      </c>
      <c r="F169" s="251" t="s">
        <v>305</v>
      </c>
      <c r="G169" s="249"/>
      <c r="H169" s="252">
        <v>-4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235</v>
      </c>
      <c r="AU169" s="258" t="s">
        <v>82</v>
      </c>
      <c r="AV169" s="14" t="s">
        <v>82</v>
      </c>
      <c r="AW169" s="14" t="s">
        <v>33</v>
      </c>
      <c r="AX169" s="14" t="s">
        <v>72</v>
      </c>
      <c r="AY169" s="258" t="s">
        <v>146</v>
      </c>
    </row>
    <row r="170" s="14" customFormat="1">
      <c r="A170" s="14"/>
      <c r="B170" s="248"/>
      <c r="C170" s="249"/>
      <c r="D170" s="219" t="s">
        <v>235</v>
      </c>
      <c r="E170" s="250" t="s">
        <v>19</v>
      </c>
      <c r="F170" s="251" t="s">
        <v>306</v>
      </c>
      <c r="G170" s="249"/>
      <c r="H170" s="252">
        <v>5.0999999999999996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235</v>
      </c>
      <c r="AU170" s="258" t="s">
        <v>82</v>
      </c>
      <c r="AV170" s="14" t="s">
        <v>82</v>
      </c>
      <c r="AW170" s="14" t="s">
        <v>33</v>
      </c>
      <c r="AX170" s="14" t="s">
        <v>72</v>
      </c>
      <c r="AY170" s="258" t="s">
        <v>146</v>
      </c>
    </row>
    <row r="171" s="14" customFormat="1">
      <c r="A171" s="14"/>
      <c r="B171" s="248"/>
      <c r="C171" s="249"/>
      <c r="D171" s="219" t="s">
        <v>235</v>
      </c>
      <c r="E171" s="250" t="s">
        <v>19</v>
      </c>
      <c r="F171" s="251" t="s">
        <v>307</v>
      </c>
      <c r="G171" s="249"/>
      <c r="H171" s="252">
        <v>-2.25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235</v>
      </c>
      <c r="AU171" s="258" t="s">
        <v>82</v>
      </c>
      <c r="AV171" s="14" t="s">
        <v>82</v>
      </c>
      <c r="AW171" s="14" t="s">
        <v>33</v>
      </c>
      <c r="AX171" s="14" t="s">
        <v>72</v>
      </c>
      <c r="AY171" s="258" t="s">
        <v>146</v>
      </c>
    </row>
    <row r="172" s="14" customFormat="1">
      <c r="A172" s="14"/>
      <c r="B172" s="248"/>
      <c r="C172" s="249"/>
      <c r="D172" s="219" t="s">
        <v>235</v>
      </c>
      <c r="E172" s="250" t="s">
        <v>19</v>
      </c>
      <c r="F172" s="251" t="s">
        <v>308</v>
      </c>
      <c r="G172" s="249"/>
      <c r="H172" s="252">
        <v>1.26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235</v>
      </c>
      <c r="AU172" s="258" t="s">
        <v>82</v>
      </c>
      <c r="AV172" s="14" t="s">
        <v>82</v>
      </c>
      <c r="AW172" s="14" t="s">
        <v>33</v>
      </c>
      <c r="AX172" s="14" t="s">
        <v>72</v>
      </c>
      <c r="AY172" s="258" t="s">
        <v>146</v>
      </c>
    </row>
    <row r="173" s="13" customFormat="1">
      <c r="A173" s="13"/>
      <c r="B173" s="238"/>
      <c r="C173" s="239"/>
      <c r="D173" s="219" t="s">
        <v>235</v>
      </c>
      <c r="E173" s="240" t="s">
        <v>19</v>
      </c>
      <c r="F173" s="241" t="s">
        <v>309</v>
      </c>
      <c r="G173" s="239"/>
      <c r="H173" s="240" t="s">
        <v>19</v>
      </c>
      <c r="I173" s="242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235</v>
      </c>
      <c r="AU173" s="247" t="s">
        <v>82</v>
      </c>
      <c r="AV173" s="13" t="s">
        <v>79</v>
      </c>
      <c r="AW173" s="13" t="s">
        <v>33</v>
      </c>
      <c r="AX173" s="13" t="s">
        <v>72</v>
      </c>
      <c r="AY173" s="247" t="s">
        <v>146</v>
      </c>
    </row>
    <row r="174" s="13" customFormat="1">
      <c r="A174" s="13"/>
      <c r="B174" s="238"/>
      <c r="C174" s="239"/>
      <c r="D174" s="219" t="s">
        <v>235</v>
      </c>
      <c r="E174" s="240" t="s">
        <v>19</v>
      </c>
      <c r="F174" s="241" t="s">
        <v>293</v>
      </c>
      <c r="G174" s="239"/>
      <c r="H174" s="240" t="s">
        <v>19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235</v>
      </c>
      <c r="AU174" s="247" t="s">
        <v>82</v>
      </c>
      <c r="AV174" s="13" t="s">
        <v>79</v>
      </c>
      <c r="AW174" s="13" t="s">
        <v>33</v>
      </c>
      <c r="AX174" s="13" t="s">
        <v>72</v>
      </c>
      <c r="AY174" s="247" t="s">
        <v>146</v>
      </c>
    </row>
    <row r="175" s="14" customFormat="1">
      <c r="A175" s="14"/>
      <c r="B175" s="248"/>
      <c r="C175" s="249"/>
      <c r="D175" s="219" t="s">
        <v>235</v>
      </c>
      <c r="E175" s="250" t="s">
        <v>19</v>
      </c>
      <c r="F175" s="251" t="s">
        <v>310</v>
      </c>
      <c r="G175" s="249"/>
      <c r="H175" s="252">
        <v>63.314999999999998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235</v>
      </c>
      <c r="AU175" s="258" t="s">
        <v>82</v>
      </c>
      <c r="AV175" s="14" t="s">
        <v>82</v>
      </c>
      <c r="AW175" s="14" t="s">
        <v>33</v>
      </c>
      <c r="AX175" s="14" t="s">
        <v>72</v>
      </c>
      <c r="AY175" s="258" t="s">
        <v>146</v>
      </c>
    </row>
    <row r="176" s="14" customFormat="1">
      <c r="A176" s="14"/>
      <c r="B176" s="248"/>
      <c r="C176" s="249"/>
      <c r="D176" s="219" t="s">
        <v>235</v>
      </c>
      <c r="E176" s="250" t="s">
        <v>19</v>
      </c>
      <c r="F176" s="251" t="s">
        <v>305</v>
      </c>
      <c r="G176" s="249"/>
      <c r="H176" s="252">
        <v>-4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8" t="s">
        <v>235</v>
      </c>
      <c r="AU176" s="258" t="s">
        <v>82</v>
      </c>
      <c r="AV176" s="14" t="s">
        <v>82</v>
      </c>
      <c r="AW176" s="14" t="s">
        <v>33</v>
      </c>
      <c r="AX176" s="14" t="s">
        <v>72</v>
      </c>
      <c r="AY176" s="258" t="s">
        <v>146</v>
      </c>
    </row>
    <row r="177" s="14" customFormat="1">
      <c r="A177" s="14"/>
      <c r="B177" s="248"/>
      <c r="C177" s="249"/>
      <c r="D177" s="219" t="s">
        <v>235</v>
      </c>
      <c r="E177" s="250" t="s">
        <v>19</v>
      </c>
      <c r="F177" s="251" t="s">
        <v>311</v>
      </c>
      <c r="G177" s="249"/>
      <c r="H177" s="252">
        <v>-1.6160000000000001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235</v>
      </c>
      <c r="AU177" s="258" t="s">
        <v>82</v>
      </c>
      <c r="AV177" s="14" t="s">
        <v>82</v>
      </c>
      <c r="AW177" s="14" t="s">
        <v>33</v>
      </c>
      <c r="AX177" s="14" t="s">
        <v>72</v>
      </c>
      <c r="AY177" s="258" t="s">
        <v>146</v>
      </c>
    </row>
    <row r="178" s="14" customFormat="1">
      <c r="A178" s="14"/>
      <c r="B178" s="248"/>
      <c r="C178" s="249"/>
      <c r="D178" s="219" t="s">
        <v>235</v>
      </c>
      <c r="E178" s="250" t="s">
        <v>19</v>
      </c>
      <c r="F178" s="251" t="s">
        <v>307</v>
      </c>
      <c r="G178" s="249"/>
      <c r="H178" s="252">
        <v>-2.25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235</v>
      </c>
      <c r="AU178" s="258" t="s">
        <v>82</v>
      </c>
      <c r="AV178" s="14" t="s">
        <v>82</v>
      </c>
      <c r="AW178" s="14" t="s">
        <v>33</v>
      </c>
      <c r="AX178" s="14" t="s">
        <v>72</v>
      </c>
      <c r="AY178" s="258" t="s">
        <v>146</v>
      </c>
    </row>
    <row r="179" s="14" customFormat="1">
      <c r="A179" s="14"/>
      <c r="B179" s="248"/>
      <c r="C179" s="249"/>
      <c r="D179" s="219" t="s">
        <v>235</v>
      </c>
      <c r="E179" s="250" t="s">
        <v>19</v>
      </c>
      <c r="F179" s="251" t="s">
        <v>308</v>
      </c>
      <c r="G179" s="249"/>
      <c r="H179" s="252">
        <v>1.26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235</v>
      </c>
      <c r="AU179" s="258" t="s">
        <v>82</v>
      </c>
      <c r="AV179" s="14" t="s">
        <v>82</v>
      </c>
      <c r="AW179" s="14" t="s">
        <v>33</v>
      </c>
      <c r="AX179" s="14" t="s">
        <v>72</v>
      </c>
      <c r="AY179" s="258" t="s">
        <v>146</v>
      </c>
    </row>
    <row r="180" s="14" customFormat="1">
      <c r="A180" s="14"/>
      <c r="B180" s="248"/>
      <c r="C180" s="249"/>
      <c r="D180" s="219" t="s">
        <v>235</v>
      </c>
      <c r="E180" s="250" t="s">
        <v>19</v>
      </c>
      <c r="F180" s="251" t="s">
        <v>312</v>
      </c>
      <c r="G180" s="249"/>
      <c r="H180" s="252">
        <v>-1.5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235</v>
      </c>
      <c r="AU180" s="258" t="s">
        <v>82</v>
      </c>
      <c r="AV180" s="14" t="s">
        <v>82</v>
      </c>
      <c r="AW180" s="14" t="s">
        <v>33</v>
      </c>
      <c r="AX180" s="14" t="s">
        <v>72</v>
      </c>
      <c r="AY180" s="258" t="s">
        <v>146</v>
      </c>
    </row>
    <row r="181" s="14" customFormat="1">
      <c r="A181" s="14"/>
      <c r="B181" s="248"/>
      <c r="C181" s="249"/>
      <c r="D181" s="219" t="s">
        <v>235</v>
      </c>
      <c r="E181" s="250" t="s">
        <v>19</v>
      </c>
      <c r="F181" s="251" t="s">
        <v>313</v>
      </c>
      <c r="G181" s="249"/>
      <c r="H181" s="252">
        <v>1.1200000000000001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235</v>
      </c>
      <c r="AU181" s="258" t="s">
        <v>82</v>
      </c>
      <c r="AV181" s="14" t="s">
        <v>82</v>
      </c>
      <c r="AW181" s="14" t="s">
        <v>33</v>
      </c>
      <c r="AX181" s="14" t="s">
        <v>72</v>
      </c>
      <c r="AY181" s="258" t="s">
        <v>146</v>
      </c>
    </row>
    <row r="182" s="13" customFormat="1">
      <c r="A182" s="13"/>
      <c r="B182" s="238"/>
      <c r="C182" s="239"/>
      <c r="D182" s="219" t="s">
        <v>235</v>
      </c>
      <c r="E182" s="240" t="s">
        <v>19</v>
      </c>
      <c r="F182" s="241" t="s">
        <v>314</v>
      </c>
      <c r="G182" s="239"/>
      <c r="H182" s="240" t="s">
        <v>19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235</v>
      </c>
      <c r="AU182" s="247" t="s">
        <v>82</v>
      </c>
      <c r="AV182" s="13" t="s">
        <v>79</v>
      </c>
      <c r="AW182" s="13" t="s">
        <v>33</v>
      </c>
      <c r="AX182" s="13" t="s">
        <v>72</v>
      </c>
      <c r="AY182" s="247" t="s">
        <v>146</v>
      </c>
    </row>
    <row r="183" s="13" customFormat="1">
      <c r="A183" s="13"/>
      <c r="B183" s="238"/>
      <c r="C183" s="239"/>
      <c r="D183" s="219" t="s">
        <v>235</v>
      </c>
      <c r="E183" s="240" t="s">
        <v>19</v>
      </c>
      <c r="F183" s="241" t="s">
        <v>293</v>
      </c>
      <c r="G183" s="239"/>
      <c r="H183" s="240" t="s">
        <v>19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235</v>
      </c>
      <c r="AU183" s="247" t="s">
        <v>82</v>
      </c>
      <c r="AV183" s="13" t="s">
        <v>79</v>
      </c>
      <c r="AW183" s="13" t="s">
        <v>33</v>
      </c>
      <c r="AX183" s="13" t="s">
        <v>72</v>
      </c>
      <c r="AY183" s="247" t="s">
        <v>146</v>
      </c>
    </row>
    <row r="184" s="14" customFormat="1">
      <c r="A184" s="14"/>
      <c r="B184" s="248"/>
      <c r="C184" s="249"/>
      <c r="D184" s="219" t="s">
        <v>235</v>
      </c>
      <c r="E184" s="250" t="s">
        <v>19</v>
      </c>
      <c r="F184" s="251" t="s">
        <v>315</v>
      </c>
      <c r="G184" s="249"/>
      <c r="H184" s="252">
        <v>16.75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235</v>
      </c>
      <c r="AU184" s="258" t="s">
        <v>82</v>
      </c>
      <c r="AV184" s="14" t="s">
        <v>82</v>
      </c>
      <c r="AW184" s="14" t="s">
        <v>33</v>
      </c>
      <c r="AX184" s="14" t="s">
        <v>72</v>
      </c>
      <c r="AY184" s="258" t="s">
        <v>146</v>
      </c>
    </row>
    <row r="185" s="14" customFormat="1">
      <c r="A185" s="14"/>
      <c r="B185" s="248"/>
      <c r="C185" s="249"/>
      <c r="D185" s="219" t="s">
        <v>235</v>
      </c>
      <c r="E185" s="250" t="s">
        <v>19</v>
      </c>
      <c r="F185" s="251" t="s">
        <v>316</v>
      </c>
      <c r="G185" s="249"/>
      <c r="H185" s="252">
        <v>-3.2320000000000002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235</v>
      </c>
      <c r="AU185" s="258" t="s">
        <v>82</v>
      </c>
      <c r="AV185" s="14" t="s">
        <v>82</v>
      </c>
      <c r="AW185" s="14" t="s">
        <v>33</v>
      </c>
      <c r="AX185" s="14" t="s">
        <v>72</v>
      </c>
      <c r="AY185" s="258" t="s">
        <v>146</v>
      </c>
    </row>
    <row r="186" s="14" customFormat="1">
      <c r="A186" s="14"/>
      <c r="B186" s="248"/>
      <c r="C186" s="249"/>
      <c r="D186" s="219" t="s">
        <v>235</v>
      </c>
      <c r="E186" s="250" t="s">
        <v>19</v>
      </c>
      <c r="F186" s="251" t="s">
        <v>317</v>
      </c>
      <c r="G186" s="249"/>
      <c r="H186" s="252">
        <v>-1.98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235</v>
      </c>
      <c r="AU186" s="258" t="s">
        <v>82</v>
      </c>
      <c r="AV186" s="14" t="s">
        <v>82</v>
      </c>
      <c r="AW186" s="14" t="s">
        <v>33</v>
      </c>
      <c r="AX186" s="14" t="s">
        <v>72</v>
      </c>
      <c r="AY186" s="258" t="s">
        <v>146</v>
      </c>
    </row>
    <row r="187" s="14" customFormat="1">
      <c r="A187" s="14"/>
      <c r="B187" s="248"/>
      <c r="C187" s="249"/>
      <c r="D187" s="219" t="s">
        <v>235</v>
      </c>
      <c r="E187" s="250" t="s">
        <v>19</v>
      </c>
      <c r="F187" s="251" t="s">
        <v>318</v>
      </c>
      <c r="G187" s="249"/>
      <c r="H187" s="252">
        <v>-5.4000000000000004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235</v>
      </c>
      <c r="AU187" s="258" t="s">
        <v>82</v>
      </c>
      <c r="AV187" s="14" t="s">
        <v>82</v>
      </c>
      <c r="AW187" s="14" t="s">
        <v>33</v>
      </c>
      <c r="AX187" s="14" t="s">
        <v>72</v>
      </c>
      <c r="AY187" s="258" t="s">
        <v>146</v>
      </c>
    </row>
    <row r="188" s="13" customFormat="1">
      <c r="A188" s="13"/>
      <c r="B188" s="238"/>
      <c r="C188" s="239"/>
      <c r="D188" s="219" t="s">
        <v>235</v>
      </c>
      <c r="E188" s="240" t="s">
        <v>19</v>
      </c>
      <c r="F188" s="241" t="s">
        <v>319</v>
      </c>
      <c r="G188" s="239"/>
      <c r="H188" s="240" t="s">
        <v>19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235</v>
      </c>
      <c r="AU188" s="247" t="s">
        <v>82</v>
      </c>
      <c r="AV188" s="13" t="s">
        <v>79</v>
      </c>
      <c r="AW188" s="13" t="s">
        <v>33</v>
      </c>
      <c r="AX188" s="13" t="s">
        <v>72</v>
      </c>
      <c r="AY188" s="247" t="s">
        <v>146</v>
      </c>
    </row>
    <row r="189" s="13" customFormat="1">
      <c r="A189" s="13"/>
      <c r="B189" s="238"/>
      <c r="C189" s="239"/>
      <c r="D189" s="219" t="s">
        <v>235</v>
      </c>
      <c r="E189" s="240" t="s">
        <v>19</v>
      </c>
      <c r="F189" s="241" t="s">
        <v>293</v>
      </c>
      <c r="G189" s="239"/>
      <c r="H189" s="240" t="s">
        <v>19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235</v>
      </c>
      <c r="AU189" s="247" t="s">
        <v>82</v>
      </c>
      <c r="AV189" s="13" t="s">
        <v>79</v>
      </c>
      <c r="AW189" s="13" t="s">
        <v>33</v>
      </c>
      <c r="AX189" s="13" t="s">
        <v>72</v>
      </c>
      <c r="AY189" s="247" t="s">
        <v>146</v>
      </c>
    </row>
    <row r="190" s="14" customFormat="1">
      <c r="A190" s="14"/>
      <c r="B190" s="248"/>
      <c r="C190" s="249"/>
      <c r="D190" s="219" t="s">
        <v>235</v>
      </c>
      <c r="E190" s="250" t="s">
        <v>19</v>
      </c>
      <c r="F190" s="251" t="s">
        <v>320</v>
      </c>
      <c r="G190" s="249"/>
      <c r="H190" s="252">
        <v>16.079999999999998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235</v>
      </c>
      <c r="AU190" s="258" t="s">
        <v>82</v>
      </c>
      <c r="AV190" s="14" t="s">
        <v>82</v>
      </c>
      <c r="AW190" s="14" t="s">
        <v>33</v>
      </c>
      <c r="AX190" s="14" t="s">
        <v>72</v>
      </c>
      <c r="AY190" s="258" t="s">
        <v>146</v>
      </c>
    </row>
    <row r="191" s="14" customFormat="1">
      <c r="A191" s="14"/>
      <c r="B191" s="248"/>
      <c r="C191" s="249"/>
      <c r="D191" s="219" t="s">
        <v>235</v>
      </c>
      <c r="E191" s="250" t="s">
        <v>19</v>
      </c>
      <c r="F191" s="251" t="s">
        <v>311</v>
      </c>
      <c r="G191" s="249"/>
      <c r="H191" s="252">
        <v>-1.6160000000000001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235</v>
      </c>
      <c r="AU191" s="258" t="s">
        <v>82</v>
      </c>
      <c r="AV191" s="14" t="s">
        <v>82</v>
      </c>
      <c r="AW191" s="14" t="s">
        <v>33</v>
      </c>
      <c r="AX191" s="14" t="s">
        <v>72</v>
      </c>
      <c r="AY191" s="258" t="s">
        <v>146</v>
      </c>
    </row>
    <row r="192" s="14" customFormat="1">
      <c r="A192" s="14"/>
      <c r="B192" s="248"/>
      <c r="C192" s="249"/>
      <c r="D192" s="219" t="s">
        <v>235</v>
      </c>
      <c r="E192" s="250" t="s">
        <v>19</v>
      </c>
      <c r="F192" s="251" t="s">
        <v>321</v>
      </c>
      <c r="G192" s="249"/>
      <c r="H192" s="252">
        <v>-1.125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235</v>
      </c>
      <c r="AU192" s="258" t="s">
        <v>82</v>
      </c>
      <c r="AV192" s="14" t="s">
        <v>82</v>
      </c>
      <c r="AW192" s="14" t="s">
        <v>33</v>
      </c>
      <c r="AX192" s="14" t="s">
        <v>72</v>
      </c>
      <c r="AY192" s="258" t="s">
        <v>146</v>
      </c>
    </row>
    <row r="193" s="14" customFormat="1">
      <c r="A193" s="14"/>
      <c r="B193" s="248"/>
      <c r="C193" s="249"/>
      <c r="D193" s="219" t="s">
        <v>235</v>
      </c>
      <c r="E193" s="250" t="s">
        <v>19</v>
      </c>
      <c r="F193" s="251" t="s">
        <v>322</v>
      </c>
      <c r="G193" s="249"/>
      <c r="H193" s="252">
        <v>1.05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235</v>
      </c>
      <c r="AU193" s="258" t="s">
        <v>82</v>
      </c>
      <c r="AV193" s="14" t="s">
        <v>82</v>
      </c>
      <c r="AW193" s="14" t="s">
        <v>33</v>
      </c>
      <c r="AX193" s="14" t="s">
        <v>72</v>
      </c>
      <c r="AY193" s="258" t="s">
        <v>146</v>
      </c>
    </row>
    <row r="194" s="14" customFormat="1">
      <c r="A194" s="14"/>
      <c r="B194" s="248"/>
      <c r="C194" s="249"/>
      <c r="D194" s="219" t="s">
        <v>235</v>
      </c>
      <c r="E194" s="250" t="s">
        <v>19</v>
      </c>
      <c r="F194" s="251" t="s">
        <v>323</v>
      </c>
      <c r="G194" s="249"/>
      <c r="H194" s="252">
        <v>-5.5499999999999998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235</v>
      </c>
      <c r="AU194" s="258" t="s">
        <v>82</v>
      </c>
      <c r="AV194" s="14" t="s">
        <v>82</v>
      </c>
      <c r="AW194" s="14" t="s">
        <v>33</v>
      </c>
      <c r="AX194" s="14" t="s">
        <v>72</v>
      </c>
      <c r="AY194" s="258" t="s">
        <v>146</v>
      </c>
    </row>
    <row r="195" s="13" customFormat="1">
      <c r="A195" s="13"/>
      <c r="B195" s="238"/>
      <c r="C195" s="239"/>
      <c r="D195" s="219" t="s">
        <v>235</v>
      </c>
      <c r="E195" s="240" t="s">
        <v>19</v>
      </c>
      <c r="F195" s="241" t="s">
        <v>324</v>
      </c>
      <c r="G195" s="239"/>
      <c r="H195" s="240" t="s">
        <v>19</v>
      </c>
      <c r="I195" s="242"/>
      <c r="J195" s="239"/>
      <c r="K195" s="239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235</v>
      </c>
      <c r="AU195" s="247" t="s">
        <v>82</v>
      </c>
      <c r="AV195" s="13" t="s">
        <v>79</v>
      </c>
      <c r="AW195" s="13" t="s">
        <v>33</v>
      </c>
      <c r="AX195" s="13" t="s">
        <v>72</v>
      </c>
      <c r="AY195" s="247" t="s">
        <v>146</v>
      </c>
    </row>
    <row r="196" s="14" customFormat="1">
      <c r="A196" s="14"/>
      <c r="B196" s="248"/>
      <c r="C196" s="249"/>
      <c r="D196" s="219" t="s">
        <v>235</v>
      </c>
      <c r="E196" s="250" t="s">
        <v>19</v>
      </c>
      <c r="F196" s="251" t="s">
        <v>325</v>
      </c>
      <c r="G196" s="249"/>
      <c r="H196" s="252">
        <v>34.840000000000003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8" t="s">
        <v>235</v>
      </c>
      <c r="AU196" s="258" t="s">
        <v>82</v>
      </c>
      <c r="AV196" s="14" t="s">
        <v>82</v>
      </c>
      <c r="AW196" s="14" t="s">
        <v>33</v>
      </c>
      <c r="AX196" s="14" t="s">
        <v>72</v>
      </c>
      <c r="AY196" s="258" t="s">
        <v>146</v>
      </c>
    </row>
    <row r="197" s="14" customFormat="1">
      <c r="A197" s="14"/>
      <c r="B197" s="248"/>
      <c r="C197" s="249"/>
      <c r="D197" s="219" t="s">
        <v>235</v>
      </c>
      <c r="E197" s="250" t="s">
        <v>19</v>
      </c>
      <c r="F197" s="251" t="s">
        <v>326</v>
      </c>
      <c r="G197" s="249"/>
      <c r="H197" s="252">
        <v>-19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235</v>
      </c>
      <c r="AU197" s="258" t="s">
        <v>82</v>
      </c>
      <c r="AV197" s="14" t="s">
        <v>82</v>
      </c>
      <c r="AW197" s="14" t="s">
        <v>33</v>
      </c>
      <c r="AX197" s="14" t="s">
        <v>72</v>
      </c>
      <c r="AY197" s="258" t="s">
        <v>146</v>
      </c>
    </row>
    <row r="198" s="15" customFormat="1">
      <c r="A198" s="15"/>
      <c r="B198" s="269"/>
      <c r="C198" s="270"/>
      <c r="D198" s="219" t="s">
        <v>235</v>
      </c>
      <c r="E198" s="271" t="s">
        <v>19</v>
      </c>
      <c r="F198" s="272" t="s">
        <v>271</v>
      </c>
      <c r="G198" s="270"/>
      <c r="H198" s="273">
        <v>193.00199999999995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235</v>
      </c>
      <c r="AU198" s="279" t="s">
        <v>82</v>
      </c>
      <c r="AV198" s="15" t="s">
        <v>145</v>
      </c>
      <c r="AW198" s="15" t="s">
        <v>33</v>
      </c>
      <c r="AX198" s="15" t="s">
        <v>79</v>
      </c>
      <c r="AY198" s="279" t="s">
        <v>146</v>
      </c>
    </row>
    <row r="199" s="2" customFormat="1" ht="24.15" customHeight="1">
      <c r="A199" s="39"/>
      <c r="B199" s="40"/>
      <c r="C199" s="206" t="s">
        <v>327</v>
      </c>
      <c r="D199" s="206" t="s">
        <v>147</v>
      </c>
      <c r="E199" s="207" t="s">
        <v>328</v>
      </c>
      <c r="F199" s="208" t="s">
        <v>329</v>
      </c>
      <c r="G199" s="209" t="s">
        <v>252</v>
      </c>
      <c r="H199" s="210">
        <v>23.370000000000001</v>
      </c>
      <c r="I199" s="211"/>
      <c r="J199" s="212">
        <f>ROUND(I199*H199,2)</f>
        <v>0</v>
      </c>
      <c r="K199" s="208" t="s">
        <v>194</v>
      </c>
      <c r="L199" s="45"/>
      <c r="M199" s="213" t="s">
        <v>19</v>
      </c>
      <c r="N199" s="214" t="s">
        <v>43</v>
      </c>
      <c r="O199" s="85"/>
      <c r="P199" s="215">
        <f>O199*H199</f>
        <v>0</v>
      </c>
      <c r="Q199" s="215">
        <v>0.01103</v>
      </c>
      <c r="R199" s="215">
        <f>Q199*H199</f>
        <v>0.25777110000000003</v>
      </c>
      <c r="S199" s="215">
        <v>0</v>
      </c>
      <c r="T199" s="216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7" t="s">
        <v>145</v>
      </c>
      <c r="AT199" s="217" t="s">
        <v>147</v>
      </c>
      <c r="AU199" s="217" t="s">
        <v>82</v>
      </c>
      <c r="AY199" s="18" t="s">
        <v>146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79</v>
      </c>
      <c r="BK199" s="218">
        <f>ROUND(I199*H199,2)</f>
        <v>0</v>
      </c>
      <c r="BL199" s="18" t="s">
        <v>145</v>
      </c>
      <c r="BM199" s="217" t="s">
        <v>330</v>
      </c>
    </row>
    <row r="200" s="2" customFormat="1">
      <c r="A200" s="39"/>
      <c r="B200" s="40"/>
      <c r="C200" s="41"/>
      <c r="D200" s="219" t="s">
        <v>152</v>
      </c>
      <c r="E200" s="41"/>
      <c r="F200" s="220" t="s">
        <v>331</v>
      </c>
      <c r="G200" s="41"/>
      <c r="H200" s="41"/>
      <c r="I200" s="221"/>
      <c r="J200" s="41"/>
      <c r="K200" s="41"/>
      <c r="L200" s="45"/>
      <c r="M200" s="222"/>
      <c r="N200" s="223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152</v>
      </c>
      <c r="AU200" s="18" t="s">
        <v>82</v>
      </c>
    </row>
    <row r="201" s="2" customFormat="1">
      <c r="A201" s="39"/>
      <c r="B201" s="40"/>
      <c r="C201" s="41"/>
      <c r="D201" s="236" t="s">
        <v>197</v>
      </c>
      <c r="E201" s="41"/>
      <c r="F201" s="237" t="s">
        <v>332</v>
      </c>
      <c r="G201" s="41"/>
      <c r="H201" s="41"/>
      <c r="I201" s="221"/>
      <c r="J201" s="41"/>
      <c r="K201" s="41"/>
      <c r="L201" s="45"/>
      <c r="M201" s="222"/>
      <c r="N201" s="22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197</v>
      </c>
      <c r="AU201" s="18" t="s">
        <v>82</v>
      </c>
    </row>
    <row r="202" s="13" customFormat="1">
      <c r="A202" s="13"/>
      <c r="B202" s="238"/>
      <c r="C202" s="239"/>
      <c r="D202" s="219" t="s">
        <v>235</v>
      </c>
      <c r="E202" s="240" t="s">
        <v>19</v>
      </c>
      <c r="F202" s="241" t="s">
        <v>236</v>
      </c>
      <c r="G202" s="239"/>
      <c r="H202" s="240" t="s">
        <v>19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235</v>
      </c>
      <c r="AU202" s="247" t="s">
        <v>82</v>
      </c>
      <c r="AV202" s="13" t="s">
        <v>79</v>
      </c>
      <c r="AW202" s="13" t="s">
        <v>33</v>
      </c>
      <c r="AX202" s="13" t="s">
        <v>72</v>
      </c>
      <c r="AY202" s="247" t="s">
        <v>146</v>
      </c>
    </row>
    <row r="203" s="14" customFormat="1">
      <c r="A203" s="14"/>
      <c r="B203" s="248"/>
      <c r="C203" s="249"/>
      <c r="D203" s="219" t="s">
        <v>235</v>
      </c>
      <c r="E203" s="250" t="s">
        <v>19</v>
      </c>
      <c r="F203" s="251" t="s">
        <v>333</v>
      </c>
      <c r="G203" s="249"/>
      <c r="H203" s="252">
        <v>23.315999999999999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235</v>
      </c>
      <c r="AU203" s="258" t="s">
        <v>82</v>
      </c>
      <c r="AV203" s="14" t="s">
        <v>82</v>
      </c>
      <c r="AW203" s="14" t="s">
        <v>33</v>
      </c>
      <c r="AX203" s="14" t="s">
        <v>72</v>
      </c>
      <c r="AY203" s="258" t="s">
        <v>146</v>
      </c>
    </row>
    <row r="204" s="14" customFormat="1">
      <c r="A204" s="14"/>
      <c r="B204" s="248"/>
      <c r="C204" s="249"/>
      <c r="D204" s="219" t="s">
        <v>235</v>
      </c>
      <c r="E204" s="250" t="s">
        <v>19</v>
      </c>
      <c r="F204" s="251" t="s">
        <v>334</v>
      </c>
      <c r="G204" s="249"/>
      <c r="H204" s="252">
        <v>-3.6360000000000001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235</v>
      </c>
      <c r="AU204" s="258" t="s">
        <v>82</v>
      </c>
      <c r="AV204" s="14" t="s">
        <v>82</v>
      </c>
      <c r="AW204" s="14" t="s">
        <v>33</v>
      </c>
      <c r="AX204" s="14" t="s">
        <v>72</v>
      </c>
      <c r="AY204" s="258" t="s">
        <v>146</v>
      </c>
    </row>
    <row r="205" s="13" customFormat="1">
      <c r="A205" s="13"/>
      <c r="B205" s="238"/>
      <c r="C205" s="239"/>
      <c r="D205" s="219" t="s">
        <v>235</v>
      </c>
      <c r="E205" s="240" t="s">
        <v>19</v>
      </c>
      <c r="F205" s="241" t="s">
        <v>256</v>
      </c>
      <c r="G205" s="239"/>
      <c r="H205" s="240" t="s">
        <v>19</v>
      </c>
      <c r="I205" s="242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235</v>
      </c>
      <c r="AU205" s="247" t="s">
        <v>82</v>
      </c>
      <c r="AV205" s="13" t="s">
        <v>79</v>
      </c>
      <c r="AW205" s="13" t="s">
        <v>33</v>
      </c>
      <c r="AX205" s="13" t="s">
        <v>72</v>
      </c>
      <c r="AY205" s="247" t="s">
        <v>146</v>
      </c>
    </row>
    <row r="206" s="14" customFormat="1">
      <c r="A206" s="14"/>
      <c r="B206" s="248"/>
      <c r="C206" s="249"/>
      <c r="D206" s="219" t="s">
        <v>235</v>
      </c>
      <c r="E206" s="250" t="s">
        <v>19</v>
      </c>
      <c r="F206" s="251" t="s">
        <v>335</v>
      </c>
      <c r="G206" s="249"/>
      <c r="H206" s="252">
        <v>3.6899999999999999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235</v>
      </c>
      <c r="AU206" s="258" t="s">
        <v>82</v>
      </c>
      <c r="AV206" s="14" t="s">
        <v>82</v>
      </c>
      <c r="AW206" s="14" t="s">
        <v>33</v>
      </c>
      <c r="AX206" s="14" t="s">
        <v>72</v>
      </c>
      <c r="AY206" s="258" t="s">
        <v>146</v>
      </c>
    </row>
    <row r="207" s="15" customFormat="1">
      <c r="A207" s="15"/>
      <c r="B207" s="269"/>
      <c r="C207" s="270"/>
      <c r="D207" s="219" t="s">
        <v>235</v>
      </c>
      <c r="E207" s="271" t="s">
        <v>19</v>
      </c>
      <c r="F207" s="272" t="s">
        <v>271</v>
      </c>
      <c r="G207" s="270"/>
      <c r="H207" s="273">
        <v>23.370000000000001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235</v>
      </c>
      <c r="AU207" s="279" t="s">
        <v>82</v>
      </c>
      <c r="AV207" s="15" t="s">
        <v>145</v>
      </c>
      <c r="AW207" s="15" t="s">
        <v>33</v>
      </c>
      <c r="AX207" s="15" t="s">
        <v>79</v>
      </c>
      <c r="AY207" s="279" t="s">
        <v>146</v>
      </c>
    </row>
    <row r="208" s="2" customFormat="1" ht="24.15" customHeight="1">
      <c r="A208" s="39"/>
      <c r="B208" s="40"/>
      <c r="C208" s="206" t="s">
        <v>336</v>
      </c>
      <c r="D208" s="206" t="s">
        <v>147</v>
      </c>
      <c r="E208" s="207" t="s">
        <v>337</v>
      </c>
      <c r="F208" s="208" t="s">
        <v>338</v>
      </c>
      <c r="G208" s="209" t="s">
        <v>231</v>
      </c>
      <c r="H208" s="210">
        <v>1</v>
      </c>
      <c r="I208" s="211"/>
      <c r="J208" s="212">
        <f>ROUND(I208*H208,2)</f>
        <v>0</v>
      </c>
      <c r="K208" s="208" t="s">
        <v>194</v>
      </c>
      <c r="L208" s="45"/>
      <c r="M208" s="213" t="s">
        <v>19</v>
      </c>
      <c r="N208" s="214" t="s">
        <v>43</v>
      </c>
      <c r="O208" s="85"/>
      <c r="P208" s="215">
        <f>O208*H208</f>
        <v>0</v>
      </c>
      <c r="Q208" s="215">
        <v>0.44169999999999998</v>
      </c>
      <c r="R208" s="215">
        <f>Q208*H208</f>
        <v>0.44169999999999998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145</v>
      </c>
      <c r="AT208" s="217" t="s">
        <v>147</v>
      </c>
      <c r="AU208" s="217" t="s">
        <v>82</v>
      </c>
      <c r="AY208" s="18" t="s">
        <v>146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79</v>
      </c>
      <c r="BK208" s="218">
        <f>ROUND(I208*H208,2)</f>
        <v>0</v>
      </c>
      <c r="BL208" s="18" t="s">
        <v>145</v>
      </c>
      <c r="BM208" s="217" t="s">
        <v>339</v>
      </c>
    </row>
    <row r="209" s="2" customFormat="1">
      <c r="A209" s="39"/>
      <c r="B209" s="40"/>
      <c r="C209" s="41"/>
      <c r="D209" s="219" t="s">
        <v>152</v>
      </c>
      <c r="E209" s="41"/>
      <c r="F209" s="220" t="s">
        <v>340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152</v>
      </c>
      <c r="AU209" s="18" t="s">
        <v>82</v>
      </c>
    </row>
    <row r="210" s="2" customFormat="1">
      <c r="A210" s="39"/>
      <c r="B210" s="40"/>
      <c r="C210" s="41"/>
      <c r="D210" s="236" t="s">
        <v>197</v>
      </c>
      <c r="E210" s="41"/>
      <c r="F210" s="237" t="s">
        <v>341</v>
      </c>
      <c r="G210" s="41"/>
      <c r="H210" s="41"/>
      <c r="I210" s="221"/>
      <c r="J210" s="41"/>
      <c r="K210" s="41"/>
      <c r="L210" s="45"/>
      <c r="M210" s="222"/>
      <c r="N210" s="22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197</v>
      </c>
      <c r="AU210" s="18" t="s">
        <v>82</v>
      </c>
    </row>
    <row r="211" s="13" customFormat="1">
      <c r="A211" s="13"/>
      <c r="B211" s="238"/>
      <c r="C211" s="239"/>
      <c r="D211" s="219" t="s">
        <v>235</v>
      </c>
      <c r="E211" s="240" t="s">
        <v>19</v>
      </c>
      <c r="F211" s="241" t="s">
        <v>236</v>
      </c>
      <c r="G211" s="239"/>
      <c r="H211" s="240" t="s">
        <v>19</v>
      </c>
      <c r="I211" s="242"/>
      <c r="J211" s="239"/>
      <c r="K211" s="239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235</v>
      </c>
      <c r="AU211" s="247" t="s">
        <v>82</v>
      </c>
      <c r="AV211" s="13" t="s">
        <v>79</v>
      </c>
      <c r="AW211" s="13" t="s">
        <v>33</v>
      </c>
      <c r="AX211" s="13" t="s">
        <v>72</v>
      </c>
      <c r="AY211" s="247" t="s">
        <v>146</v>
      </c>
    </row>
    <row r="212" s="14" customFormat="1">
      <c r="A212" s="14"/>
      <c r="B212" s="248"/>
      <c r="C212" s="249"/>
      <c r="D212" s="219" t="s">
        <v>235</v>
      </c>
      <c r="E212" s="250" t="s">
        <v>19</v>
      </c>
      <c r="F212" s="251" t="s">
        <v>79</v>
      </c>
      <c r="G212" s="249"/>
      <c r="H212" s="252">
        <v>1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235</v>
      </c>
      <c r="AU212" s="258" t="s">
        <v>82</v>
      </c>
      <c r="AV212" s="14" t="s">
        <v>82</v>
      </c>
      <c r="AW212" s="14" t="s">
        <v>33</v>
      </c>
      <c r="AX212" s="14" t="s">
        <v>79</v>
      </c>
      <c r="AY212" s="258" t="s">
        <v>146</v>
      </c>
    </row>
    <row r="213" s="2" customFormat="1" ht="37.8" customHeight="1">
      <c r="A213" s="39"/>
      <c r="B213" s="40"/>
      <c r="C213" s="259" t="s">
        <v>342</v>
      </c>
      <c r="D213" s="259" t="s">
        <v>245</v>
      </c>
      <c r="E213" s="260" t="s">
        <v>343</v>
      </c>
      <c r="F213" s="261" t="s">
        <v>344</v>
      </c>
      <c r="G213" s="262" t="s">
        <v>231</v>
      </c>
      <c r="H213" s="263">
        <v>1</v>
      </c>
      <c r="I213" s="264"/>
      <c r="J213" s="265">
        <f>ROUND(I213*H213,2)</f>
        <v>0</v>
      </c>
      <c r="K213" s="261" t="s">
        <v>194</v>
      </c>
      <c r="L213" s="266"/>
      <c r="M213" s="267" t="s">
        <v>19</v>
      </c>
      <c r="N213" s="268" t="s">
        <v>43</v>
      </c>
      <c r="O213" s="85"/>
      <c r="P213" s="215">
        <f>O213*H213</f>
        <v>0</v>
      </c>
      <c r="Q213" s="215">
        <v>0.01521</v>
      </c>
      <c r="R213" s="215">
        <f>Q213*H213</f>
        <v>0.01521</v>
      </c>
      <c r="S213" s="215">
        <v>0</v>
      </c>
      <c r="T213" s="21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7" t="s">
        <v>179</v>
      </c>
      <c r="AT213" s="217" t="s">
        <v>245</v>
      </c>
      <c r="AU213" s="217" t="s">
        <v>82</v>
      </c>
      <c r="AY213" s="18" t="s">
        <v>146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79</v>
      </c>
      <c r="BK213" s="218">
        <f>ROUND(I213*H213,2)</f>
        <v>0</v>
      </c>
      <c r="BL213" s="18" t="s">
        <v>145</v>
      </c>
      <c r="BM213" s="217" t="s">
        <v>345</v>
      </c>
    </row>
    <row r="214" s="2" customFormat="1">
      <c r="A214" s="39"/>
      <c r="B214" s="40"/>
      <c r="C214" s="41"/>
      <c r="D214" s="219" t="s">
        <v>152</v>
      </c>
      <c r="E214" s="41"/>
      <c r="F214" s="220" t="s">
        <v>344</v>
      </c>
      <c r="G214" s="41"/>
      <c r="H214" s="41"/>
      <c r="I214" s="221"/>
      <c r="J214" s="41"/>
      <c r="K214" s="41"/>
      <c r="L214" s="45"/>
      <c r="M214" s="222"/>
      <c r="N214" s="223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152</v>
      </c>
      <c r="AU214" s="18" t="s">
        <v>82</v>
      </c>
    </row>
    <row r="215" s="11" customFormat="1" ht="22.8" customHeight="1">
      <c r="A215" s="11"/>
      <c r="B215" s="192"/>
      <c r="C215" s="193"/>
      <c r="D215" s="194" t="s">
        <v>71</v>
      </c>
      <c r="E215" s="234" t="s">
        <v>286</v>
      </c>
      <c r="F215" s="234" t="s">
        <v>346</v>
      </c>
      <c r="G215" s="193"/>
      <c r="H215" s="193"/>
      <c r="I215" s="196"/>
      <c r="J215" s="235">
        <f>BK215</f>
        <v>0</v>
      </c>
      <c r="K215" s="193"/>
      <c r="L215" s="198"/>
      <c r="M215" s="199"/>
      <c r="N215" s="200"/>
      <c r="O215" s="200"/>
      <c r="P215" s="201">
        <f>SUM(P216:P291)</f>
        <v>0</v>
      </c>
      <c r="Q215" s="200"/>
      <c r="R215" s="201">
        <f>SUM(R216:R291)</f>
        <v>0.013713560000000001</v>
      </c>
      <c r="S215" s="200"/>
      <c r="T215" s="202">
        <f>SUM(T216:T291)</f>
        <v>5.2427400000000004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03" t="s">
        <v>79</v>
      </c>
      <c r="AT215" s="204" t="s">
        <v>71</v>
      </c>
      <c r="AU215" s="204" t="s">
        <v>79</v>
      </c>
      <c r="AY215" s="203" t="s">
        <v>146</v>
      </c>
      <c r="BK215" s="205">
        <f>SUM(BK216:BK291)</f>
        <v>0</v>
      </c>
    </row>
    <row r="216" s="2" customFormat="1" ht="33" customHeight="1">
      <c r="A216" s="39"/>
      <c r="B216" s="40"/>
      <c r="C216" s="206" t="s">
        <v>347</v>
      </c>
      <c r="D216" s="206" t="s">
        <v>147</v>
      </c>
      <c r="E216" s="207" t="s">
        <v>348</v>
      </c>
      <c r="F216" s="208" t="s">
        <v>349</v>
      </c>
      <c r="G216" s="209" t="s">
        <v>252</v>
      </c>
      <c r="H216" s="210">
        <v>80.668000000000006</v>
      </c>
      <c r="I216" s="211"/>
      <c r="J216" s="212">
        <f>ROUND(I216*H216,2)</f>
        <v>0</v>
      </c>
      <c r="K216" s="208" t="s">
        <v>194</v>
      </c>
      <c r="L216" s="45"/>
      <c r="M216" s="213" t="s">
        <v>19</v>
      </c>
      <c r="N216" s="214" t="s">
        <v>43</v>
      </c>
      <c r="O216" s="85"/>
      <c r="P216" s="215">
        <f>O216*H216</f>
        <v>0</v>
      </c>
      <c r="Q216" s="215">
        <v>0.00012999999999999999</v>
      </c>
      <c r="R216" s="215">
        <f>Q216*H216</f>
        <v>0.010486840000000001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145</v>
      </c>
      <c r="AT216" s="217" t="s">
        <v>147</v>
      </c>
      <c r="AU216" s="217" t="s">
        <v>82</v>
      </c>
      <c r="AY216" s="18" t="s">
        <v>146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79</v>
      </c>
      <c r="BK216" s="218">
        <f>ROUND(I216*H216,2)</f>
        <v>0</v>
      </c>
      <c r="BL216" s="18" t="s">
        <v>145</v>
      </c>
      <c r="BM216" s="217" t="s">
        <v>350</v>
      </c>
    </row>
    <row r="217" s="2" customFormat="1">
      <c r="A217" s="39"/>
      <c r="B217" s="40"/>
      <c r="C217" s="41"/>
      <c r="D217" s="219" t="s">
        <v>152</v>
      </c>
      <c r="E217" s="41"/>
      <c r="F217" s="220" t="s">
        <v>351</v>
      </c>
      <c r="G217" s="41"/>
      <c r="H217" s="41"/>
      <c r="I217" s="221"/>
      <c r="J217" s="41"/>
      <c r="K217" s="41"/>
      <c r="L217" s="45"/>
      <c r="M217" s="222"/>
      <c r="N217" s="22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152</v>
      </c>
      <c r="AU217" s="18" t="s">
        <v>82</v>
      </c>
    </row>
    <row r="218" s="2" customFormat="1">
      <c r="A218" s="39"/>
      <c r="B218" s="40"/>
      <c r="C218" s="41"/>
      <c r="D218" s="236" t="s">
        <v>197</v>
      </c>
      <c r="E218" s="41"/>
      <c r="F218" s="237" t="s">
        <v>352</v>
      </c>
      <c r="G218" s="41"/>
      <c r="H218" s="41"/>
      <c r="I218" s="221"/>
      <c r="J218" s="41"/>
      <c r="K218" s="41"/>
      <c r="L218" s="45"/>
      <c r="M218" s="222"/>
      <c r="N218" s="22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197</v>
      </c>
      <c r="AU218" s="18" t="s">
        <v>82</v>
      </c>
    </row>
    <row r="219" s="14" customFormat="1">
      <c r="A219" s="14"/>
      <c r="B219" s="248"/>
      <c r="C219" s="249"/>
      <c r="D219" s="219" t="s">
        <v>235</v>
      </c>
      <c r="E219" s="250" t="s">
        <v>19</v>
      </c>
      <c r="F219" s="251" t="s">
        <v>353</v>
      </c>
      <c r="G219" s="249"/>
      <c r="H219" s="252">
        <v>7.3079999999999998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235</v>
      </c>
      <c r="AU219" s="258" t="s">
        <v>82</v>
      </c>
      <c r="AV219" s="14" t="s">
        <v>82</v>
      </c>
      <c r="AW219" s="14" t="s">
        <v>33</v>
      </c>
      <c r="AX219" s="14" t="s">
        <v>72</v>
      </c>
      <c r="AY219" s="258" t="s">
        <v>146</v>
      </c>
    </row>
    <row r="220" s="14" customFormat="1">
      <c r="A220" s="14"/>
      <c r="B220" s="248"/>
      <c r="C220" s="249"/>
      <c r="D220" s="219" t="s">
        <v>235</v>
      </c>
      <c r="E220" s="250" t="s">
        <v>19</v>
      </c>
      <c r="F220" s="251" t="s">
        <v>354</v>
      </c>
      <c r="G220" s="249"/>
      <c r="H220" s="252">
        <v>5.8499999999999996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235</v>
      </c>
      <c r="AU220" s="258" t="s">
        <v>82</v>
      </c>
      <c r="AV220" s="14" t="s">
        <v>82</v>
      </c>
      <c r="AW220" s="14" t="s">
        <v>33</v>
      </c>
      <c r="AX220" s="14" t="s">
        <v>72</v>
      </c>
      <c r="AY220" s="258" t="s">
        <v>146</v>
      </c>
    </row>
    <row r="221" s="14" customFormat="1">
      <c r="A221" s="14"/>
      <c r="B221" s="248"/>
      <c r="C221" s="249"/>
      <c r="D221" s="219" t="s">
        <v>235</v>
      </c>
      <c r="E221" s="250" t="s">
        <v>19</v>
      </c>
      <c r="F221" s="251" t="s">
        <v>355</v>
      </c>
      <c r="G221" s="249"/>
      <c r="H221" s="252">
        <v>27.66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235</v>
      </c>
      <c r="AU221" s="258" t="s">
        <v>82</v>
      </c>
      <c r="AV221" s="14" t="s">
        <v>82</v>
      </c>
      <c r="AW221" s="14" t="s">
        <v>33</v>
      </c>
      <c r="AX221" s="14" t="s">
        <v>72</v>
      </c>
      <c r="AY221" s="258" t="s">
        <v>146</v>
      </c>
    </row>
    <row r="222" s="14" customFormat="1">
      <c r="A222" s="14"/>
      <c r="B222" s="248"/>
      <c r="C222" s="249"/>
      <c r="D222" s="219" t="s">
        <v>235</v>
      </c>
      <c r="E222" s="250" t="s">
        <v>19</v>
      </c>
      <c r="F222" s="251" t="s">
        <v>356</v>
      </c>
      <c r="G222" s="249"/>
      <c r="H222" s="252">
        <v>12.27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235</v>
      </c>
      <c r="AU222" s="258" t="s">
        <v>82</v>
      </c>
      <c r="AV222" s="14" t="s">
        <v>82</v>
      </c>
      <c r="AW222" s="14" t="s">
        <v>33</v>
      </c>
      <c r="AX222" s="14" t="s">
        <v>72</v>
      </c>
      <c r="AY222" s="258" t="s">
        <v>146</v>
      </c>
    </row>
    <row r="223" s="14" customFormat="1">
      <c r="A223" s="14"/>
      <c r="B223" s="248"/>
      <c r="C223" s="249"/>
      <c r="D223" s="219" t="s">
        <v>235</v>
      </c>
      <c r="E223" s="250" t="s">
        <v>19</v>
      </c>
      <c r="F223" s="251" t="s">
        <v>357</v>
      </c>
      <c r="G223" s="249"/>
      <c r="H223" s="252">
        <v>19.510000000000002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235</v>
      </c>
      <c r="AU223" s="258" t="s">
        <v>82</v>
      </c>
      <c r="AV223" s="14" t="s">
        <v>82</v>
      </c>
      <c r="AW223" s="14" t="s">
        <v>33</v>
      </c>
      <c r="AX223" s="14" t="s">
        <v>72</v>
      </c>
      <c r="AY223" s="258" t="s">
        <v>146</v>
      </c>
    </row>
    <row r="224" s="14" customFormat="1">
      <c r="A224" s="14"/>
      <c r="B224" s="248"/>
      <c r="C224" s="249"/>
      <c r="D224" s="219" t="s">
        <v>235</v>
      </c>
      <c r="E224" s="250" t="s">
        <v>19</v>
      </c>
      <c r="F224" s="251" t="s">
        <v>358</v>
      </c>
      <c r="G224" s="249"/>
      <c r="H224" s="252">
        <v>1.5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8" t="s">
        <v>235</v>
      </c>
      <c r="AU224" s="258" t="s">
        <v>82</v>
      </c>
      <c r="AV224" s="14" t="s">
        <v>82</v>
      </c>
      <c r="AW224" s="14" t="s">
        <v>33</v>
      </c>
      <c r="AX224" s="14" t="s">
        <v>72</v>
      </c>
      <c r="AY224" s="258" t="s">
        <v>146</v>
      </c>
    </row>
    <row r="225" s="14" customFormat="1">
      <c r="A225" s="14"/>
      <c r="B225" s="248"/>
      <c r="C225" s="249"/>
      <c r="D225" s="219" t="s">
        <v>235</v>
      </c>
      <c r="E225" s="250" t="s">
        <v>19</v>
      </c>
      <c r="F225" s="251" t="s">
        <v>359</v>
      </c>
      <c r="G225" s="249"/>
      <c r="H225" s="252">
        <v>1.3500000000000001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235</v>
      </c>
      <c r="AU225" s="258" t="s">
        <v>82</v>
      </c>
      <c r="AV225" s="14" t="s">
        <v>82</v>
      </c>
      <c r="AW225" s="14" t="s">
        <v>33</v>
      </c>
      <c r="AX225" s="14" t="s">
        <v>72</v>
      </c>
      <c r="AY225" s="258" t="s">
        <v>146</v>
      </c>
    </row>
    <row r="226" s="14" customFormat="1">
      <c r="A226" s="14"/>
      <c r="B226" s="248"/>
      <c r="C226" s="249"/>
      <c r="D226" s="219" t="s">
        <v>235</v>
      </c>
      <c r="E226" s="250" t="s">
        <v>19</v>
      </c>
      <c r="F226" s="251" t="s">
        <v>360</v>
      </c>
      <c r="G226" s="249"/>
      <c r="H226" s="252">
        <v>5.2199999999999998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8" t="s">
        <v>235</v>
      </c>
      <c r="AU226" s="258" t="s">
        <v>82</v>
      </c>
      <c r="AV226" s="14" t="s">
        <v>82</v>
      </c>
      <c r="AW226" s="14" t="s">
        <v>33</v>
      </c>
      <c r="AX226" s="14" t="s">
        <v>72</v>
      </c>
      <c r="AY226" s="258" t="s">
        <v>146</v>
      </c>
    </row>
    <row r="227" s="15" customFormat="1">
      <c r="A227" s="15"/>
      <c r="B227" s="269"/>
      <c r="C227" s="270"/>
      <c r="D227" s="219" t="s">
        <v>235</v>
      </c>
      <c r="E227" s="271" t="s">
        <v>19</v>
      </c>
      <c r="F227" s="272" t="s">
        <v>271</v>
      </c>
      <c r="G227" s="270"/>
      <c r="H227" s="273">
        <v>80.667999999999992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9" t="s">
        <v>235</v>
      </c>
      <c r="AU227" s="279" t="s">
        <v>82</v>
      </c>
      <c r="AV227" s="15" t="s">
        <v>145</v>
      </c>
      <c r="AW227" s="15" t="s">
        <v>33</v>
      </c>
      <c r="AX227" s="15" t="s">
        <v>79</v>
      </c>
      <c r="AY227" s="279" t="s">
        <v>146</v>
      </c>
    </row>
    <row r="228" s="2" customFormat="1" ht="24.15" customHeight="1">
      <c r="A228" s="39"/>
      <c r="B228" s="40"/>
      <c r="C228" s="206" t="s">
        <v>361</v>
      </c>
      <c r="D228" s="206" t="s">
        <v>147</v>
      </c>
      <c r="E228" s="207" t="s">
        <v>362</v>
      </c>
      <c r="F228" s="208" t="s">
        <v>363</v>
      </c>
      <c r="G228" s="209" t="s">
        <v>252</v>
      </c>
      <c r="H228" s="210">
        <v>80.668000000000006</v>
      </c>
      <c r="I228" s="211"/>
      <c r="J228" s="212">
        <f>ROUND(I228*H228,2)</f>
        <v>0</v>
      </c>
      <c r="K228" s="208" t="s">
        <v>194</v>
      </c>
      <c r="L228" s="45"/>
      <c r="M228" s="213" t="s">
        <v>19</v>
      </c>
      <c r="N228" s="214" t="s">
        <v>43</v>
      </c>
      <c r="O228" s="85"/>
      <c r="P228" s="215">
        <f>O228*H228</f>
        <v>0</v>
      </c>
      <c r="Q228" s="215">
        <v>4.0000000000000003E-05</v>
      </c>
      <c r="R228" s="215">
        <f>Q228*H228</f>
        <v>0.0032267200000000006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145</v>
      </c>
      <c r="AT228" s="217" t="s">
        <v>147</v>
      </c>
      <c r="AU228" s="217" t="s">
        <v>82</v>
      </c>
      <c r="AY228" s="18" t="s">
        <v>146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79</v>
      </c>
      <c r="BK228" s="218">
        <f>ROUND(I228*H228,2)</f>
        <v>0</v>
      </c>
      <c r="BL228" s="18" t="s">
        <v>145</v>
      </c>
      <c r="BM228" s="217" t="s">
        <v>364</v>
      </c>
    </row>
    <row r="229" s="2" customFormat="1">
      <c r="A229" s="39"/>
      <c r="B229" s="40"/>
      <c r="C229" s="41"/>
      <c r="D229" s="219" t="s">
        <v>152</v>
      </c>
      <c r="E229" s="41"/>
      <c r="F229" s="220" t="s">
        <v>365</v>
      </c>
      <c r="G229" s="41"/>
      <c r="H229" s="41"/>
      <c r="I229" s="221"/>
      <c r="J229" s="41"/>
      <c r="K229" s="41"/>
      <c r="L229" s="45"/>
      <c r="M229" s="222"/>
      <c r="N229" s="22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152</v>
      </c>
      <c r="AU229" s="18" t="s">
        <v>82</v>
      </c>
    </row>
    <row r="230" s="2" customFormat="1">
      <c r="A230" s="39"/>
      <c r="B230" s="40"/>
      <c r="C230" s="41"/>
      <c r="D230" s="236" t="s">
        <v>197</v>
      </c>
      <c r="E230" s="41"/>
      <c r="F230" s="237" t="s">
        <v>366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197</v>
      </c>
      <c r="AU230" s="18" t="s">
        <v>82</v>
      </c>
    </row>
    <row r="231" s="14" customFormat="1">
      <c r="A231" s="14"/>
      <c r="B231" s="248"/>
      <c r="C231" s="249"/>
      <c r="D231" s="219" t="s">
        <v>235</v>
      </c>
      <c r="E231" s="250" t="s">
        <v>19</v>
      </c>
      <c r="F231" s="251" t="s">
        <v>353</v>
      </c>
      <c r="G231" s="249"/>
      <c r="H231" s="252">
        <v>7.3079999999999998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235</v>
      </c>
      <c r="AU231" s="258" t="s">
        <v>82</v>
      </c>
      <c r="AV231" s="14" t="s">
        <v>82</v>
      </c>
      <c r="AW231" s="14" t="s">
        <v>33</v>
      </c>
      <c r="AX231" s="14" t="s">
        <v>72</v>
      </c>
      <c r="AY231" s="258" t="s">
        <v>146</v>
      </c>
    </row>
    <row r="232" s="14" customFormat="1">
      <c r="A232" s="14"/>
      <c r="B232" s="248"/>
      <c r="C232" s="249"/>
      <c r="D232" s="219" t="s">
        <v>235</v>
      </c>
      <c r="E232" s="250" t="s">
        <v>19</v>
      </c>
      <c r="F232" s="251" t="s">
        <v>354</v>
      </c>
      <c r="G232" s="249"/>
      <c r="H232" s="252">
        <v>5.8499999999999996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235</v>
      </c>
      <c r="AU232" s="258" t="s">
        <v>82</v>
      </c>
      <c r="AV232" s="14" t="s">
        <v>82</v>
      </c>
      <c r="AW232" s="14" t="s">
        <v>33</v>
      </c>
      <c r="AX232" s="14" t="s">
        <v>72</v>
      </c>
      <c r="AY232" s="258" t="s">
        <v>146</v>
      </c>
    </row>
    <row r="233" s="14" customFormat="1">
      <c r="A233" s="14"/>
      <c r="B233" s="248"/>
      <c r="C233" s="249"/>
      <c r="D233" s="219" t="s">
        <v>235</v>
      </c>
      <c r="E233" s="250" t="s">
        <v>19</v>
      </c>
      <c r="F233" s="251" t="s">
        <v>355</v>
      </c>
      <c r="G233" s="249"/>
      <c r="H233" s="252">
        <v>27.66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235</v>
      </c>
      <c r="AU233" s="258" t="s">
        <v>82</v>
      </c>
      <c r="AV233" s="14" t="s">
        <v>82</v>
      </c>
      <c r="AW233" s="14" t="s">
        <v>33</v>
      </c>
      <c r="AX233" s="14" t="s">
        <v>72</v>
      </c>
      <c r="AY233" s="258" t="s">
        <v>146</v>
      </c>
    </row>
    <row r="234" s="14" customFormat="1">
      <c r="A234" s="14"/>
      <c r="B234" s="248"/>
      <c r="C234" s="249"/>
      <c r="D234" s="219" t="s">
        <v>235</v>
      </c>
      <c r="E234" s="250" t="s">
        <v>19</v>
      </c>
      <c r="F234" s="251" t="s">
        <v>356</v>
      </c>
      <c r="G234" s="249"/>
      <c r="H234" s="252">
        <v>12.27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235</v>
      </c>
      <c r="AU234" s="258" t="s">
        <v>82</v>
      </c>
      <c r="AV234" s="14" t="s">
        <v>82</v>
      </c>
      <c r="AW234" s="14" t="s">
        <v>33</v>
      </c>
      <c r="AX234" s="14" t="s">
        <v>72</v>
      </c>
      <c r="AY234" s="258" t="s">
        <v>146</v>
      </c>
    </row>
    <row r="235" s="14" customFormat="1">
      <c r="A235" s="14"/>
      <c r="B235" s="248"/>
      <c r="C235" s="249"/>
      <c r="D235" s="219" t="s">
        <v>235</v>
      </c>
      <c r="E235" s="250" t="s">
        <v>19</v>
      </c>
      <c r="F235" s="251" t="s">
        <v>357</v>
      </c>
      <c r="G235" s="249"/>
      <c r="H235" s="252">
        <v>19.510000000000002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235</v>
      </c>
      <c r="AU235" s="258" t="s">
        <v>82</v>
      </c>
      <c r="AV235" s="14" t="s">
        <v>82</v>
      </c>
      <c r="AW235" s="14" t="s">
        <v>33</v>
      </c>
      <c r="AX235" s="14" t="s">
        <v>72</v>
      </c>
      <c r="AY235" s="258" t="s">
        <v>146</v>
      </c>
    </row>
    <row r="236" s="14" customFormat="1">
      <c r="A236" s="14"/>
      <c r="B236" s="248"/>
      <c r="C236" s="249"/>
      <c r="D236" s="219" t="s">
        <v>235</v>
      </c>
      <c r="E236" s="250" t="s">
        <v>19</v>
      </c>
      <c r="F236" s="251" t="s">
        <v>358</v>
      </c>
      <c r="G236" s="249"/>
      <c r="H236" s="252">
        <v>1.5</v>
      </c>
      <c r="I236" s="253"/>
      <c r="J236" s="249"/>
      <c r="K236" s="249"/>
      <c r="L236" s="254"/>
      <c r="M236" s="255"/>
      <c r="N236" s="256"/>
      <c r="O236" s="256"/>
      <c r="P236" s="256"/>
      <c r="Q236" s="256"/>
      <c r="R236" s="256"/>
      <c r="S236" s="256"/>
      <c r="T236" s="25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8" t="s">
        <v>235</v>
      </c>
      <c r="AU236" s="258" t="s">
        <v>82</v>
      </c>
      <c r="AV236" s="14" t="s">
        <v>82</v>
      </c>
      <c r="AW236" s="14" t="s">
        <v>33</v>
      </c>
      <c r="AX236" s="14" t="s">
        <v>72</v>
      </c>
      <c r="AY236" s="258" t="s">
        <v>146</v>
      </c>
    </row>
    <row r="237" s="14" customFormat="1">
      <c r="A237" s="14"/>
      <c r="B237" s="248"/>
      <c r="C237" s="249"/>
      <c r="D237" s="219" t="s">
        <v>235</v>
      </c>
      <c r="E237" s="250" t="s">
        <v>19</v>
      </c>
      <c r="F237" s="251" t="s">
        <v>359</v>
      </c>
      <c r="G237" s="249"/>
      <c r="H237" s="252">
        <v>1.3500000000000001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235</v>
      </c>
      <c r="AU237" s="258" t="s">
        <v>82</v>
      </c>
      <c r="AV237" s="14" t="s">
        <v>82</v>
      </c>
      <c r="AW237" s="14" t="s">
        <v>33</v>
      </c>
      <c r="AX237" s="14" t="s">
        <v>72</v>
      </c>
      <c r="AY237" s="258" t="s">
        <v>146</v>
      </c>
    </row>
    <row r="238" s="14" customFormat="1">
      <c r="A238" s="14"/>
      <c r="B238" s="248"/>
      <c r="C238" s="249"/>
      <c r="D238" s="219" t="s">
        <v>235</v>
      </c>
      <c r="E238" s="250" t="s">
        <v>19</v>
      </c>
      <c r="F238" s="251" t="s">
        <v>360</v>
      </c>
      <c r="G238" s="249"/>
      <c r="H238" s="252">
        <v>5.2199999999999998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8" t="s">
        <v>235</v>
      </c>
      <c r="AU238" s="258" t="s">
        <v>82</v>
      </c>
      <c r="AV238" s="14" t="s">
        <v>82</v>
      </c>
      <c r="AW238" s="14" t="s">
        <v>33</v>
      </c>
      <c r="AX238" s="14" t="s">
        <v>72</v>
      </c>
      <c r="AY238" s="258" t="s">
        <v>146</v>
      </c>
    </row>
    <row r="239" s="15" customFormat="1">
      <c r="A239" s="15"/>
      <c r="B239" s="269"/>
      <c r="C239" s="270"/>
      <c r="D239" s="219" t="s">
        <v>235</v>
      </c>
      <c r="E239" s="271" t="s">
        <v>19</v>
      </c>
      <c r="F239" s="272" t="s">
        <v>271</v>
      </c>
      <c r="G239" s="270"/>
      <c r="H239" s="273">
        <v>80.667999999999992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235</v>
      </c>
      <c r="AU239" s="279" t="s">
        <v>82</v>
      </c>
      <c r="AV239" s="15" t="s">
        <v>145</v>
      </c>
      <c r="AW239" s="15" t="s">
        <v>33</v>
      </c>
      <c r="AX239" s="15" t="s">
        <v>79</v>
      </c>
      <c r="AY239" s="279" t="s">
        <v>146</v>
      </c>
    </row>
    <row r="240" s="2" customFormat="1" ht="24.15" customHeight="1">
      <c r="A240" s="39"/>
      <c r="B240" s="40"/>
      <c r="C240" s="206" t="s">
        <v>8</v>
      </c>
      <c r="D240" s="206" t="s">
        <v>147</v>
      </c>
      <c r="E240" s="207" t="s">
        <v>367</v>
      </c>
      <c r="F240" s="208" t="s">
        <v>368</v>
      </c>
      <c r="G240" s="209" t="s">
        <v>252</v>
      </c>
      <c r="H240" s="210">
        <v>103.084</v>
      </c>
      <c r="I240" s="211"/>
      <c r="J240" s="212">
        <f>ROUND(I240*H240,2)</f>
        <v>0</v>
      </c>
      <c r="K240" s="208" t="s">
        <v>194</v>
      </c>
      <c r="L240" s="45"/>
      <c r="M240" s="213" t="s">
        <v>19</v>
      </c>
      <c r="N240" s="214" t="s">
        <v>43</v>
      </c>
      <c r="O240" s="85"/>
      <c r="P240" s="215">
        <f>O240*H240</f>
        <v>0</v>
      </c>
      <c r="Q240" s="215">
        <v>0</v>
      </c>
      <c r="R240" s="215">
        <f>Q240*H240</f>
        <v>0</v>
      </c>
      <c r="S240" s="215">
        <v>0.035000000000000003</v>
      </c>
      <c r="T240" s="216">
        <f>S240*H240</f>
        <v>3.6079400000000006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7" t="s">
        <v>145</v>
      </c>
      <c r="AT240" s="217" t="s">
        <v>147</v>
      </c>
      <c r="AU240" s="217" t="s">
        <v>82</v>
      </c>
      <c r="AY240" s="18" t="s">
        <v>146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8" t="s">
        <v>79</v>
      </c>
      <c r="BK240" s="218">
        <f>ROUND(I240*H240,2)</f>
        <v>0</v>
      </c>
      <c r="BL240" s="18" t="s">
        <v>145</v>
      </c>
      <c r="BM240" s="217" t="s">
        <v>369</v>
      </c>
    </row>
    <row r="241" s="2" customFormat="1">
      <c r="A241" s="39"/>
      <c r="B241" s="40"/>
      <c r="C241" s="41"/>
      <c r="D241" s="219" t="s">
        <v>152</v>
      </c>
      <c r="E241" s="41"/>
      <c r="F241" s="220" t="s">
        <v>370</v>
      </c>
      <c r="G241" s="41"/>
      <c r="H241" s="41"/>
      <c r="I241" s="221"/>
      <c r="J241" s="41"/>
      <c r="K241" s="41"/>
      <c r="L241" s="45"/>
      <c r="M241" s="222"/>
      <c r="N241" s="22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152</v>
      </c>
      <c r="AU241" s="18" t="s">
        <v>82</v>
      </c>
    </row>
    <row r="242" s="2" customFormat="1">
      <c r="A242" s="39"/>
      <c r="B242" s="40"/>
      <c r="C242" s="41"/>
      <c r="D242" s="236" t="s">
        <v>197</v>
      </c>
      <c r="E242" s="41"/>
      <c r="F242" s="237" t="s">
        <v>371</v>
      </c>
      <c r="G242" s="41"/>
      <c r="H242" s="41"/>
      <c r="I242" s="221"/>
      <c r="J242" s="41"/>
      <c r="K242" s="41"/>
      <c r="L242" s="45"/>
      <c r="M242" s="222"/>
      <c r="N242" s="22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197</v>
      </c>
      <c r="AU242" s="18" t="s">
        <v>82</v>
      </c>
    </row>
    <row r="243" s="13" customFormat="1">
      <c r="A243" s="13"/>
      <c r="B243" s="238"/>
      <c r="C243" s="239"/>
      <c r="D243" s="219" t="s">
        <v>235</v>
      </c>
      <c r="E243" s="240" t="s">
        <v>19</v>
      </c>
      <c r="F243" s="241" t="s">
        <v>372</v>
      </c>
      <c r="G243" s="239"/>
      <c r="H243" s="240" t="s">
        <v>19</v>
      </c>
      <c r="I243" s="242"/>
      <c r="J243" s="239"/>
      <c r="K243" s="239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235</v>
      </c>
      <c r="AU243" s="247" t="s">
        <v>82</v>
      </c>
      <c r="AV243" s="13" t="s">
        <v>79</v>
      </c>
      <c r="AW243" s="13" t="s">
        <v>33</v>
      </c>
      <c r="AX243" s="13" t="s">
        <v>72</v>
      </c>
      <c r="AY243" s="247" t="s">
        <v>146</v>
      </c>
    </row>
    <row r="244" s="14" customFormat="1">
      <c r="A244" s="14"/>
      <c r="B244" s="248"/>
      <c r="C244" s="249"/>
      <c r="D244" s="219" t="s">
        <v>235</v>
      </c>
      <c r="E244" s="250" t="s">
        <v>19</v>
      </c>
      <c r="F244" s="251" t="s">
        <v>373</v>
      </c>
      <c r="G244" s="249"/>
      <c r="H244" s="252">
        <v>7.3079999999999998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235</v>
      </c>
      <c r="AU244" s="258" t="s">
        <v>82</v>
      </c>
      <c r="AV244" s="14" t="s">
        <v>82</v>
      </c>
      <c r="AW244" s="14" t="s">
        <v>33</v>
      </c>
      <c r="AX244" s="14" t="s">
        <v>72</v>
      </c>
      <c r="AY244" s="258" t="s">
        <v>146</v>
      </c>
    </row>
    <row r="245" s="14" customFormat="1">
      <c r="A245" s="14"/>
      <c r="B245" s="248"/>
      <c r="C245" s="249"/>
      <c r="D245" s="219" t="s">
        <v>235</v>
      </c>
      <c r="E245" s="250" t="s">
        <v>19</v>
      </c>
      <c r="F245" s="251" t="s">
        <v>374</v>
      </c>
      <c r="G245" s="249"/>
      <c r="H245" s="252">
        <v>0.64100000000000001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235</v>
      </c>
      <c r="AU245" s="258" t="s">
        <v>82</v>
      </c>
      <c r="AV245" s="14" t="s">
        <v>82</v>
      </c>
      <c r="AW245" s="14" t="s">
        <v>33</v>
      </c>
      <c r="AX245" s="14" t="s">
        <v>72</v>
      </c>
      <c r="AY245" s="258" t="s">
        <v>146</v>
      </c>
    </row>
    <row r="246" s="13" customFormat="1">
      <c r="A246" s="13"/>
      <c r="B246" s="238"/>
      <c r="C246" s="239"/>
      <c r="D246" s="219" t="s">
        <v>235</v>
      </c>
      <c r="E246" s="240" t="s">
        <v>19</v>
      </c>
      <c r="F246" s="241" t="s">
        <v>375</v>
      </c>
      <c r="G246" s="239"/>
      <c r="H246" s="240" t="s">
        <v>19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235</v>
      </c>
      <c r="AU246" s="247" t="s">
        <v>82</v>
      </c>
      <c r="AV246" s="13" t="s">
        <v>79</v>
      </c>
      <c r="AW246" s="13" t="s">
        <v>33</v>
      </c>
      <c r="AX246" s="13" t="s">
        <v>72</v>
      </c>
      <c r="AY246" s="247" t="s">
        <v>146</v>
      </c>
    </row>
    <row r="247" s="14" customFormat="1">
      <c r="A247" s="14"/>
      <c r="B247" s="248"/>
      <c r="C247" s="249"/>
      <c r="D247" s="219" t="s">
        <v>235</v>
      </c>
      <c r="E247" s="250" t="s">
        <v>19</v>
      </c>
      <c r="F247" s="251" t="s">
        <v>376</v>
      </c>
      <c r="G247" s="249"/>
      <c r="H247" s="252">
        <v>5.8499999999999996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235</v>
      </c>
      <c r="AU247" s="258" t="s">
        <v>82</v>
      </c>
      <c r="AV247" s="14" t="s">
        <v>82</v>
      </c>
      <c r="AW247" s="14" t="s">
        <v>33</v>
      </c>
      <c r="AX247" s="14" t="s">
        <v>72</v>
      </c>
      <c r="AY247" s="258" t="s">
        <v>146</v>
      </c>
    </row>
    <row r="248" s="14" customFormat="1">
      <c r="A248" s="14"/>
      <c r="B248" s="248"/>
      <c r="C248" s="249"/>
      <c r="D248" s="219" t="s">
        <v>235</v>
      </c>
      <c r="E248" s="250" t="s">
        <v>19</v>
      </c>
      <c r="F248" s="251" t="s">
        <v>377</v>
      </c>
      <c r="G248" s="249"/>
      <c r="H248" s="252">
        <v>0.33000000000000002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235</v>
      </c>
      <c r="AU248" s="258" t="s">
        <v>82</v>
      </c>
      <c r="AV248" s="14" t="s">
        <v>82</v>
      </c>
      <c r="AW248" s="14" t="s">
        <v>33</v>
      </c>
      <c r="AX248" s="14" t="s">
        <v>72</v>
      </c>
      <c r="AY248" s="258" t="s">
        <v>146</v>
      </c>
    </row>
    <row r="249" s="14" customFormat="1">
      <c r="A249" s="14"/>
      <c r="B249" s="248"/>
      <c r="C249" s="249"/>
      <c r="D249" s="219" t="s">
        <v>235</v>
      </c>
      <c r="E249" s="250" t="s">
        <v>19</v>
      </c>
      <c r="F249" s="251" t="s">
        <v>378</v>
      </c>
      <c r="G249" s="249"/>
      <c r="H249" s="252">
        <v>1.1699999999999999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8" t="s">
        <v>235</v>
      </c>
      <c r="AU249" s="258" t="s">
        <v>82</v>
      </c>
      <c r="AV249" s="14" t="s">
        <v>82</v>
      </c>
      <c r="AW249" s="14" t="s">
        <v>33</v>
      </c>
      <c r="AX249" s="14" t="s">
        <v>72</v>
      </c>
      <c r="AY249" s="258" t="s">
        <v>146</v>
      </c>
    </row>
    <row r="250" s="14" customFormat="1">
      <c r="A250" s="14"/>
      <c r="B250" s="248"/>
      <c r="C250" s="249"/>
      <c r="D250" s="219" t="s">
        <v>235</v>
      </c>
      <c r="E250" s="250" t="s">
        <v>19</v>
      </c>
      <c r="F250" s="251" t="s">
        <v>379</v>
      </c>
      <c r="G250" s="249"/>
      <c r="H250" s="252">
        <v>0.26300000000000001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8" t="s">
        <v>235</v>
      </c>
      <c r="AU250" s="258" t="s">
        <v>82</v>
      </c>
      <c r="AV250" s="14" t="s">
        <v>82</v>
      </c>
      <c r="AW250" s="14" t="s">
        <v>33</v>
      </c>
      <c r="AX250" s="14" t="s">
        <v>72</v>
      </c>
      <c r="AY250" s="258" t="s">
        <v>146</v>
      </c>
    </row>
    <row r="251" s="14" customFormat="1">
      <c r="A251" s="14"/>
      <c r="B251" s="248"/>
      <c r="C251" s="249"/>
      <c r="D251" s="219" t="s">
        <v>235</v>
      </c>
      <c r="E251" s="250" t="s">
        <v>19</v>
      </c>
      <c r="F251" s="251" t="s">
        <v>380</v>
      </c>
      <c r="G251" s="249"/>
      <c r="H251" s="252">
        <v>0.68000000000000005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8" t="s">
        <v>235</v>
      </c>
      <c r="AU251" s="258" t="s">
        <v>82</v>
      </c>
      <c r="AV251" s="14" t="s">
        <v>82</v>
      </c>
      <c r="AW251" s="14" t="s">
        <v>33</v>
      </c>
      <c r="AX251" s="14" t="s">
        <v>72</v>
      </c>
      <c r="AY251" s="258" t="s">
        <v>146</v>
      </c>
    </row>
    <row r="252" s="13" customFormat="1">
      <c r="A252" s="13"/>
      <c r="B252" s="238"/>
      <c r="C252" s="239"/>
      <c r="D252" s="219" t="s">
        <v>235</v>
      </c>
      <c r="E252" s="240" t="s">
        <v>19</v>
      </c>
      <c r="F252" s="241" t="s">
        <v>297</v>
      </c>
      <c r="G252" s="239"/>
      <c r="H252" s="240" t="s">
        <v>19</v>
      </c>
      <c r="I252" s="242"/>
      <c r="J252" s="239"/>
      <c r="K252" s="239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235</v>
      </c>
      <c r="AU252" s="247" t="s">
        <v>82</v>
      </c>
      <c r="AV252" s="13" t="s">
        <v>79</v>
      </c>
      <c r="AW252" s="13" t="s">
        <v>33</v>
      </c>
      <c r="AX252" s="13" t="s">
        <v>72</v>
      </c>
      <c r="AY252" s="247" t="s">
        <v>146</v>
      </c>
    </row>
    <row r="253" s="14" customFormat="1">
      <c r="A253" s="14"/>
      <c r="B253" s="248"/>
      <c r="C253" s="249"/>
      <c r="D253" s="219" t="s">
        <v>235</v>
      </c>
      <c r="E253" s="250" t="s">
        <v>19</v>
      </c>
      <c r="F253" s="251" t="s">
        <v>381</v>
      </c>
      <c r="G253" s="249"/>
      <c r="H253" s="252">
        <v>21.059999999999999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235</v>
      </c>
      <c r="AU253" s="258" t="s">
        <v>82</v>
      </c>
      <c r="AV253" s="14" t="s">
        <v>82</v>
      </c>
      <c r="AW253" s="14" t="s">
        <v>33</v>
      </c>
      <c r="AX253" s="14" t="s">
        <v>72</v>
      </c>
      <c r="AY253" s="258" t="s">
        <v>146</v>
      </c>
    </row>
    <row r="254" s="14" customFormat="1">
      <c r="A254" s="14"/>
      <c r="B254" s="248"/>
      <c r="C254" s="249"/>
      <c r="D254" s="219" t="s">
        <v>235</v>
      </c>
      <c r="E254" s="250" t="s">
        <v>19</v>
      </c>
      <c r="F254" s="251" t="s">
        <v>382</v>
      </c>
      <c r="G254" s="249"/>
      <c r="H254" s="252">
        <v>1.3500000000000001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235</v>
      </c>
      <c r="AU254" s="258" t="s">
        <v>82</v>
      </c>
      <c r="AV254" s="14" t="s">
        <v>82</v>
      </c>
      <c r="AW254" s="14" t="s">
        <v>33</v>
      </c>
      <c r="AX254" s="14" t="s">
        <v>72</v>
      </c>
      <c r="AY254" s="258" t="s">
        <v>146</v>
      </c>
    </row>
    <row r="255" s="13" customFormat="1">
      <c r="A255" s="13"/>
      <c r="B255" s="238"/>
      <c r="C255" s="239"/>
      <c r="D255" s="219" t="s">
        <v>235</v>
      </c>
      <c r="E255" s="240" t="s">
        <v>19</v>
      </c>
      <c r="F255" s="241" t="s">
        <v>383</v>
      </c>
      <c r="G255" s="239"/>
      <c r="H255" s="240" t="s">
        <v>19</v>
      </c>
      <c r="I255" s="242"/>
      <c r="J255" s="239"/>
      <c r="K255" s="239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235</v>
      </c>
      <c r="AU255" s="247" t="s">
        <v>82</v>
      </c>
      <c r="AV255" s="13" t="s">
        <v>79</v>
      </c>
      <c r="AW255" s="13" t="s">
        <v>33</v>
      </c>
      <c r="AX255" s="13" t="s">
        <v>72</v>
      </c>
      <c r="AY255" s="247" t="s">
        <v>146</v>
      </c>
    </row>
    <row r="256" s="14" customFormat="1">
      <c r="A256" s="14"/>
      <c r="B256" s="248"/>
      <c r="C256" s="249"/>
      <c r="D256" s="219" t="s">
        <v>235</v>
      </c>
      <c r="E256" s="250" t="s">
        <v>19</v>
      </c>
      <c r="F256" s="251" t="s">
        <v>384</v>
      </c>
      <c r="G256" s="249"/>
      <c r="H256" s="252">
        <v>12.006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235</v>
      </c>
      <c r="AU256" s="258" t="s">
        <v>82</v>
      </c>
      <c r="AV256" s="14" t="s">
        <v>82</v>
      </c>
      <c r="AW256" s="14" t="s">
        <v>33</v>
      </c>
      <c r="AX256" s="14" t="s">
        <v>72</v>
      </c>
      <c r="AY256" s="258" t="s">
        <v>146</v>
      </c>
    </row>
    <row r="257" s="14" customFormat="1">
      <c r="A257" s="14"/>
      <c r="B257" s="248"/>
      <c r="C257" s="249"/>
      <c r="D257" s="219" t="s">
        <v>235</v>
      </c>
      <c r="E257" s="250" t="s">
        <v>19</v>
      </c>
      <c r="F257" s="251" t="s">
        <v>385</v>
      </c>
      <c r="G257" s="249"/>
      <c r="H257" s="252">
        <v>0.45000000000000001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235</v>
      </c>
      <c r="AU257" s="258" t="s">
        <v>82</v>
      </c>
      <c r="AV257" s="14" t="s">
        <v>82</v>
      </c>
      <c r="AW257" s="14" t="s">
        <v>33</v>
      </c>
      <c r="AX257" s="14" t="s">
        <v>72</v>
      </c>
      <c r="AY257" s="258" t="s">
        <v>146</v>
      </c>
    </row>
    <row r="258" s="14" customFormat="1">
      <c r="A258" s="14"/>
      <c r="B258" s="248"/>
      <c r="C258" s="249"/>
      <c r="D258" s="219" t="s">
        <v>235</v>
      </c>
      <c r="E258" s="250" t="s">
        <v>19</v>
      </c>
      <c r="F258" s="251" t="s">
        <v>386</v>
      </c>
      <c r="G258" s="249"/>
      <c r="H258" s="252">
        <v>1.7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8" t="s">
        <v>235</v>
      </c>
      <c r="AU258" s="258" t="s">
        <v>82</v>
      </c>
      <c r="AV258" s="14" t="s">
        <v>82</v>
      </c>
      <c r="AW258" s="14" t="s">
        <v>33</v>
      </c>
      <c r="AX258" s="14" t="s">
        <v>72</v>
      </c>
      <c r="AY258" s="258" t="s">
        <v>146</v>
      </c>
    </row>
    <row r="259" s="14" customFormat="1">
      <c r="A259" s="14"/>
      <c r="B259" s="248"/>
      <c r="C259" s="249"/>
      <c r="D259" s="219" t="s">
        <v>235</v>
      </c>
      <c r="E259" s="250" t="s">
        <v>19</v>
      </c>
      <c r="F259" s="251" t="s">
        <v>387</v>
      </c>
      <c r="G259" s="249"/>
      <c r="H259" s="252">
        <v>1.3260000000000001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235</v>
      </c>
      <c r="AU259" s="258" t="s">
        <v>82</v>
      </c>
      <c r="AV259" s="14" t="s">
        <v>82</v>
      </c>
      <c r="AW259" s="14" t="s">
        <v>33</v>
      </c>
      <c r="AX259" s="14" t="s">
        <v>72</v>
      </c>
      <c r="AY259" s="258" t="s">
        <v>146</v>
      </c>
    </row>
    <row r="260" s="14" customFormat="1">
      <c r="A260" s="14"/>
      <c r="B260" s="248"/>
      <c r="C260" s="249"/>
      <c r="D260" s="219" t="s">
        <v>235</v>
      </c>
      <c r="E260" s="250" t="s">
        <v>19</v>
      </c>
      <c r="F260" s="251" t="s">
        <v>357</v>
      </c>
      <c r="G260" s="249"/>
      <c r="H260" s="252">
        <v>19.510000000000002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235</v>
      </c>
      <c r="AU260" s="258" t="s">
        <v>82</v>
      </c>
      <c r="AV260" s="14" t="s">
        <v>82</v>
      </c>
      <c r="AW260" s="14" t="s">
        <v>33</v>
      </c>
      <c r="AX260" s="14" t="s">
        <v>72</v>
      </c>
      <c r="AY260" s="258" t="s">
        <v>146</v>
      </c>
    </row>
    <row r="261" s="14" customFormat="1">
      <c r="A261" s="14"/>
      <c r="B261" s="248"/>
      <c r="C261" s="249"/>
      <c r="D261" s="219" t="s">
        <v>235</v>
      </c>
      <c r="E261" s="250" t="s">
        <v>19</v>
      </c>
      <c r="F261" s="251" t="s">
        <v>388</v>
      </c>
      <c r="G261" s="249"/>
      <c r="H261" s="252">
        <v>19.52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235</v>
      </c>
      <c r="AU261" s="258" t="s">
        <v>82</v>
      </c>
      <c r="AV261" s="14" t="s">
        <v>82</v>
      </c>
      <c r="AW261" s="14" t="s">
        <v>33</v>
      </c>
      <c r="AX261" s="14" t="s">
        <v>72</v>
      </c>
      <c r="AY261" s="258" t="s">
        <v>146</v>
      </c>
    </row>
    <row r="262" s="14" customFormat="1">
      <c r="A262" s="14"/>
      <c r="B262" s="248"/>
      <c r="C262" s="249"/>
      <c r="D262" s="219" t="s">
        <v>235</v>
      </c>
      <c r="E262" s="250" t="s">
        <v>19</v>
      </c>
      <c r="F262" s="251" t="s">
        <v>389</v>
      </c>
      <c r="G262" s="249"/>
      <c r="H262" s="252">
        <v>1.6100000000000001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235</v>
      </c>
      <c r="AU262" s="258" t="s">
        <v>82</v>
      </c>
      <c r="AV262" s="14" t="s">
        <v>82</v>
      </c>
      <c r="AW262" s="14" t="s">
        <v>33</v>
      </c>
      <c r="AX262" s="14" t="s">
        <v>72</v>
      </c>
      <c r="AY262" s="258" t="s">
        <v>146</v>
      </c>
    </row>
    <row r="263" s="13" customFormat="1">
      <c r="A263" s="13"/>
      <c r="B263" s="238"/>
      <c r="C263" s="239"/>
      <c r="D263" s="219" t="s">
        <v>235</v>
      </c>
      <c r="E263" s="240" t="s">
        <v>19</v>
      </c>
      <c r="F263" s="241" t="s">
        <v>314</v>
      </c>
      <c r="G263" s="239"/>
      <c r="H263" s="240" t="s">
        <v>19</v>
      </c>
      <c r="I263" s="242"/>
      <c r="J263" s="239"/>
      <c r="K263" s="239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235</v>
      </c>
      <c r="AU263" s="247" t="s">
        <v>82</v>
      </c>
      <c r="AV263" s="13" t="s">
        <v>79</v>
      </c>
      <c r="AW263" s="13" t="s">
        <v>33</v>
      </c>
      <c r="AX263" s="13" t="s">
        <v>72</v>
      </c>
      <c r="AY263" s="247" t="s">
        <v>146</v>
      </c>
    </row>
    <row r="264" s="14" customFormat="1">
      <c r="A264" s="14"/>
      <c r="B264" s="248"/>
      <c r="C264" s="249"/>
      <c r="D264" s="219" t="s">
        <v>235</v>
      </c>
      <c r="E264" s="250" t="s">
        <v>19</v>
      </c>
      <c r="F264" s="251" t="s">
        <v>390</v>
      </c>
      <c r="G264" s="249"/>
      <c r="H264" s="252">
        <v>1.5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8" t="s">
        <v>235</v>
      </c>
      <c r="AU264" s="258" t="s">
        <v>82</v>
      </c>
      <c r="AV264" s="14" t="s">
        <v>82</v>
      </c>
      <c r="AW264" s="14" t="s">
        <v>33</v>
      </c>
      <c r="AX264" s="14" t="s">
        <v>72</v>
      </c>
      <c r="AY264" s="258" t="s">
        <v>146</v>
      </c>
    </row>
    <row r="265" s="14" customFormat="1">
      <c r="A265" s="14"/>
      <c r="B265" s="248"/>
      <c r="C265" s="249"/>
      <c r="D265" s="219" t="s">
        <v>235</v>
      </c>
      <c r="E265" s="250" t="s">
        <v>19</v>
      </c>
      <c r="F265" s="251" t="s">
        <v>391</v>
      </c>
      <c r="G265" s="249"/>
      <c r="H265" s="252">
        <v>0.12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8" t="s">
        <v>235</v>
      </c>
      <c r="AU265" s="258" t="s">
        <v>82</v>
      </c>
      <c r="AV265" s="14" t="s">
        <v>82</v>
      </c>
      <c r="AW265" s="14" t="s">
        <v>33</v>
      </c>
      <c r="AX265" s="14" t="s">
        <v>72</v>
      </c>
      <c r="AY265" s="258" t="s">
        <v>146</v>
      </c>
    </row>
    <row r="266" s="13" customFormat="1">
      <c r="A266" s="13"/>
      <c r="B266" s="238"/>
      <c r="C266" s="239"/>
      <c r="D266" s="219" t="s">
        <v>235</v>
      </c>
      <c r="E266" s="240" t="s">
        <v>19</v>
      </c>
      <c r="F266" s="241" t="s">
        <v>319</v>
      </c>
      <c r="G266" s="239"/>
      <c r="H266" s="240" t="s">
        <v>19</v>
      </c>
      <c r="I266" s="242"/>
      <c r="J266" s="239"/>
      <c r="K266" s="239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235</v>
      </c>
      <c r="AU266" s="247" t="s">
        <v>82</v>
      </c>
      <c r="AV266" s="13" t="s">
        <v>79</v>
      </c>
      <c r="AW266" s="13" t="s">
        <v>33</v>
      </c>
      <c r="AX266" s="13" t="s">
        <v>72</v>
      </c>
      <c r="AY266" s="247" t="s">
        <v>146</v>
      </c>
    </row>
    <row r="267" s="14" customFormat="1">
      <c r="A267" s="14"/>
      <c r="B267" s="248"/>
      <c r="C267" s="249"/>
      <c r="D267" s="219" t="s">
        <v>235</v>
      </c>
      <c r="E267" s="250" t="s">
        <v>19</v>
      </c>
      <c r="F267" s="251" t="s">
        <v>392</v>
      </c>
      <c r="G267" s="249"/>
      <c r="H267" s="252">
        <v>1.3500000000000001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235</v>
      </c>
      <c r="AU267" s="258" t="s">
        <v>82</v>
      </c>
      <c r="AV267" s="14" t="s">
        <v>82</v>
      </c>
      <c r="AW267" s="14" t="s">
        <v>33</v>
      </c>
      <c r="AX267" s="14" t="s">
        <v>72</v>
      </c>
      <c r="AY267" s="258" t="s">
        <v>146</v>
      </c>
    </row>
    <row r="268" s="14" customFormat="1">
      <c r="A268" s="14"/>
      <c r="B268" s="248"/>
      <c r="C268" s="249"/>
      <c r="D268" s="219" t="s">
        <v>235</v>
      </c>
      <c r="E268" s="250" t="s">
        <v>19</v>
      </c>
      <c r="F268" s="251" t="s">
        <v>391</v>
      </c>
      <c r="G268" s="249"/>
      <c r="H268" s="252">
        <v>0.12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235</v>
      </c>
      <c r="AU268" s="258" t="s">
        <v>82</v>
      </c>
      <c r="AV268" s="14" t="s">
        <v>82</v>
      </c>
      <c r="AW268" s="14" t="s">
        <v>33</v>
      </c>
      <c r="AX268" s="14" t="s">
        <v>72</v>
      </c>
      <c r="AY268" s="258" t="s">
        <v>146</v>
      </c>
    </row>
    <row r="269" s="13" customFormat="1">
      <c r="A269" s="13"/>
      <c r="B269" s="238"/>
      <c r="C269" s="239"/>
      <c r="D269" s="219" t="s">
        <v>235</v>
      </c>
      <c r="E269" s="240" t="s">
        <v>19</v>
      </c>
      <c r="F269" s="241" t="s">
        <v>393</v>
      </c>
      <c r="G269" s="239"/>
      <c r="H269" s="240" t="s">
        <v>19</v>
      </c>
      <c r="I269" s="242"/>
      <c r="J269" s="239"/>
      <c r="K269" s="239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235</v>
      </c>
      <c r="AU269" s="247" t="s">
        <v>82</v>
      </c>
      <c r="AV269" s="13" t="s">
        <v>79</v>
      </c>
      <c r="AW269" s="13" t="s">
        <v>33</v>
      </c>
      <c r="AX269" s="13" t="s">
        <v>72</v>
      </c>
      <c r="AY269" s="247" t="s">
        <v>146</v>
      </c>
    </row>
    <row r="270" s="14" customFormat="1">
      <c r="A270" s="14"/>
      <c r="B270" s="248"/>
      <c r="C270" s="249"/>
      <c r="D270" s="219" t="s">
        <v>235</v>
      </c>
      <c r="E270" s="250" t="s">
        <v>19</v>
      </c>
      <c r="F270" s="251" t="s">
        <v>394</v>
      </c>
      <c r="G270" s="249"/>
      <c r="H270" s="252">
        <v>5.2199999999999998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235</v>
      </c>
      <c r="AU270" s="258" t="s">
        <v>82</v>
      </c>
      <c r="AV270" s="14" t="s">
        <v>82</v>
      </c>
      <c r="AW270" s="14" t="s">
        <v>33</v>
      </c>
      <c r="AX270" s="14" t="s">
        <v>72</v>
      </c>
      <c r="AY270" s="258" t="s">
        <v>146</v>
      </c>
    </row>
    <row r="271" s="15" customFormat="1">
      <c r="A271" s="15"/>
      <c r="B271" s="269"/>
      <c r="C271" s="270"/>
      <c r="D271" s="219" t="s">
        <v>235</v>
      </c>
      <c r="E271" s="271" t="s">
        <v>19</v>
      </c>
      <c r="F271" s="272" t="s">
        <v>271</v>
      </c>
      <c r="G271" s="270"/>
      <c r="H271" s="273">
        <v>103.084</v>
      </c>
      <c r="I271" s="274"/>
      <c r="J271" s="270"/>
      <c r="K271" s="270"/>
      <c r="L271" s="275"/>
      <c r="M271" s="276"/>
      <c r="N271" s="277"/>
      <c r="O271" s="277"/>
      <c r="P271" s="277"/>
      <c r="Q271" s="277"/>
      <c r="R271" s="277"/>
      <c r="S271" s="277"/>
      <c r="T271" s="27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9" t="s">
        <v>235</v>
      </c>
      <c r="AU271" s="279" t="s">
        <v>82</v>
      </c>
      <c r="AV271" s="15" t="s">
        <v>145</v>
      </c>
      <c r="AW271" s="15" t="s">
        <v>33</v>
      </c>
      <c r="AX271" s="15" t="s">
        <v>79</v>
      </c>
      <c r="AY271" s="279" t="s">
        <v>146</v>
      </c>
    </row>
    <row r="272" s="2" customFormat="1" ht="21.75" customHeight="1">
      <c r="A272" s="39"/>
      <c r="B272" s="40"/>
      <c r="C272" s="206" t="s">
        <v>395</v>
      </c>
      <c r="D272" s="206" t="s">
        <v>147</v>
      </c>
      <c r="E272" s="207" t="s">
        <v>396</v>
      </c>
      <c r="F272" s="208" t="s">
        <v>397</v>
      </c>
      <c r="G272" s="209" t="s">
        <v>252</v>
      </c>
      <c r="H272" s="210">
        <v>1.6000000000000001</v>
      </c>
      <c r="I272" s="211"/>
      <c r="J272" s="212">
        <f>ROUND(I272*H272,2)</f>
        <v>0</v>
      </c>
      <c r="K272" s="208" t="s">
        <v>194</v>
      </c>
      <c r="L272" s="45"/>
      <c r="M272" s="213" t="s">
        <v>19</v>
      </c>
      <c r="N272" s="214" t="s">
        <v>43</v>
      </c>
      <c r="O272" s="85"/>
      <c r="P272" s="215">
        <f>O272*H272</f>
        <v>0</v>
      </c>
      <c r="Q272" s="215">
        <v>0</v>
      </c>
      <c r="R272" s="215">
        <f>Q272*H272</f>
        <v>0</v>
      </c>
      <c r="S272" s="215">
        <v>0.075999999999999998</v>
      </c>
      <c r="T272" s="216">
        <f>S272*H272</f>
        <v>0.1216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7" t="s">
        <v>145</v>
      </c>
      <c r="AT272" s="217" t="s">
        <v>147</v>
      </c>
      <c r="AU272" s="217" t="s">
        <v>82</v>
      </c>
      <c r="AY272" s="18" t="s">
        <v>146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79</v>
      </c>
      <c r="BK272" s="218">
        <f>ROUND(I272*H272,2)</f>
        <v>0</v>
      </c>
      <c r="BL272" s="18" t="s">
        <v>145</v>
      </c>
      <c r="BM272" s="217" t="s">
        <v>398</v>
      </c>
    </row>
    <row r="273" s="2" customFormat="1">
      <c r="A273" s="39"/>
      <c r="B273" s="40"/>
      <c r="C273" s="41"/>
      <c r="D273" s="219" t="s">
        <v>152</v>
      </c>
      <c r="E273" s="41"/>
      <c r="F273" s="220" t="s">
        <v>399</v>
      </c>
      <c r="G273" s="41"/>
      <c r="H273" s="41"/>
      <c r="I273" s="221"/>
      <c r="J273" s="41"/>
      <c r="K273" s="41"/>
      <c r="L273" s="45"/>
      <c r="M273" s="222"/>
      <c r="N273" s="22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152</v>
      </c>
      <c r="AU273" s="18" t="s">
        <v>82</v>
      </c>
    </row>
    <row r="274" s="2" customFormat="1">
      <c r="A274" s="39"/>
      <c r="B274" s="40"/>
      <c r="C274" s="41"/>
      <c r="D274" s="236" t="s">
        <v>197</v>
      </c>
      <c r="E274" s="41"/>
      <c r="F274" s="237" t="s">
        <v>400</v>
      </c>
      <c r="G274" s="41"/>
      <c r="H274" s="41"/>
      <c r="I274" s="221"/>
      <c r="J274" s="41"/>
      <c r="K274" s="41"/>
      <c r="L274" s="45"/>
      <c r="M274" s="222"/>
      <c r="N274" s="223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197</v>
      </c>
      <c r="AU274" s="18" t="s">
        <v>82</v>
      </c>
    </row>
    <row r="275" s="13" customFormat="1">
      <c r="A275" s="13"/>
      <c r="B275" s="238"/>
      <c r="C275" s="239"/>
      <c r="D275" s="219" t="s">
        <v>235</v>
      </c>
      <c r="E275" s="240" t="s">
        <v>19</v>
      </c>
      <c r="F275" s="241" t="s">
        <v>256</v>
      </c>
      <c r="G275" s="239"/>
      <c r="H275" s="240" t="s">
        <v>19</v>
      </c>
      <c r="I275" s="242"/>
      <c r="J275" s="239"/>
      <c r="K275" s="239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235</v>
      </c>
      <c r="AU275" s="247" t="s">
        <v>82</v>
      </c>
      <c r="AV275" s="13" t="s">
        <v>79</v>
      </c>
      <c r="AW275" s="13" t="s">
        <v>33</v>
      </c>
      <c r="AX275" s="13" t="s">
        <v>72</v>
      </c>
      <c r="AY275" s="247" t="s">
        <v>146</v>
      </c>
    </row>
    <row r="276" s="14" customFormat="1">
      <c r="A276" s="14"/>
      <c r="B276" s="248"/>
      <c r="C276" s="249"/>
      <c r="D276" s="219" t="s">
        <v>235</v>
      </c>
      <c r="E276" s="250" t="s">
        <v>19</v>
      </c>
      <c r="F276" s="251" t="s">
        <v>401</v>
      </c>
      <c r="G276" s="249"/>
      <c r="H276" s="252">
        <v>1.6000000000000001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8" t="s">
        <v>235</v>
      </c>
      <c r="AU276" s="258" t="s">
        <v>82</v>
      </c>
      <c r="AV276" s="14" t="s">
        <v>82</v>
      </c>
      <c r="AW276" s="14" t="s">
        <v>33</v>
      </c>
      <c r="AX276" s="14" t="s">
        <v>79</v>
      </c>
      <c r="AY276" s="258" t="s">
        <v>146</v>
      </c>
    </row>
    <row r="277" s="2" customFormat="1" ht="24.15" customHeight="1">
      <c r="A277" s="39"/>
      <c r="B277" s="40"/>
      <c r="C277" s="206" t="s">
        <v>402</v>
      </c>
      <c r="D277" s="206" t="s">
        <v>147</v>
      </c>
      <c r="E277" s="207" t="s">
        <v>403</v>
      </c>
      <c r="F277" s="208" t="s">
        <v>404</v>
      </c>
      <c r="G277" s="209" t="s">
        <v>405</v>
      </c>
      <c r="H277" s="210">
        <v>0.73999999999999999</v>
      </c>
      <c r="I277" s="211"/>
      <c r="J277" s="212">
        <f>ROUND(I277*H277,2)</f>
        <v>0</v>
      </c>
      <c r="K277" s="208" t="s">
        <v>194</v>
      </c>
      <c r="L277" s="45"/>
      <c r="M277" s="213" t="s">
        <v>19</v>
      </c>
      <c r="N277" s="214" t="s">
        <v>43</v>
      </c>
      <c r="O277" s="85"/>
      <c r="P277" s="215">
        <f>O277*H277</f>
        <v>0</v>
      </c>
      <c r="Q277" s="215">
        <v>0</v>
      </c>
      <c r="R277" s="215">
        <f>Q277*H277</f>
        <v>0</v>
      </c>
      <c r="S277" s="215">
        <v>1.8</v>
      </c>
      <c r="T277" s="216">
        <f>S277*H277</f>
        <v>1.3320000000000001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7" t="s">
        <v>145</v>
      </c>
      <c r="AT277" s="217" t="s">
        <v>147</v>
      </c>
      <c r="AU277" s="217" t="s">
        <v>82</v>
      </c>
      <c r="AY277" s="18" t="s">
        <v>146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8" t="s">
        <v>79</v>
      </c>
      <c r="BK277" s="218">
        <f>ROUND(I277*H277,2)</f>
        <v>0</v>
      </c>
      <c r="BL277" s="18" t="s">
        <v>145</v>
      </c>
      <c r="BM277" s="217" t="s">
        <v>406</v>
      </c>
    </row>
    <row r="278" s="2" customFormat="1">
      <c r="A278" s="39"/>
      <c r="B278" s="40"/>
      <c r="C278" s="41"/>
      <c r="D278" s="219" t="s">
        <v>152</v>
      </c>
      <c r="E278" s="41"/>
      <c r="F278" s="220" t="s">
        <v>407</v>
      </c>
      <c r="G278" s="41"/>
      <c r="H278" s="41"/>
      <c r="I278" s="221"/>
      <c r="J278" s="41"/>
      <c r="K278" s="41"/>
      <c r="L278" s="45"/>
      <c r="M278" s="222"/>
      <c r="N278" s="223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152</v>
      </c>
      <c r="AU278" s="18" t="s">
        <v>82</v>
      </c>
    </row>
    <row r="279" s="2" customFormat="1">
      <c r="A279" s="39"/>
      <c r="B279" s="40"/>
      <c r="C279" s="41"/>
      <c r="D279" s="236" t="s">
        <v>197</v>
      </c>
      <c r="E279" s="41"/>
      <c r="F279" s="237" t="s">
        <v>408</v>
      </c>
      <c r="G279" s="41"/>
      <c r="H279" s="41"/>
      <c r="I279" s="221"/>
      <c r="J279" s="41"/>
      <c r="K279" s="41"/>
      <c r="L279" s="45"/>
      <c r="M279" s="222"/>
      <c r="N279" s="223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197</v>
      </c>
      <c r="AU279" s="18" t="s">
        <v>82</v>
      </c>
    </row>
    <row r="280" s="13" customFormat="1">
      <c r="A280" s="13"/>
      <c r="B280" s="238"/>
      <c r="C280" s="239"/>
      <c r="D280" s="219" t="s">
        <v>235</v>
      </c>
      <c r="E280" s="240" t="s">
        <v>19</v>
      </c>
      <c r="F280" s="241" t="s">
        <v>409</v>
      </c>
      <c r="G280" s="239"/>
      <c r="H280" s="240" t="s">
        <v>19</v>
      </c>
      <c r="I280" s="242"/>
      <c r="J280" s="239"/>
      <c r="K280" s="239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235</v>
      </c>
      <c r="AU280" s="247" t="s">
        <v>82</v>
      </c>
      <c r="AV280" s="13" t="s">
        <v>79</v>
      </c>
      <c r="AW280" s="13" t="s">
        <v>33</v>
      </c>
      <c r="AX280" s="13" t="s">
        <v>72</v>
      </c>
      <c r="AY280" s="247" t="s">
        <v>146</v>
      </c>
    </row>
    <row r="281" s="14" customFormat="1">
      <c r="A281" s="14"/>
      <c r="B281" s="248"/>
      <c r="C281" s="249"/>
      <c r="D281" s="219" t="s">
        <v>235</v>
      </c>
      <c r="E281" s="250" t="s">
        <v>19</v>
      </c>
      <c r="F281" s="251" t="s">
        <v>410</v>
      </c>
      <c r="G281" s="249"/>
      <c r="H281" s="252">
        <v>0.73999999999999999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235</v>
      </c>
      <c r="AU281" s="258" t="s">
        <v>82</v>
      </c>
      <c r="AV281" s="14" t="s">
        <v>82</v>
      </c>
      <c r="AW281" s="14" t="s">
        <v>33</v>
      </c>
      <c r="AX281" s="14" t="s">
        <v>79</v>
      </c>
      <c r="AY281" s="258" t="s">
        <v>146</v>
      </c>
    </row>
    <row r="282" s="2" customFormat="1" ht="24.15" customHeight="1">
      <c r="A282" s="39"/>
      <c r="B282" s="40"/>
      <c r="C282" s="206" t="s">
        <v>411</v>
      </c>
      <c r="D282" s="206" t="s">
        <v>147</v>
      </c>
      <c r="E282" s="207" t="s">
        <v>412</v>
      </c>
      <c r="F282" s="208" t="s">
        <v>413</v>
      </c>
      <c r="G282" s="209" t="s">
        <v>414</v>
      </c>
      <c r="H282" s="210">
        <v>6.7000000000000002</v>
      </c>
      <c r="I282" s="211"/>
      <c r="J282" s="212">
        <f>ROUND(I282*H282,2)</f>
        <v>0</v>
      </c>
      <c r="K282" s="208" t="s">
        <v>194</v>
      </c>
      <c r="L282" s="45"/>
      <c r="M282" s="213" t="s">
        <v>19</v>
      </c>
      <c r="N282" s="214" t="s">
        <v>43</v>
      </c>
      <c r="O282" s="85"/>
      <c r="P282" s="215">
        <f>O282*H282</f>
        <v>0</v>
      </c>
      <c r="Q282" s="215">
        <v>0</v>
      </c>
      <c r="R282" s="215">
        <f>Q282*H282</f>
        <v>0</v>
      </c>
      <c r="S282" s="215">
        <v>0.012</v>
      </c>
      <c r="T282" s="216">
        <f>S282*H282</f>
        <v>0.080399999999999999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7" t="s">
        <v>145</v>
      </c>
      <c r="AT282" s="217" t="s">
        <v>147</v>
      </c>
      <c r="AU282" s="217" t="s">
        <v>82</v>
      </c>
      <c r="AY282" s="18" t="s">
        <v>146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8" t="s">
        <v>79</v>
      </c>
      <c r="BK282" s="218">
        <f>ROUND(I282*H282,2)</f>
        <v>0</v>
      </c>
      <c r="BL282" s="18" t="s">
        <v>145</v>
      </c>
      <c r="BM282" s="217" t="s">
        <v>415</v>
      </c>
    </row>
    <row r="283" s="2" customFormat="1">
      <c r="A283" s="39"/>
      <c r="B283" s="40"/>
      <c r="C283" s="41"/>
      <c r="D283" s="219" t="s">
        <v>152</v>
      </c>
      <c r="E283" s="41"/>
      <c r="F283" s="220" t="s">
        <v>416</v>
      </c>
      <c r="G283" s="41"/>
      <c r="H283" s="41"/>
      <c r="I283" s="221"/>
      <c r="J283" s="41"/>
      <c r="K283" s="41"/>
      <c r="L283" s="45"/>
      <c r="M283" s="222"/>
      <c r="N283" s="223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152</v>
      </c>
      <c r="AU283" s="18" t="s">
        <v>82</v>
      </c>
    </row>
    <row r="284" s="2" customFormat="1">
      <c r="A284" s="39"/>
      <c r="B284" s="40"/>
      <c r="C284" s="41"/>
      <c r="D284" s="236" t="s">
        <v>197</v>
      </c>
      <c r="E284" s="41"/>
      <c r="F284" s="237" t="s">
        <v>417</v>
      </c>
      <c r="G284" s="41"/>
      <c r="H284" s="41"/>
      <c r="I284" s="221"/>
      <c r="J284" s="41"/>
      <c r="K284" s="41"/>
      <c r="L284" s="45"/>
      <c r="M284" s="222"/>
      <c r="N284" s="22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197</v>
      </c>
      <c r="AU284" s="18" t="s">
        <v>82</v>
      </c>
    </row>
    <row r="285" s="13" customFormat="1">
      <c r="A285" s="13"/>
      <c r="B285" s="238"/>
      <c r="C285" s="239"/>
      <c r="D285" s="219" t="s">
        <v>235</v>
      </c>
      <c r="E285" s="240" t="s">
        <v>19</v>
      </c>
      <c r="F285" s="241" t="s">
        <v>236</v>
      </c>
      <c r="G285" s="239"/>
      <c r="H285" s="240" t="s">
        <v>19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235</v>
      </c>
      <c r="AU285" s="247" t="s">
        <v>82</v>
      </c>
      <c r="AV285" s="13" t="s">
        <v>79</v>
      </c>
      <c r="AW285" s="13" t="s">
        <v>33</v>
      </c>
      <c r="AX285" s="13" t="s">
        <v>72</v>
      </c>
      <c r="AY285" s="247" t="s">
        <v>146</v>
      </c>
    </row>
    <row r="286" s="14" customFormat="1">
      <c r="A286" s="14"/>
      <c r="B286" s="248"/>
      <c r="C286" s="249"/>
      <c r="D286" s="219" t="s">
        <v>235</v>
      </c>
      <c r="E286" s="250" t="s">
        <v>19</v>
      </c>
      <c r="F286" s="251" t="s">
        <v>418</v>
      </c>
      <c r="G286" s="249"/>
      <c r="H286" s="252">
        <v>6.7000000000000002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235</v>
      </c>
      <c r="AU286" s="258" t="s">
        <v>82</v>
      </c>
      <c r="AV286" s="14" t="s">
        <v>82</v>
      </c>
      <c r="AW286" s="14" t="s">
        <v>33</v>
      </c>
      <c r="AX286" s="14" t="s">
        <v>79</v>
      </c>
      <c r="AY286" s="258" t="s">
        <v>146</v>
      </c>
    </row>
    <row r="287" s="2" customFormat="1" ht="24.15" customHeight="1">
      <c r="A287" s="39"/>
      <c r="B287" s="40"/>
      <c r="C287" s="206" t="s">
        <v>419</v>
      </c>
      <c r="D287" s="206" t="s">
        <v>147</v>
      </c>
      <c r="E287" s="207" t="s">
        <v>420</v>
      </c>
      <c r="F287" s="208" t="s">
        <v>421</v>
      </c>
      <c r="G287" s="209" t="s">
        <v>414</v>
      </c>
      <c r="H287" s="210">
        <v>2.3999999999999999</v>
      </c>
      <c r="I287" s="211"/>
      <c r="J287" s="212">
        <f>ROUND(I287*H287,2)</f>
        <v>0</v>
      </c>
      <c r="K287" s="208" t="s">
        <v>194</v>
      </c>
      <c r="L287" s="45"/>
      <c r="M287" s="213" t="s">
        <v>19</v>
      </c>
      <c r="N287" s="214" t="s">
        <v>43</v>
      </c>
      <c r="O287" s="85"/>
      <c r="P287" s="215">
        <f>O287*H287</f>
        <v>0</v>
      </c>
      <c r="Q287" s="215">
        <v>0</v>
      </c>
      <c r="R287" s="215">
        <f>Q287*H287</f>
        <v>0</v>
      </c>
      <c r="S287" s="215">
        <v>0.042000000000000003</v>
      </c>
      <c r="T287" s="216">
        <f>S287*H287</f>
        <v>0.1008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7" t="s">
        <v>145</v>
      </c>
      <c r="AT287" s="217" t="s">
        <v>147</v>
      </c>
      <c r="AU287" s="217" t="s">
        <v>82</v>
      </c>
      <c r="AY287" s="18" t="s">
        <v>146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8" t="s">
        <v>79</v>
      </c>
      <c r="BK287" s="218">
        <f>ROUND(I287*H287,2)</f>
        <v>0</v>
      </c>
      <c r="BL287" s="18" t="s">
        <v>145</v>
      </c>
      <c r="BM287" s="217" t="s">
        <v>422</v>
      </c>
    </row>
    <row r="288" s="2" customFormat="1">
      <c r="A288" s="39"/>
      <c r="B288" s="40"/>
      <c r="C288" s="41"/>
      <c r="D288" s="219" t="s">
        <v>152</v>
      </c>
      <c r="E288" s="41"/>
      <c r="F288" s="220" t="s">
        <v>423</v>
      </c>
      <c r="G288" s="41"/>
      <c r="H288" s="41"/>
      <c r="I288" s="221"/>
      <c r="J288" s="41"/>
      <c r="K288" s="41"/>
      <c r="L288" s="45"/>
      <c r="M288" s="222"/>
      <c r="N288" s="223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152</v>
      </c>
      <c r="AU288" s="18" t="s">
        <v>82</v>
      </c>
    </row>
    <row r="289" s="2" customFormat="1">
      <c r="A289" s="39"/>
      <c r="B289" s="40"/>
      <c r="C289" s="41"/>
      <c r="D289" s="236" t="s">
        <v>197</v>
      </c>
      <c r="E289" s="41"/>
      <c r="F289" s="237" t="s">
        <v>424</v>
      </c>
      <c r="G289" s="41"/>
      <c r="H289" s="41"/>
      <c r="I289" s="221"/>
      <c r="J289" s="41"/>
      <c r="K289" s="41"/>
      <c r="L289" s="45"/>
      <c r="M289" s="222"/>
      <c r="N289" s="22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197</v>
      </c>
      <c r="AU289" s="18" t="s">
        <v>82</v>
      </c>
    </row>
    <row r="290" s="13" customFormat="1">
      <c r="A290" s="13"/>
      <c r="B290" s="238"/>
      <c r="C290" s="239"/>
      <c r="D290" s="219" t="s">
        <v>235</v>
      </c>
      <c r="E290" s="240" t="s">
        <v>19</v>
      </c>
      <c r="F290" s="241" t="s">
        <v>243</v>
      </c>
      <c r="G290" s="239"/>
      <c r="H290" s="240" t="s">
        <v>19</v>
      </c>
      <c r="I290" s="242"/>
      <c r="J290" s="239"/>
      <c r="K290" s="239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235</v>
      </c>
      <c r="AU290" s="247" t="s">
        <v>82</v>
      </c>
      <c r="AV290" s="13" t="s">
        <v>79</v>
      </c>
      <c r="AW290" s="13" t="s">
        <v>33</v>
      </c>
      <c r="AX290" s="13" t="s">
        <v>72</v>
      </c>
      <c r="AY290" s="247" t="s">
        <v>146</v>
      </c>
    </row>
    <row r="291" s="14" customFormat="1">
      <c r="A291" s="14"/>
      <c r="B291" s="248"/>
      <c r="C291" s="249"/>
      <c r="D291" s="219" t="s">
        <v>235</v>
      </c>
      <c r="E291" s="250" t="s">
        <v>19</v>
      </c>
      <c r="F291" s="251" t="s">
        <v>425</v>
      </c>
      <c r="G291" s="249"/>
      <c r="H291" s="252">
        <v>2.3999999999999999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235</v>
      </c>
      <c r="AU291" s="258" t="s">
        <v>82</v>
      </c>
      <c r="AV291" s="14" t="s">
        <v>82</v>
      </c>
      <c r="AW291" s="14" t="s">
        <v>33</v>
      </c>
      <c r="AX291" s="14" t="s">
        <v>79</v>
      </c>
      <c r="AY291" s="258" t="s">
        <v>146</v>
      </c>
    </row>
    <row r="292" s="11" customFormat="1" ht="22.8" customHeight="1">
      <c r="A292" s="11"/>
      <c r="B292" s="192"/>
      <c r="C292" s="193"/>
      <c r="D292" s="194" t="s">
        <v>71</v>
      </c>
      <c r="E292" s="234" t="s">
        <v>426</v>
      </c>
      <c r="F292" s="234" t="s">
        <v>427</v>
      </c>
      <c r="G292" s="193"/>
      <c r="H292" s="193"/>
      <c r="I292" s="196"/>
      <c r="J292" s="235">
        <f>BK292</f>
        <v>0</v>
      </c>
      <c r="K292" s="193"/>
      <c r="L292" s="198"/>
      <c r="M292" s="199"/>
      <c r="N292" s="200"/>
      <c r="O292" s="200"/>
      <c r="P292" s="201">
        <f>SUM(P293:P305)</f>
        <v>0</v>
      </c>
      <c r="Q292" s="200"/>
      <c r="R292" s="201">
        <f>SUM(R293:R305)</f>
        <v>0</v>
      </c>
      <c r="S292" s="200"/>
      <c r="T292" s="202">
        <f>SUM(T293:T305)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203" t="s">
        <v>79</v>
      </c>
      <c r="AT292" s="204" t="s">
        <v>71</v>
      </c>
      <c r="AU292" s="204" t="s">
        <v>79</v>
      </c>
      <c r="AY292" s="203" t="s">
        <v>146</v>
      </c>
      <c r="BK292" s="205">
        <f>SUM(BK293:BK305)</f>
        <v>0</v>
      </c>
    </row>
    <row r="293" s="2" customFormat="1" ht="24.15" customHeight="1">
      <c r="A293" s="39"/>
      <c r="B293" s="40"/>
      <c r="C293" s="206" t="s">
        <v>428</v>
      </c>
      <c r="D293" s="206" t="s">
        <v>147</v>
      </c>
      <c r="E293" s="207" t="s">
        <v>429</v>
      </c>
      <c r="F293" s="208" t="s">
        <v>430</v>
      </c>
      <c r="G293" s="209" t="s">
        <v>239</v>
      </c>
      <c r="H293" s="210">
        <v>5.3339999999999996</v>
      </c>
      <c r="I293" s="211"/>
      <c r="J293" s="212">
        <f>ROUND(I293*H293,2)</f>
        <v>0</v>
      </c>
      <c r="K293" s="208" t="s">
        <v>194</v>
      </c>
      <c r="L293" s="45"/>
      <c r="M293" s="213" t="s">
        <v>19</v>
      </c>
      <c r="N293" s="214" t="s">
        <v>43</v>
      </c>
      <c r="O293" s="85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7" t="s">
        <v>145</v>
      </c>
      <c r="AT293" s="217" t="s">
        <v>147</v>
      </c>
      <c r="AU293" s="217" t="s">
        <v>82</v>
      </c>
      <c r="AY293" s="18" t="s">
        <v>146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8" t="s">
        <v>79</v>
      </c>
      <c r="BK293" s="218">
        <f>ROUND(I293*H293,2)</f>
        <v>0</v>
      </c>
      <c r="BL293" s="18" t="s">
        <v>145</v>
      </c>
      <c r="BM293" s="217" t="s">
        <v>431</v>
      </c>
    </row>
    <row r="294" s="2" customFormat="1">
      <c r="A294" s="39"/>
      <c r="B294" s="40"/>
      <c r="C294" s="41"/>
      <c r="D294" s="219" t="s">
        <v>152</v>
      </c>
      <c r="E294" s="41"/>
      <c r="F294" s="220" t="s">
        <v>432</v>
      </c>
      <c r="G294" s="41"/>
      <c r="H294" s="41"/>
      <c r="I294" s="221"/>
      <c r="J294" s="41"/>
      <c r="K294" s="41"/>
      <c r="L294" s="45"/>
      <c r="M294" s="222"/>
      <c r="N294" s="223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152</v>
      </c>
      <c r="AU294" s="18" t="s">
        <v>82</v>
      </c>
    </row>
    <row r="295" s="2" customFormat="1">
      <c r="A295" s="39"/>
      <c r="B295" s="40"/>
      <c r="C295" s="41"/>
      <c r="D295" s="236" t="s">
        <v>197</v>
      </c>
      <c r="E295" s="41"/>
      <c r="F295" s="237" t="s">
        <v>433</v>
      </c>
      <c r="G295" s="41"/>
      <c r="H295" s="41"/>
      <c r="I295" s="221"/>
      <c r="J295" s="41"/>
      <c r="K295" s="41"/>
      <c r="L295" s="45"/>
      <c r="M295" s="222"/>
      <c r="N295" s="223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197</v>
      </c>
      <c r="AU295" s="18" t="s">
        <v>82</v>
      </c>
    </row>
    <row r="296" s="2" customFormat="1" ht="24.15" customHeight="1">
      <c r="A296" s="39"/>
      <c r="B296" s="40"/>
      <c r="C296" s="206" t="s">
        <v>7</v>
      </c>
      <c r="D296" s="206" t="s">
        <v>147</v>
      </c>
      <c r="E296" s="207" t="s">
        <v>434</v>
      </c>
      <c r="F296" s="208" t="s">
        <v>435</v>
      </c>
      <c r="G296" s="209" t="s">
        <v>239</v>
      </c>
      <c r="H296" s="210">
        <v>5.3339999999999996</v>
      </c>
      <c r="I296" s="211"/>
      <c r="J296" s="212">
        <f>ROUND(I296*H296,2)</f>
        <v>0</v>
      </c>
      <c r="K296" s="208" t="s">
        <v>194</v>
      </c>
      <c r="L296" s="45"/>
      <c r="M296" s="213" t="s">
        <v>19</v>
      </c>
      <c r="N296" s="214" t="s">
        <v>43</v>
      </c>
      <c r="O296" s="85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7" t="s">
        <v>145</v>
      </c>
      <c r="AT296" s="217" t="s">
        <v>147</v>
      </c>
      <c r="AU296" s="217" t="s">
        <v>82</v>
      </c>
      <c r="AY296" s="18" t="s">
        <v>146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79</v>
      </c>
      <c r="BK296" s="218">
        <f>ROUND(I296*H296,2)</f>
        <v>0</v>
      </c>
      <c r="BL296" s="18" t="s">
        <v>145</v>
      </c>
      <c r="BM296" s="217" t="s">
        <v>436</v>
      </c>
    </row>
    <row r="297" s="2" customFormat="1">
      <c r="A297" s="39"/>
      <c r="B297" s="40"/>
      <c r="C297" s="41"/>
      <c r="D297" s="219" t="s">
        <v>152</v>
      </c>
      <c r="E297" s="41"/>
      <c r="F297" s="220" t="s">
        <v>437</v>
      </c>
      <c r="G297" s="41"/>
      <c r="H297" s="41"/>
      <c r="I297" s="221"/>
      <c r="J297" s="41"/>
      <c r="K297" s="41"/>
      <c r="L297" s="45"/>
      <c r="M297" s="222"/>
      <c r="N297" s="22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152</v>
      </c>
      <c r="AU297" s="18" t="s">
        <v>82</v>
      </c>
    </row>
    <row r="298" s="2" customFormat="1">
      <c r="A298" s="39"/>
      <c r="B298" s="40"/>
      <c r="C298" s="41"/>
      <c r="D298" s="236" t="s">
        <v>197</v>
      </c>
      <c r="E298" s="41"/>
      <c r="F298" s="237" t="s">
        <v>438</v>
      </c>
      <c r="G298" s="41"/>
      <c r="H298" s="41"/>
      <c r="I298" s="221"/>
      <c r="J298" s="41"/>
      <c r="K298" s="41"/>
      <c r="L298" s="45"/>
      <c r="M298" s="222"/>
      <c r="N298" s="223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197</v>
      </c>
      <c r="AU298" s="18" t="s">
        <v>82</v>
      </c>
    </row>
    <row r="299" s="2" customFormat="1" ht="24.15" customHeight="1">
      <c r="A299" s="39"/>
      <c r="B299" s="40"/>
      <c r="C299" s="206" t="s">
        <v>439</v>
      </c>
      <c r="D299" s="206" t="s">
        <v>147</v>
      </c>
      <c r="E299" s="207" t="s">
        <v>440</v>
      </c>
      <c r="F299" s="208" t="s">
        <v>441</v>
      </c>
      <c r="G299" s="209" t="s">
        <v>239</v>
      </c>
      <c r="H299" s="210">
        <v>85.343999999999994</v>
      </c>
      <c r="I299" s="211"/>
      <c r="J299" s="212">
        <f>ROUND(I299*H299,2)</f>
        <v>0</v>
      </c>
      <c r="K299" s="208" t="s">
        <v>194</v>
      </c>
      <c r="L299" s="45"/>
      <c r="M299" s="213" t="s">
        <v>19</v>
      </c>
      <c r="N299" s="214" t="s">
        <v>43</v>
      </c>
      <c r="O299" s="85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7" t="s">
        <v>145</v>
      </c>
      <c r="AT299" s="217" t="s">
        <v>147</v>
      </c>
      <c r="AU299" s="217" t="s">
        <v>82</v>
      </c>
      <c r="AY299" s="18" t="s">
        <v>146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79</v>
      </c>
      <c r="BK299" s="218">
        <f>ROUND(I299*H299,2)</f>
        <v>0</v>
      </c>
      <c r="BL299" s="18" t="s">
        <v>145</v>
      </c>
      <c r="BM299" s="217" t="s">
        <v>442</v>
      </c>
    </row>
    <row r="300" s="2" customFormat="1">
      <c r="A300" s="39"/>
      <c r="B300" s="40"/>
      <c r="C300" s="41"/>
      <c r="D300" s="219" t="s">
        <v>152</v>
      </c>
      <c r="E300" s="41"/>
      <c r="F300" s="220" t="s">
        <v>443</v>
      </c>
      <c r="G300" s="41"/>
      <c r="H300" s="41"/>
      <c r="I300" s="221"/>
      <c r="J300" s="41"/>
      <c r="K300" s="41"/>
      <c r="L300" s="45"/>
      <c r="M300" s="222"/>
      <c r="N300" s="22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152</v>
      </c>
      <c r="AU300" s="18" t="s">
        <v>82</v>
      </c>
    </row>
    <row r="301" s="2" customFormat="1">
      <c r="A301" s="39"/>
      <c r="B301" s="40"/>
      <c r="C301" s="41"/>
      <c r="D301" s="236" t="s">
        <v>197</v>
      </c>
      <c r="E301" s="41"/>
      <c r="F301" s="237" t="s">
        <v>444</v>
      </c>
      <c r="G301" s="41"/>
      <c r="H301" s="41"/>
      <c r="I301" s="221"/>
      <c r="J301" s="41"/>
      <c r="K301" s="41"/>
      <c r="L301" s="45"/>
      <c r="M301" s="222"/>
      <c r="N301" s="22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197</v>
      </c>
      <c r="AU301" s="18" t="s">
        <v>82</v>
      </c>
    </row>
    <row r="302" s="14" customFormat="1">
      <c r="A302" s="14"/>
      <c r="B302" s="248"/>
      <c r="C302" s="249"/>
      <c r="D302" s="219" t="s">
        <v>235</v>
      </c>
      <c r="E302" s="249"/>
      <c r="F302" s="251" t="s">
        <v>445</v>
      </c>
      <c r="G302" s="249"/>
      <c r="H302" s="252">
        <v>85.343999999999994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235</v>
      </c>
      <c r="AU302" s="258" t="s">
        <v>82</v>
      </c>
      <c r="AV302" s="14" t="s">
        <v>82</v>
      </c>
      <c r="AW302" s="14" t="s">
        <v>4</v>
      </c>
      <c r="AX302" s="14" t="s">
        <v>79</v>
      </c>
      <c r="AY302" s="258" t="s">
        <v>146</v>
      </c>
    </row>
    <row r="303" s="2" customFormat="1" ht="44.25" customHeight="1">
      <c r="A303" s="39"/>
      <c r="B303" s="40"/>
      <c r="C303" s="206" t="s">
        <v>446</v>
      </c>
      <c r="D303" s="206" t="s">
        <v>147</v>
      </c>
      <c r="E303" s="207" t="s">
        <v>447</v>
      </c>
      <c r="F303" s="208" t="s">
        <v>448</v>
      </c>
      <c r="G303" s="209" t="s">
        <v>239</v>
      </c>
      <c r="H303" s="210">
        <v>5.3339999999999996</v>
      </c>
      <c r="I303" s="211"/>
      <c r="J303" s="212">
        <f>ROUND(I303*H303,2)</f>
        <v>0</v>
      </c>
      <c r="K303" s="208" t="s">
        <v>194</v>
      </c>
      <c r="L303" s="45"/>
      <c r="M303" s="213" t="s">
        <v>19</v>
      </c>
      <c r="N303" s="214" t="s">
        <v>43</v>
      </c>
      <c r="O303" s="85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7" t="s">
        <v>145</v>
      </c>
      <c r="AT303" s="217" t="s">
        <v>147</v>
      </c>
      <c r="AU303" s="217" t="s">
        <v>82</v>
      </c>
      <c r="AY303" s="18" t="s">
        <v>146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8" t="s">
        <v>79</v>
      </c>
      <c r="BK303" s="218">
        <f>ROUND(I303*H303,2)</f>
        <v>0</v>
      </c>
      <c r="BL303" s="18" t="s">
        <v>145</v>
      </c>
      <c r="BM303" s="217" t="s">
        <v>449</v>
      </c>
    </row>
    <row r="304" s="2" customFormat="1">
      <c r="A304" s="39"/>
      <c r="B304" s="40"/>
      <c r="C304" s="41"/>
      <c r="D304" s="219" t="s">
        <v>152</v>
      </c>
      <c r="E304" s="41"/>
      <c r="F304" s="220" t="s">
        <v>450</v>
      </c>
      <c r="G304" s="41"/>
      <c r="H304" s="41"/>
      <c r="I304" s="221"/>
      <c r="J304" s="41"/>
      <c r="K304" s="41"/>
      <c r="L304" s="45"/>
      <c r="M304" s="222"/>
      <c r="N304" s="223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152</v>
      </c>
      <c r="AU304" s="18" t="s">
        <v>82</v>
      </c>
    </row>
    <row r="305" s="2" customFormat="1">
      <c r="A305" s="39"/>
      <c r="B305" s="40"/>
      <c r="C305" s="41"/>
      <c r="D305" s="236" t="s">
        <v>197</v>
      </c>
      <c r="E305" s="41"/>
      <c r="F305" s="237" t="s">
        <v>451</v>
      </c>
      <c r="G305" s="41"/>
      <c r="H305" s="41"/>
      <c r="I305" s="221"/>
      <c r="J305" s="41"/>
      <c r="K305" s="41"/>
      <c r="L305" s="45"/>
      <c r="M305" s="222"/>
      <c r="N305" s="223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197</v>
      </c>
      <c r="AU305" s="18" t="s">
        <v>82</v>
      </c>
    </row>
    <row r="306" s="11" customFormat="1" ht="22.8" customHeight="1">
      <c r="A306" s="11"/>
      <c r="B306" s="192"/>
      <c r="C306" s="193"/>
      <c r="D306" s="194" t="s">
        <v>71</v>
      </c>
      <c r="E306" s="234" t="s">
        <v>452</v>
      </c>
      <c r="F306" s="234" t="s">
        <v>453</v>
      </c>
      <c r="G306" s="193"/>
      <c r="H306" s="193"/>
      <c r="I306" s="196"/>
      <c r="J306" s="235">
        <f>BK306</f>
        <v>0</v>
      </c>
      <c r="K306" s="193"/>
      <c r="L306" s="198"/>
      <c r="M306" s="199"/>
      <c r="N306" s="200"/>
      <c r="O306" s="200"/>
      <c r="P306" s="201">
        <f>SUM(P307:P309)</f>
        <v>0</v>
      </c>
      <c r="Q306" s="200"/>
      <c r="R306" s="201">
        <f>SUM(R307:R309)</f>
        <v>0</v>
      </c>
      <c r="S306" s="200"/>
      <c r="T306" s="202">
        <f>SUM(T307:T309)</f>
        <v>0</v>
      </c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  <c r="AE306" s="11"/>
      <c r="AR306" s="203" t="s">
        <v>79</v>
      </c>
      <c r="AT306" s="204" t="s">
        <v>71</v>
      </c>
      <c r="AU306" s="204" t="s">
        <v>79</v>
      </c>
      <c r="AY306" s="203" t="s">
        <v>146</v>
      </c>
      <c r="BK306" s="205">
        <f>SUM(BK307:BK309)</f>
        <v>0</v>
      </c>
    </row>
    <row r="307" s="2" customFormat="1" ht="16.5" customHeight="1">
      <c r="A307" s="39"/>
      <c r="B307" s="40"/>
      <c r="C307" s="206" t="s">
        <v>454</v>
      </c>
      <c r="D307" s="206" t="s">
        <v>147</v>
      </c>
      <c r="E307" s="207" t="s">
        <v>455</v>
      </c>
      <c r="F307" s="208" t="s">
        <v>456</v>
      </c>
      <c r="G307" s="209" t="s">
        <v>239</v>
      </c>
      <c r="H307" s="210">
        <v>7.694</v>
      </c>
      <c r="I307" s="211"/>
      <c r="J307" s="212">
        <f>ROUND(I307*H307,2)</f>
        <v>0</v>
      </c>
      <c r="K307" s="208" t="s">
        <v>194</v>
      </c>
      <c r="L307" s="45"/>
      <c r="M307" s="213" t="s">
        <v>19</v>
      </c>
      <c r="N307" s="214" t="s">
        <v>43</v>
      </c>
      <c r="O307" s="85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7" t="s">
        <v>145</v>
      </c>
      <c r="AT307" s="217" t="s">
        <v>147</v>
      </c>
      <c r="AU307" s="217" t="s">
        <v>82</v>
      </c>
      <c r="AY307" s="18" t="s">
        <v>146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8" t="s">
        <v>79</v>
      </c>
      <c r="BK307" s="218">
        <f>ROUND(I307*H307,2)</f>
        <v>0</v>
      </c>
      <c r="BL307" s="18" t="s">
        <v>145</v>
      </c>
      <c r="BM307" s="217" t="s">
        <v>457</v>
      </c>
    </row>
    <row r="308" s="2" customFormat="1">
      <c r="A308" s="39"/>
      <c r="B308" s="40"/>
      <c r="C308" s="41"/>
      <c r="D308" s="219" t="s">
        <v>152</v>
      </c>
      <c r="E308" s="41"/>
      <c r="F308" s="220" t="s">
        <v>458</v>
      </c>
      <c r="G308" s="41"/>
      <c r="H308" s="41"/>
      <c r="I308" s="221"/>
      <c r="J308" s="41"/>
      <c r="K308" s="41"/>
      <c r="L308" s="45"/>
      <c r="M308" s="222"/>
      <c r="N308" s="223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152</v>
      </c>
      <c r="AU308" s="18" t="s">
        <v>82</v>
      </c>
    </row>
    <row r="309" s="2" customFormat="1">
      <c r="A309" s="39"/>
      <c r="B309" s="40"/>
      <c r="C309" s="41"/>
      <c r="D309" s="236" t="s">
        <v>197</v>
      </c>
      <c r="E309" s="41"/>
      <c r="F309" s="237" t="s">
        <v>459</v>
      </c>
      <c r="G309" s="41"/>
      <c r="H309" s="41"/>
      <c r="I309" s="221"/>
      <c r="J309" s="41"/>
      <c r="K309" s="41"/>
      <c r="L309" s="45"/>
      <c r="M309" s="222"/>
      <c r="N309" s="223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197</v>
      </c>
      <c r="AU309" s="18" t="s">
        <v>82</v>
      </c>
    </row>
    <row r="310" s="11" customFormat="1" ht="25.92" customHeight="1">
      <c r="A310" s="11"/>
      <c r="B310" s="192"/>
      <c r="C310" s="193"/>
      <c r="D310" s="194" t="s">
        <v>71</v>
      </c>
      <c r="E310" s="195" t="s">
        <v>460</v>
      </c>
      <c r="F310" s="195" t="s">
        <v>461</v>
      </c>
      <c r="G310" s="193"/>
      <c r="H310" s="193"/>
      <c r="I310" s="196"/>
      <c r="J310" s="197">
        <f>BK310</f>
        <v>0</v>
      </c>
      <c r="K310" s="193"/>
      <c r="L310" s="198"/>
      <c r="M310" s="199"/>
      <c r="N310" s="200"/>
      <c r="O310" s="200"/>
      <c r="P310" s="201">
        <f>P311+P358+P385+P405+P470+P499+P515</f>
        <v>0</v>
      </c>
      <c r="Q310" s="200"/>
      <c r="R310" s="201">
        <f>R311+R358+R385+R405+R470+R499+R515</f>
        <v>5.2011672600000001</v>
      </c>
      <c r="S310" s="200"/>
      <c r="T310" s="202">
        <f>T311+T358+T385+T405+T470+T499+T515</f>
        <v>0.091559849999999998</v>
      </c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  <c r="AE310" s="11"/>
      <c r="AR310" s="203" t="s">
        <v>82</v>
      </c>
      <c r="AT310" s="204" t="s">
        <v>71</v>
      </c>
      <c r="AU310" s="204" t="s">
        <v>72</v>
      </c>
      <c r="AY310" s="203" t="s">
        <v>146</v>
      </c>
      <c r="BK310" s="205">
        <f>BK311+BK358+BK385+BK405+BK470+BK499+BK515</f>
        <v>0</v>
      </c>
    </row>
    <row r="311" s="11" customFormat="1" ht="22.8" customHeight="1">
      <c r="A311" s="11"/>
      <c r="B311" s="192"/>
      <c r="C311" s="193"/>
      <c r="D311" s="194" t="s">
        <v>71</v>
      </c>
      <c r="E311" s="234" t="s">
        <v>462</v>
      </c>
      <c r="F311" s="234" t="s">
        <v>463</v>
      </c>
      <c r="G311" s="193"/>
      <c r="H311" s="193"/>
      <c r="I311" s="196"/>
      <c r="J311" s="235">
        <f>BK311</f>
        <v>0</v>
      </c>
      <c r="K311" s="193"/>
      <c r="L311" s="198"/>
      <c r="M311" s="199"/>
      <c r="N311" s="200"/>
      <c r="O311" s="200"/>
      <c r="P311" s="201">
        <f>SUM(P312:P357)</f>
        <v>0</v>
      </c>
      <c r="Q311" s="200"/>
      <c r="R311" s="201">
        <f>SUM(R312:R357)</f>
        <v>1.31693426</v>
      </c>
      <c r="S311" s="200"/>
      <c r="T311" s="202">
        <f>SUM(T312:T357)</f>
        <v>0</v>
      </c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R311" s="203" t="s">
        <v>82</v>
      </c>
      <c r="AT311" s="204" t="s">
        <v>71</v>
      </c>
      <c r="AU311" s="204" t="s">
        <v>79</v>
      </c>
      <c r="AY311" s="203" t="s">
        <v>146</v>
      </c>
      <c r="BK311" s="205">
        <f>SUM(BK312:BK357)</f>
        <v>0</v>
      </c>
    </row>
    <row r="312" s="2" customFormat="1" ht="24.15" customHeight="1">
      <c r="A312" s="39"/>
      <c r="B312" s="40"/>
      <c r="C312" s="206" t="s">
        <v>464</v>
      </c>
      <c r="D312" s="206" t="s">
        <v>147</v>
      </c>
      <c r="E312" s="207" t="s">
        <v>465</v>
      </c>
      <c r="F312" s="208" t="s">
        <v>466</v>
      </c>
      <c r="G312" s="209" t="s">
        <v>252</v>
      </c>
      <c r="H312" s="210">
        <v>72.597999999999999</v>
      </c>
      <c r="I312" s="211"/>
      <c r="J312" s="212">
        <f>ROUND(I312*H312,2)</f>
        <v>0</v>
      </c>
      <c r="K312" s="208" t="s">
        <v>194</v>
      </c>
      <c r="L312" s="45"/>
      <c r="M312" s="213" t="s">
        <v>19</v>
      </c>
      <c r="N312" s="214" t="s">
        <v>43</v>
      </c>
      <c r="O312" s="85"/>
      <c r="P312" s="215">
        <f>O312*H312</f>
        <v>0</v>
      </c>
      <c r="Q312" s="215">
        <v>0.015769999999999999</v>
      </c>
      <c r="R312" s="215">
        <f>Q312*H312</f>
        <v>1.1448704599999999</v>
      </c>
      <c r="S312" s="215">
        <v>0</v>
      </c>
      <c r="T312" s="216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7" t="s">
        <v>395</v>
      </c>
      <c r="AT312" s="217" t="s">
        <v>147</v>
      </c>
      <c r="AU312" s="217" t="s">
        <v>82</v>
      </c>
      <c r="AY312" s="18" t="s">
        <v>146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8" t="s">
        <v>79</v>
      </c>
      <c r="BK312" s="218">
        <f>ROUND(I312*H312,2)</f>
        <v>0</v>
      </c>
      <c r="BL312" s="18" t="s">
        <v>395</v>
      </c>
      <c r="BM312" s="217" t="s">
        <v>467</v>
      </c>
    </row>
    <row r="313" s="2" customFormat="1">
      <c r="A313" s="39"/>
      <c r="B313" s="40"/>
      <c r="C313" s="41"/>
      <c r="D313" s="219" t="s">
        <v>152</v>
      </c>
      <c r="E313" s="41"/>
      <c r="F313" s="220" t="s">
        <v>468</v>
      </c>
      <c r="G313" s="41"/>
      <c r="H313" s="41"/>
      <c r="I313" s="221"/>
      <c r="J313" s="41"/>
      <c r="K313" s="41"/>
      <c r="L313" s="45"/>
      <c r="M313" s="222"/>
      <c r="N313" s="223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152</v>
      </c>
      <c r="AU313" s="18" t="s">
        <v>82</v>
      </c>
    </row>
    <row r="314" s="2" customFormat="1">
      <c r="A314" s="39"/>
      <c r="B314" s="40"/>
      <c r="C314" s="41"/>
      <c r="D314" s="236" t="s">
        <v>197</v>
      </c>
      <c r="E314" s="41"/>
      <c r="F314" s="237" t="s">
        <v>469</v>
      </c>
      <c r="G314" s="41"/>
      <c r="H314" s="41"/>
      <c r="I314" s="221"/>
      <c r="J314" s="41"/>
      <c r="K314" s="41"/>
      <c r="L314" s="45"/>
      <c r="M314" s="222"/>
      <c r="N314" s="223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197</v>
      </c>
      <c r="AU314" s="18" t="s">
        <v>82</v>
      </c>
    </row>
    <row r="315" s="14" customFormat="1">
      <c r="A315" s="14"/>
      <c r="B315" s="248"/>
      <c r="C315" s="249"/>
      <c r="D315" s="219" t="s">
        <v>235</v>
      </c>
      <c r="E315" s="250" t="s">
        <v>19</v>
      </c>
      <c r="F315" s="251" t="s">
        <v>353</v>
      </c>
      <c r="G315" s="249"/>
      <c r="H315" s="252">
        <v>7.3079999999999998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8" t="s">
        <v>235</v>
      </c>
      <c r="AU315" s="258" t="s">
        <v>82</v>
      </c>
      <c r="AV315" s="14" t="s">
        <v>82</v>
      </c>
      <c r="AW315" s="14" t="s">
        <v>33</v>
      </c>
      <c r="AX315" s="14" t="s">
        <v>72</v>
      </c>
      <c r="AY315" s="258" t="s">
        <v>146</v>
      </c>
    </row>
    <row r="316" s="14" customFormat="1">
      <c r="A316" s="14"/>
      <c r="B316" s="248"/>
      <c r="C316" s="249"/>
      <c r="D316" s="219" t="s">
        <v>235</v>
      </c>
      <c r="E316" s="250" t="s">
        <v>19</v>
      </c>
      <c r="F316" s="251" t="s">
        <v>354</v>
      </c>
      <c r="G316" s="249"/>
      <c r="H316" s="252">
        <v>5.8499999999999996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235</v>
      </c>
      <c r="AU316" s="258" t="s">
        <v>82</v>
      </c>
      <c r="AV316" s="14" t="s">
        <v>82</v>
      </c>
      <c r="AW316" s="14" t="s">
        <v>33</v>
      </c>
      <c r="AX316" s="14" t="s">
        <v>72</v>
      </c>
      <c r="AY316" s="258" t="s">
        <v>146</v>
      </c>
    </row>
    <row r="317" s="14" customFormat="1">
      <c r="A317" s="14"/>
      <c r="B317" s="248"/>
      <c r="C317" s="249"/>
      <c r="D317" s="219" t="s">
        <v>235</v>
      </c>
      <c r="E317" s="250" t="s">
        <v>19</v>
      </c>
      <c r="F317" s="251" t="s">
        <v>355</v>
      </c>
      <c r="G317" s="249"/>
      <c r="H317" s="252">
        <v>27.66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8" t="s">
        <v>235</v>
      </c>
      <c r="AU317" s="258" t="s">
        <v>82</v>
      </c>
      <c r="AV317" s="14" t="s">
        <v>82</v>
      </c>
      <c r="AW317" s="14" t="s">
        <v>33</v>
      </c>
      <c r="AX317" s="14" t="s">
        <v>72</v>
      </c>
      <c r="AY317" s="258" t="s">
        <v>146</v>
      </c>
    </row>
    <row r="318" s="14" customFormat="1">
      <c r="A318" s="14"/>
      <c r="B318" s="248"/>
      <c r="C318" s="249"/>
      <c r="D318" s="219" t="s">
        <v>235</v>
      </c>
      <c r="E318" s="250" t="s">
        <v>19</v>
      </c>
      <c r="F318" s="251" t="s">
        <v>356</v>
      </c>
      <c r="G318" s="249"/>
      <c r="H318" s="252">
        <v>12.27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235</v>
      </c>
      <c r="AU318" s="258" t="s">
        <v>82</v>
      </c>
      <c r="AV318" s="14" t="s">
        <v>82</v>
      </c>
      <c r="AW318" s="14" t="s">
        <v>33</v>
      </c>
      <c r="AX318" s="14" t="s">
        <v>72</v>
      </c>
      <c r="AY318" s="258" t="s">
        <v>146</v>
      </c>
    </row>
    <row r="319" s="14" customFormat="1">
      <c r="A319" s="14"/>
      <c r="B319" s="248"/>
      <c r="C319" s="249"/>
      <c r="D319" s="219" t="s">
        <v>235</v>
      </c>
      <c r="E319" s="250" t="s">
        <v>19</v>
      </c>
      <c r="F319" s="251" t="s">
        <v>357</v>
      </c>
      <c r="G319" s="249"/>
      <c r="H319" s="252">
        <v>19.510000000000002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235</v>
      </c>
      <c r="AU319" s="258" t="s">
        <v>82</v>
      </c>
      <c r="AV319" s="14" t="s">
        <v>82</v>
      </c>
      <c r="AW319" s="14" t="s">
        <v>33</v>
      </c>
      <c r="AX319" s="14" t="s">
        <v>72</v>
      </c>
      <c r="AY319" s="258" t="s">
        <v>146</v>
      </c>
    </row>
    <row r="320" s="15" customFormat="1">
      <c r="A320" s="15"/>
      <c r="B320" s="269"/>
      <c r="C320" s="270"/>
      <c r="D320" s="219" t="s">
        <v>235</v>
      </c>
      <c r="E320" s="271" t="s">
        <v>19</v>
      </c>
      <c r="F320" s="272" t="s">
        <v>271</v>
      </c>
      <c r="G320" s="270"/>
      <c r="H320" s="273">
        <v>72.597999999999999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9" t="s">
        <v>235</v>
      </c>
      <c r="AU320" s="279" t="s">
        <v>82</v>
      </c>
      <c r="AV320" s="15" t="s">
        <v>145</v>
      </c>
      <c r="AW320" s="15" t="s">
        <v>33</v>
      </c>
      <c r="AX320" s="15" t="s">
        <v>79</v>
      </c>
      <c r="AY320" s="279" t="s">
        <v>146</v>
      </c>
    </row>
    <row r="321" s="2" customFormat="1" ht="24.15" customHeight="1">
      <c r="A321" s="39"/>
      <c r="B321" s="40"/>
      <c r="C321" s="206" t="s">
        <v>470</v>
      </c>
      <c r="D321" s="206" t="s">
        <v>147</v>
      </c>
      <c r="E321" s="207" t="s">
        <v>471</v>
      </c>
      <c r="F321" s="208" t="s">
        <v>472</v>
      </c>
      <c r="G321" s="209" t="s">
        <v>252</v>
      </c>
      <c r="H321" s="210">
        <v>8.0700000000000003</v>
      </c>
      <c r="I321" s="211"/>
      <c r="J321" s="212">
        <f>ROUND(I321*H321,2)</f>
        <v>0</v>
      </c>
      <c r="K321" s="208" t="s">
        <v>194</v>
      </c>
      <c r="L321" s="45"/>
      <c r="M321" s="213" t="s">
        <v>19</v>
      </c>
      <c r="N321" s="214" t="s">
        <v>43</v>
      </c>
      <c r="O321" s="85"/>
      <c r="P321" s="215">
        <f>O321*H321</f>
        <v>0</v>
      </c>
      <c r="Q321" s="215">
        <v>0.016080000000000001</v>
      </c>
      <c r="R321" s="215">
        <f>Q321*H321</f>
        <v>0.12976560000000001</v>
      </c>
      <c r="S321" s="215">
        <v>0</v>
      </c>
      <c r="T321" s="21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7" t="s">
        <v>395</v>
      </c>
      <c r="AT321" s="217" t="s">
        <v>147</v>
      </c>
      <c r="AU321" s="217" t="s">
        <v>82</v>
      </c>
      <c r="AY321" s="18" t="s">
        <v>146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8" t="s">
        <v>79</v>
      </c>
      <c r="BK321" s="218">
        <f>ROUND(I321*H321,2)</f>
        <v>0</v>
      </c>
      <c r="BL321" s="18" t="s">
        <v>395</v>
      </c>
      <c r="BM321" s="217" t="s">
        <v>473</v>
      </c>
    </row>
    <row r="322" s="2" customFormat="1">
      <c r="A322" s="39"/>
      <c r="B322" s="40"/>
      <c r="C322" s="41"/>
      <c r="D322" s="219" t="s">
        <v>152</v>
      </c>
      <c r="E322" s="41"/>
      <c r="F322" s="220" t="s">
        <v>474</v>
      </c>
      <c r="G322" s="41"/>
      <c r="H322" s="41"/>
      <c r="I322" s="221"/>
      <c r="J322" s="41"/>
      <c r="K322" s="41"/>
      <c r="L322" s="45"/>
      <c r="M322" s="222"/>
      <c r="N322" s="22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152</v>
      </c>
      <c r="AU322" s="18" t="s">
        <v>82</v>
      </c>
    </row>
    <row r="323" s="2" customFormat="1">
      <c r="A323" s="39"/>
      <c r="B323" s="40"/>
      <c r="C323" s="41"/>
      <c r="D323" s="236" t="s">
        <v>197</v>
      </c>
      <c r="E323" s="41"/>
      <c r="F323" s="237" t="s">
        <v>475</v>
      </c>
      <c r="G323" s="41"/>
      <c r="H323" s="41"/>
      <c r="I323" s="221"/>
      <c r="J323" s="41"/>
      <c r="K323" s="41"/>
      <c r="L323" s="45"/>
      <c r="M323" s="222"/>
      <c r="N323" s="223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197</v>
      </c>
      <c r="AU323" s="18" t="s">
        <v>82</v>
      </c>
    </row>
    <row r="324" s="14" customFormat="1">
      <c r="A324" s="14"/>
      <c r="B324" s="248"/>
      <c r="C324" s="249"/>
      <c r="D324" s="219" t="s">
        <v>235</v>
      </c>
      <c r="E324" s="250" t="s">
        <v>19</v>
      </c>
      <c r="F324" s="251" t="s">
        <v>358</v>
      </c>
      <c r="G324" s="249"/>
      <c r="H324" s="252">
        <v>1.5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8" t="s">
        <v>235</v>
      </c>
      <c r="AU324" s="258" t="s">
        <v>82</v>
      </c>
      <c r="AV324" s="14" t="s">
        <v>82</v>
      </c>
      <c r="AW324" s="14" t="s">
        <v>33</v>
      </c>
      <c r="AX324" s="14" t="s">
        <v>72</v>
      </c>
      <c r="AY324" s="258" t="s">
        <v>146</v>
      </c>
    </row>
    <row r="325" s="14" customFormat="1">
      <c r="A325" s="14"/>
      <c r="B325" s="248"/>
      <c r="C325" s="249"/>
      <c r="D325" s="219" t="s">
        <v>235</v>
      </c>
      <c r="E325" s="250" t="s">
        <v>19</v>
      </c>
      <c r="F325" s="251" t="s">
        <v>359</v>
      </c>
      <c r="G325" s="249"/>
      <c r="H325" s="252">
        <v>1.3500000000000001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235</v>
      </c>
      <c r="AU325" s="258" t="s">
        <v>82</v>
      </c>
      <c r="AV325" s="14" t="s">
        <v>82</v>
      </c>
      <c r="AW325" s="14" t="s">
        <v>33</v>
      </c>
      <c r="AX325" s="14" t="s">
        <v>72</v>
      </c>
      <c r="AY325" s="258" t="s">
        <v>146</v>
      </c>
    </row>
    <row r="326" s="14" customFormat="1">
      <c r="A326" s="14"/>
      <c r="B326" s="248"/>
      <c r="C326" s="249"/>
      <c r="D326" s="219" t="s">
        <v>235</v>
      </c>
      <c r="E326" s="250" t="s">
        <v>19</v>
      </c>
      <c r="F326" s="251" t="s">
        <v>360</v>
      </c>
      <c r="G326" s="249"/>
      <c r="H326" s="252">
        <v>5.2199999999999998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8" t="s">
        <v>235</v>
      </c>
      <c r="AU326" s="258" t="s">
        <v>82</v>
      </c>
      <c r="AV326" s="14" t="s">
        <v>82</v>
      </c>
      <c r="AW326" s="14" t="s">
        <v>33</v>
      </c>
      <c r="AX326" s="14" t="s">
        <v>72</v>
      </c>
      <c r="AY326" s="258" t="s">
        <v>146</v>
      </c>
    </row>
    <row r="327" s="15" customFormat="1">
      <c r="A327" s="15"/>
      <c r="B327" s="269"/>
      <c r="C327" s="270"/>
      <c r="D327" s="219" t="s">
        <v>235</v>
      </c>
      <c r="E327" s="271" t="s">
        <v>19</v>
      </c>
      <c r="F327" s="272" t="s">
        <v>271</v>
      </c>
      <c r="G327" s="270"/>
      <c r="H327" s="273">
        <v>8.0700000000000003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9" t="s">
        <v>235</v>
      </c>
      <c r="AU327" s="279" t="s">
        <v>82</v>
      </c>
      <c r="AV327" s="15" t="s">
        <v>145</v>
      </c>
      <c r="AW327" s="15" t="s">
        <v>33</v>
      </c>
      <c r="AX327" s="15" t="s">
        <v>79</v>
      </c>
      <c r="AY327" s="279" t="s">
        <v>146</v>
      </c>
    </row>
    <row r="328" s="2" customFormat="1" ht="16.5" customHeight="1">
      <c r="A328" s="39"/>
      <c r="B328" s="40"/>
      <c r="C328" s="206" t="s">
        <v>476</v>
      </c>
      <c r="D328" s="206" t="s">
        <v>147</v>
      </c>
      <c r="E328" s="207" t="s">
        <v>477</v>
      </c>
      <c r="F328" s="208" t="s">
        <v>478</v>
      </c>
      <c r="G328" s="209" t="s">
        <v>252</v>
      </c>
      <c r="H328" s="210">
        <v>80.668000000000006</v>
      </c>
      <c r="I328" s="211"/>
      <c r="J328" s="212">
        <f>ROUND(I328*H328,2)</f>
        <v>0</v>
      </c>
      <c r="K328" s="208" t="s">
        <v>194</v>
      </c>
      <c r="L328" s="45"/>
      <c r="M328" s="213" t="s">
        <v>19</v>
      </c>
      <c r="N328" s="214" t="s">
        <v>43</v>
      </c>
      <c r="O328" s="85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7" t="s">
        <v>395</v>
      </c>
      <c r="AT328" s="217" t="s">
        <v>147</v>
      </c>
      <c r="AU328" s="217" t="s">
        <v>82</v>
      </c>
      <c r="AY328" s="18" t="s">
        <v>146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79</v>
      </c>
      <c r="BK328" s="218">
        <f>ROUND(I328*H328,2)</f>
        <v>0</v>
      </c>
      <c r="BL328" s="18" t="s">
        <v>395</v>
      </c>
      <c r="BM328" s="217" t="s">
        <v>479</v>
      </c>
    </row>
    <row r="329" s="2" customFormat="1">
      <c r="A329" s="39"/>
      <c r="B329" s="40"/>
      <c r="C329" s="41"/>
      <c r="D329" s="219" t="s">
        <v>152</v>
      </c>
      <c r="E329" s="41"/>
      <c r="F329" s="220" t="s">
        <v>480</v>
      </c>
      <c r="G329" s="41"/>
      <c r="H329" s="41"/>
      <c r="I329" s="221"/>
      <c r="J329" s="41"/>
      <c r="K329" s="41"/>
      <c r="L329" s="45"/>
      <c r="M329" s="222"/>
      <c r="N329" s="22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152</v>
      </c>
      <c r="AU329" s="18" t="s">
        <v>82</v>
      </c>
    </row>
    <row r="330" s="2" customFormat="1">
      <c r="A330" s="39"/>
      <c r="B330" s="40"/>
      <c r="C330" s="41"/>
      <c r="D330" s="236" t="s">
        <v>197</v>
      </c>
      <c r="E330" s="41"/>
      <c r="F330" s="237" t="s">
        <v>481</v>
      </c>
      <c r="G330" s="41"/>
      <c r="H330" s="41"/>
      <c r="I330" s="221"/>
      <c r="J330" s="41"/>
      <c r="K330" s="41"/>
      <c r="L330" s="45"/>
      <c r="M330" s="222"/>
      <c r="N330" s="223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197</v>
      </c>
      <c r="AU330" s="18" t="s">
        <v>82</v>
      </c>
    </row>
    <row r="331" s="14" customFormat="1">
      <c r="A331" s="14"/>
      <c r="B331" s="248"/>
      <c r="C331" s="249"/>
      <c r="D331" s="219" t="s">
        <v>235</v>
      </c>
      <c r="E331" s="250" t="s">
        <v>19</v>
      </c>
      <c r="F331" s="251" t="s">
        <v>353</v>
      </c>
      <c r="G331" s="249"/>
      <c r="H331" s="252">
        <v>7.3079999999999998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8" t="s">
        <v>235</v>
      </c>
      <c r="AU331" s="258" t="s">
        <v>82</v>
      </c>
      <c r="AV331" s="14" t="s">
        <v>82</v>
      </c>
      <c r="AW331" s="14" t="s">
        <v>33</v>
      </c>
      <c r="AX331" s="14" t="s">
        <v>72</v>
      </c>
      <c r="AY331" s="258" t="s">
        <v>146</v>
      </c>
    </row>
    <row r="332" s="14" customFormat="1">
      <c r="A332" s="14"/>
      <c r="B332" s="248"/>
      <c r="C332" s="249"/>
      <c r="D332" s="219" t="s">
        <v>235</v>
      </c>
      <c r="E332" s="250" t="s">
        <v>19</v>
      </c>
      <c r="F332" s="251" t="s">
        <v>354</v>
      </c>
      <c r="G332" s="249"/>
      <c r="H332" s="252">
        <v>5.8499999999999996</v>
      </c>
      <c r="I332" s="253"/>
      <c r="J332" s="249"/>
      <c r="K332" s="249"/>
      <c r="L332" s="254"/>
      <c r="M332" s="255"/>
      <c r="N332" s="256"/>
      <c r="O332" s="256"/>
      <c r="P332" s="256"/>
      <c r="Q332" s="256"/>
      <c r="R332" s="256"/>
      <c r="S332" s="256"/>
      <c r="T332" s="25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8" t="s">
        <v>235</v>
      </c>
      <c r="AU332" s="258" t="s">
        <v>82</v>
      </c>
      <c r="AV332" s="14" t="s">
        <v>82</v>
      </c>
      <c r="AW332" s="14" t="s">
        <v>33</v>
      </c>
      <c r="AX332" s="14" t="s">
        <v>72</v>
      </c>
      <c r="AY332" s="258" t="s">
        <v>146</v>
      </c>
    </row>
    <row r="333" s="14" customFormat="1">
      <c r="A333" s="14"/>
      <c r="B333" s="248"/>
      <c r="C333" s="249"/>
      <c r="D333" s="219" t="s">
        <v>235</v>
      </c>
      <c r="E333" s="250" t="s">
        <v>19</v>
      </c>
      <c r="F333" s="251" t="s">
        <v>355</v>
      </c>
      <c r="G333" s="249"/>
      <c r="H333" s="252">
        <v>27.66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8" t="s">
        <v>235</v>
      </c>
      <c r="AU333" s="258" t="s">
        <v>82</v>
      </c>
      <c r="AV333" s="14" t="s">
        <v>82</v>
      </c>
      <c r="AW333" s="14" t="s">
        <v>33</v>
      </c>
      <c r="AX333" s="14" t="s">
        <v>72</v>
      </c>
      <c r="AY333" s="258" t="s">
        <v>146</v>
      </c>
    </row>
    <row r="334" s="14" customFormat="1">
      <c r="A334" s="14"/>
      <c r="B334" s="248"/>
      <c r="C334" s="249"/>
      <c r="D334" s="219" t="s">
        <v>235</v>
      </c>
      <c r="E334" s="250" t="s">
        <v>19</v>
      </c>
      <c r="F334" s="251" t="s">
        <v>356</v>
      </c>
      <c r="G334" s="249"/>
      <c r="H334" s="252">
        <v>12.27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8" t="s">
        <v>235</v>
      </c>
      <c r="AU334" s="258" t="s">
        <v>82</v>
      </c>
      <c r="AV334" s="14" t="s">
        <v>82</v>
      </c>
      <c r="AW334" s="14" t="s">
        <v>33</v>
      </c>
      <c r="AX334" s="14" t="s">
        <v>72</v>
      </c>
      <c r="AY334" s="258" t="s">
        <v>146</v>
      </c>
    </row>
    <row r="335" s="14" customFormat="1">
      <c r="A335" s="14"/>
      <c r="B335" s="248"/>
      <c r="C335" s="249"/>
      <c r="D335" s="219" t="s">
        <v>235</v>
      </c>
      <c r="E335" s="250" t="s">
        <v>19</v>
      </c>
      <c r="F335" s="251" t="s">
        <v>357</v>
      </c>
      <c r="G335" s="249"/>
      <c r="H335" s="252">
        <v>19.510000000000002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8" t="s">
        <v>235</v>
      </c>
      <c r="AU335" s="258" t="s">
        <v>82</v>
      </c>
      <c r="AV335" s="14" t="s">
        <v>82</v>
      </c>
      <c r="AW335" s="14" t="s">
        <v>33</v>
      </c>
      <c r="AX335" s="14" t="s">
        <v>72</v>
      </c>
      <c r="AY335" s="258" t="s">
        <v>146</v>
      </c>
    </row>
    <row r="336" s="14" customFormat="1">
      <c r="A336" s="14"/>
      <c r="B336" s="248"/>
      <c r="C336" s="249"/>
      <c r="D336" s="219" t="s">
        <v>235</v>
      </c>
      <c r="E336" s="250" t="s">
        <v>19</v>
      </c>
      <c r="F336" s="251" t="s">
        <v>358</v>
      </c>
      <c r="G336" s="249"/>
      <c r="H336" s="252">
        <v>1.5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8" t="s">
        <v>235</v>
      </c>
      <c r="AU336" s="258" t="s">
        <v>82</v>
      </c>
      <c r="AV336" s="14" t="s">
        <v>82</v>
      </c>
      <c r="AW336" s="14" t="s">
        <v>33</v>
      </c>
      <c r="AX336" s="14" t="s">
        <v>72</v>
      </c>
      <c r="AY336" s="258" t="s">
        <v>146</v>
      </c>
    </row>
    <row r="337" s="14" customFormat="1">
      <c r="A337" s="14"/>
      <c r="B337" s="248"/>
      <c r="C337" s="249"/>
      <c r="D337" s="219" t="s">
        <v>235</v>
      </c>
      <c r="E337" s="250" t="s">
        <v>19</v>
      </c>
      <c r="F337" s="251" t="s">
        <v>359</v>
      </c>
      <c r="G337" s="249"/>
      <c r="H337" s="252">
        <v>1.3500000000000001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8" t="s">
        <v>235</v>
      </c>
      <c r="AU337" s="258" t="s">
        <v>82</v>
      </c>
      <c r="AV337" s="14" t="s">
        <v>82</v>
      </c>
      <c r="AW337" s="14" t="s">
        <v>33</v>
      </c>
      <c r="AX337" s="14" t="s">
        <v>72</v>
      </c>
      <c r="AY337" s="258" t="s">
        <v>146</v>
      </c>
    </row>
    <row r="338" s="14" customFormat="1">
      <c r="A338" s="14"/>
      <c r="B338" s="248"/>
      <c r="C338" s="249"/>
      <c r="D338" s="219" t="s">
        <v>235</v>
      </c>
      <c r="E338" s="250" t="s">
        <v>19</v>
      </c>
      <c r="F338" s="251" t="s">
        <v>360</v>
      </c>
      <c r="G338" s="249"/>
      <c r="H338" s="252">
        <v>5.2199999999999998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8" t="s">
        <v>235</v>
      </c>
      <c r="AU338" s="258" t="s">
        <v>82</v>
      </c>
      <c r="AV338" s="14" t="s">
        <v>82</v>
      </c>
      <c r="AW338" s="14" t="s">
        <v>33</v>
      </c>
      <c r="AX338" s="14" t="s">
        <v>72</v>
      </c>
      <c r="AY338" s="258" t="s">
        <v>146</v>
      </c>
    </row>
    <row r="339" s="15" customFormat="1">
      <c r="A339" s="15"/>
      <c r="B339" s="269"/>
      <c r="C339" s="270"/>
      <c r="D339" s="219" t="s">
        <v>235</v>
      </c>
      <c r="E339" s="271" t="s">
        <v>19</v>
      </c>
      <c r="F339" s="272" t="s">
        <v>271</v>
      </c>
      <c r="G339" s="270"/>
      <c r="H339" s="273">
        <v>80.667999999999992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9" t="s">
        <v>235</v>
      </c>
      <c r="AU339" s="279" t="s">
        <v>82</v>
      </c>
      <c r="AV339" s="15" t="s">
        <v>145</v>
      </c>
      <c r="AW339" s="15" t="s">
        <v>33</v>
      </c>
      <c r="AX339" s="15" t="s">
        <v>79</v>
      </c>
      <c r="AY339" s="279" t="s">
        <v>146</v>
      </c>
    </row>
    <row r="340" s="2" customFormat="1" ht="24.15" customHeight="1">
      <c r="A340" s="39"/>
      <c r="B340" s="40"/>
      <c r="C340" s="259" t="s">
        <v>482</v>
      </c>
      <c r="D340" s="259" t="s">
        <v>245</v>
      </c>
      <c r="E340" s="260" t="s">
        <v>483</v>
      </c>
      <c r="F340" s="261" t="s">
        <v>484</v>
      </c>
      <c r="G340" s="262" t="s">
        <v>252</v>
      </c>
      <c r="H340" s="263">
        <v>90.629999999999995</v>
      </c>
      <c r="I340" s="264"/>
      <c r="J340" s="265">
        <f>ROUND(I340*H340,2)</f>
        <v>0</v>
      </c>
      <c r="K340" s="261" t="s">
        <v>194</v>
      </c>
      <c r="L340" s="266"/>
      <c r="M340" s="267" t="s">
        <v>19</v>
      </c>
      <c r="N340" s="268" t="s">
        <v>43</v>
      </c>
      <c r="O340" s="85"/>
      <c r="P340" s="215">
        <f>O340*H340</f>
        <v>0</v>
      </c>
      <c r="Q340" s="215">
        <v>0.00013999999999999999</v>
      </c>
      <c r="R340" s="215">
        <f>Q340*H340</f>
        <v>0.012688199999999998</v>
      </c>
      <c r="S340" s="215">
        <v>0</v>
      </c>
      <c r="T340" s="21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7" t="s">
        <v>485</v>
      </c>
      <c r="AT340" s="217" t="s">
        <v>245</v>
      </c>
      <c r="AU340" s="217" t="s">
        <v>82</v>
      </c>
      <c r="AY340" s="18" t="s">
        <v>146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8" t="s">
        <v>79</v>
      </c>
      <c r="BK340" s="218">
        <f>ROUND(I340*H340,2)</f>
        <v>0</v>
      </c>
      <c r="BL340" s="18" t="s">
        <v>395</v>
      </c>
      <c r="BM340" s="217" t="s">
        <v>486</v>
      </c>
    </row>
    <row r="341" s="2" customFormat="1">
      <c r="A341" s="39"/>
      <c r="B341" s="40"/>
      <c r="C341" s="41"/>
      <c r="D341" s="219" t="s">
        <v>152</v>
      </c>
      <c r="E341" s="41"/>
      <c r="F341" s="220" t="s">
        <v>484</v>
      </c>
      <c r="G341" s="41"/>
      <c r="H341" s="41"/>
      <c r="I341" s="221"/>
      <c r="J341" s="41"/>
      <c r="K341" s="41"/>
      <c r="L341" s="45"/>
      <c r="M341" s="222"/>
      <c r="N341" s="223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152</v>
      </c>
      <c r="AU341" s="18" t="s">
        <v>82</v>
      </c>
    </row>
    <row r="342" s="14" customFormat="1">
      <c r="A342" s="14"/>
      <c r="B342" s="248"/>
      <c r="C342" s="249"/>
      <c r="D342" s="219" t="s">
        <v>235</v>
      </c>
      <c r="E342" s="249"/>
      <c r="F342" s="251" t="s">
        <v>487</v>
      </c>
      <c r="G342" s="249"/>
      <c r="H342" s="252">
        <v>90.629999999999995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8" t="s">
        <v>235</v>
      </c>
      <c r="AU342" s="258" t="s">
        <v>82</v>
      </c>
      <c r="AV342" s="14" t="s">
        <v>82</v>
      </c>
      <c r="AW342" s="14" t="s">
        <v>4</v>
      </c>
      <c r="AX342" s="14" t="s">
        <v>79</v>
      </c>
      <c r="AY342" s="258" t="s">
        <v>146</v>
      </c>
    </row>
    <row r="343" s="2" customFormat="1" ht="24.15" customHeight="1">
      <c r="A343" s="39"/>
      <c r="B343" s="40"/>
      <c r="C343" s="206" t="s">
        <v>488</v>
      </c>
      <c r="D343" s="206" t="s">
        <v>147</v>
      </c>
      <c r="E343" s="207" t="s">
        <v>489</v>
      </c>
      <c r="F343" s="208" t="s">
        <v>490</v>
      </c>
      <c r="G343" s="209" t="s">
        <v>231</v>
      </c>
      <c r="H343" s="210">
        <v>7</v>
      </c>
      <c r="I343" s="211"/>
      <c r="J343" s="212">
        <f>ROUND(I343*H343,2)</f>
        <v>0</v>
      </c>
      <c r="K343" s="208" t="s">
        <v>194</v>
      </c>
      <c r="L343" s="45"/>
      <c r="M343" s="213" t="s">
        <v>19</v>
      </c>
      <c r="N343" s="214" t="s">
        <v>43</v>
      </c>
      <c r="O343" s="85"/>
      <c r="P343" s="215">
        <f>O343*H343</f>
        <v>0</v>
      </c>
      <c r="Q343" s="215">
        <v>3.0000000000000001E-05</v>
      </c>
      <c r="R343" s="215">
        <f>Q343*H343</f>
        <v>0.00021000000000000001</v>
      </c>
      <c r="S343" s="215">
        <v>0</v>
      </c>
      <c r="T343" s="21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7" t="s">
        <v>395</v>
      </c>
      <c r="AT343" s="217" t="s">
        <v>147</v>
      </c>
      <c r="AU343" s="217" t="s">
        <v>82</v>
      </c>
      <c r="AY343" s="18" t="s">
        <v>146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8" t="s">
        <v>79</v>
      </c>
      <c r="BK343" s="218">
        <f>ROUND(I343*H343,2)</f>
        <v>0</v>
      </c>
      <c r="BL343" s="18" t="s">
        <v>395</v>
      </c>
      <c r="BM343" s="217" t="s">
        <v>491</v>
      </c>
    </row>
    <row r="344" s="2" customFormat="1">
      <c r="A344" s="39"/>
      <c r="B344" s="40"/>
      <c r="C344" s="41"/>
      <c r="D344" s="219" t="s">
        <v>152</v>
      </c>
      <c r="E344" s="41"/>
      <c r="F344" s="220" t="s">
        <v>492</v>
      </c>
      <c r="G344" s="41"/>
      <c r="H344" s="41"/>
      <c r="I344" s="221"/>
      <c r="J344" s="41"/>
      <c r="K344" s="41"/>
      <c r="L344" s="45"/>
      <c r="M344" s="222"/>
      <c r="N344" s="223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152</v>
      </c>
      <c r="AU344" s="18" t="s">
        <v>82</v>
      </c>
    </row>
    <row r="345" s="2" customFormat="1">
      <c r="A345" s="39"/>
      <c r="B345" s="40"/>
      <c r="C345" s="41"/>
      <c r="D345" s="236" t="s">
        <v>197</v>
      </c>
      <c r="E345" s="41"/>
      <c r="F345" s="237" t="s">
        <v>493</v>
      </c>
      <c r="G345" s="41"/>
      <c r="H345" s="41"/>
      <c r="I345" s="221"/>
      <c r="J345" s="41"/>
      <c r="K345" s="41"/>
      <c r="L345" s="45"/>
      <c r="M345" s="222"/>
      <c r="N345" s="223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197</v>
      </c>
      <c r="AU345" s="18" t="s">
        <v>82</v>
      </c>
    </row>
    <row r="346" s="14" customFormat="1">
      <c r="A346" s="14"/>
      <c r="B346" s="248"/>
      <c r="C346" s="249"/>
      <c r="D346" s="219" t="s">
        <v>235</v>
      </c>
      <c r="E346" s="250" t="s">
        <v>19</v>
      </c>
      <c r="F346" s="251" t="s">
        <v>494</v>
      </c>
      <c r="G346" s="249"/>
      <c r="H346" s="252">
        <v>1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8" t="s">
        <v>235</v>
      </c>
      <c r="AU346" s="258" t="s">
        <v>82</v>
      </c>
      <c r="AV346" s="14" t="s">
        <v>82</v>
      </c>
      <c r="AW346" s="14" t="s">
        <v>33</v>
      </c>
      <c r="AX346" s="14" t="s">
        <v>72</v>
      </c>
      <c r="AY346" s="258" t="s">
        <v>146</v>
      </c>
    </row>
    <row r="347" s="14" customFormat="1">
      <c r="A347" s="14"/>
      <c r="B347" s="248"/>
      <c r="C347" s="249"/>
      <c r="D347" s="219" t="s">
        <v>235</v>
      </c>
      <c r="E347" s="250" t="s">
        <v>19</v>
      </c>
      <c r="F347" s="251" t="s">
        <v>495</v>
      </c>
      <c r="G347" s="249"/>
      <c r="H347" s="252">
        <v>2</v>
      </c>
      <c r="I347" s="253"/>
      <c r="J347" s="249"/>
      <c r="K347" s="249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235</v>
      </c>
      <c r="AU347" s="258" t="s">
        <v>82</v>
      </c>
      <c r="AV347" s="14" t="s">
        <v>82</v>
      </c>
      <c r="AW347" s="14" t="s">
        <v>33</v>
      </c>
      <c r="AX347" s="14" t="s">
        <v>72</v>
      </c>
      <c r="AY347" s="258" t="s">
        <v>146</v>
      </c>
    </row>
    <row r="348" s="14" customFormat="1">
      <c r="A348" s="14"/>
      <c r="B348" s="248"/>
      <c r="C348" s="249"/>
      <c r="D348" s="219" t="s">
        <v>235</v>
      </c>
      <c r="E348" s="250" t="s">
        <v>19</v>
      </c>
      <c r="F348" s="251" t="s">
        <v>496</v>
      </c>
      <c r="G348" s="249"/>
      <c r="H348" s="252">
        <v>1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235</v>
      </c>
      <c r="AU348" s="258" t="s">
        <v>82</v>
      </c>
      <c r="AV348" s="14" t="s">
        <v>82</v>
      </c>
      <c r="AW348" s="14" t="s">
        <v>33</v>
      </c>
      <c r="AX348" s="14" t="s">
        <v>72</v>
      </c>
      <c r="AY348" s="258" t="s">
        <v>146</v>
      </c>
    </row>
    <row r="349" s="14" customFormat="1">
      <c r="A349" s="14"/>
      <c r="B349" s="248"/>
      <c r="C349" s="249"/>
      <c r="D349" s="219" t="s">
        <v>235</v>
      </c>
      <c r="E349" s="250" t="s">
        <v>19</v>
      </c>
      <c r="F349" s="251" t="s">
        <v>497</v>
      </c>
      <c r="G349" s="249"/>
      <c r="H349" s="252">
        <v>1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235</v>
      </c>
      <c r="AU349" s="258" t="s">
        <v>82</v>
      </c>
      <c r="AV349" s="14" t="s">
        <v>82</v>
      </c>
      <c r="AW349" s="14" t="s">
        <v>33</v>
      </c>
      <c r="AX349" s="14" t="s">
        <v>72</v>
      </c>
      <c r="AY349" s="258" t="s">
        <v>146</v>
      </c>
    </row>
    <row r="350" s="14" customFormat="1">
      <c r="A350" s="14"/>
      <c r="B350" s="248"/>
      <c r="C350" s="249"/>
      <c r="D350" s="219" t="s">
        <v>235</v>
      </c>
      <c r="E350" s="250" t="s">
        <v>19</v>
      </c>
      <c r="F350" s="251" t="s">
        <v>498</v>
      </c>
      <c r="G350" s="249"/>
      <c r="H350" s="252">
        <v>1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8" t="s">
        <v>235</v>
      </c>
      <c r="AU350" s="258" t="s">
        <v>82</v>
      </c>
      <c r="AV350" s="14" t="s">
        <v>82</v>
      </c>
      <c r="AW350" s="14" t="s">
        <v>33</v>
      </c>
      <c r="AX350" s="14" t="s">
        <v>72</v>
      </c>
      <c r="AY350" s="258" t="s">
        <v>146</v>
      </c>
    </row>
    <row r="351" s="14" customFormat="1">
      <c r="A351" s="14"/>
      <c r="B351" s="248"/>
      <c r="C351" s="249"/>
      <c r="D351" s="219" t="s">
        <v>235</v>
      </c>
      <c r="E351" s="250" t="s">
        <v>19</v>
      </c>
      <c r="F351" s="251" t="s">
        <v>499</v>
      </c>
      <c r="G351" s="249"/>
      <c r="H351" s="252">
        <v>1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8" t="s">
        <v>235</v>
      </c>
      <c r="AU351" s="258" t="s">
        <v>82</v>
      </c>
      <c r="AV351" s="14" t="s">
        <v>82</v>
      </c>
      <c r="AW351" s="14" t="s">
        <v>33</v>
      </c>
      <c r="AX351" s="14" t="s">
        <v>72</v>
      </c>
      <c r="AY351" s="258" t="s">
        <v>146</v>
      </c>
    </row>
    <row r="352" s="15" customFormat="1">
      <c r="A352" s="15"/>
      <c r="B352" s="269"/>
      <c r="C352" s="270"/>
      <c r="D352" s="219" t="s">
        <v>235</v>
      </c>
      <c r="E352" s="271" t="s">
        <v>19</v>
      </c>
      <c r="F352" s="272" t="s">
        <v>271</v>
      </c>
      <c r="G352" s="270"/>
      <c r="H352" s="273">
        <v>7</v>
      </c>
      <c r="I352" s="274"/>
      <c r="J352" s="270"/>
      <c r="K352" s="270"/>
      <c r="L352" s="275"/>
      <c r="M352" s="276"/>
      <c r="N352" s="277"/>
      <c r="O352" s="277"/>
      <c r="P352" s="277"/>
      <c r="Q352" s="277"/>
      <c r="R352" s="277"/>
      <c r="S352" s="277"/>
      <c r="T352" s="27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9" t="s">
        <v>235</v>
      </c>
      <c r="AU352" s="279" t="s">
        <v>82</v>
      </c>
      <c r="AV352" s="15" t="s">
        <v>145</v>
      </c>
      <c r="AW352" s="15" t="s">
        <v>33</v>
      </c>
      <c r="AX352" s="15" t="s">
        <v>79</v>
      </c>
      <c r="AY352" s="279" t="s">
        <v>146</v>
      </c>
    </row>
    <row r="353" s="2" customFormat="1" ht="24.15" customHeight="1">
      <c r="A353" s="39"/>
      <c r="B353" s="40"/>
      <c r="C353" s="259" t="s">
        <v>500</v>
      </c>
      <c r="D353" s="259" t="s">
        <v>245</v>
      </c>
      <c r="E353" s="260" t="s">
        <v>501</v>
      </c>
      <c r="F353" s="261" t="s">
        <v>502</v>
      </c>
      <c r="G353" s="262" t="s">
        <v>231</v>
      </c>
      <c r="H353" s="263">
        <v>7</v>
      </c>
      <c r="I353" s="264"/>
      <c r="J353" s="265">
        <f>ROUND(I353*H353,2)</f>
        <v>0</v>
      </c>
      <c r="K353" s="261" t="s">
        <v>194</v>
      </c>
      <c r="L353" s="266"/>
      <c r="M353" s="267" t="s">
        <v>19</v>
      </c>
      <c r="N353" s="268" t="s">
        <v>43</v>
      </c>
      <c r="O353" s="85"/>
      <c r="P353" s="215">
        <f>O353*H353</f>
        <v>0</v>
      </c>
      <c r="Q353" s="215">
        <v>0.0041999999999999997</v>
      </c>
      <c r="R353" s="215">
        <f>Q353*H353</f>
        <v>0.029399999999999999</v>
      </c>
      <c r="S353" s="215">
        <v>0</v>
      </c>
      <c r="T353" s="21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7" t="s">
        <v>485</v>
      </c>
      <c r="AT353" s="217" t="s">
        <v>245</v>
      </c>
      <c r="AU353" s="217" t="s">
        <v>82</v>
      </c>
      <c r="AY353" s="18" t="s">
        <v>146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8" t="s">
        <v>79</v>
      </c>
      <c r="BK353" s="218">
        <f>ROUND(I353*H353,2)</f>
        <v>0</v>
      </c>
      <c r="BL353" s="18" t="s">
        <v>395</v>
      </c>
      <c r="BM353" s="217" t="s">
        <v>503</v>
      </c>
    </row>
    <row r="354" s="2" customFormat="1">
      <c r="A354" s="39"/>
      <c r="B354" s="40"/>
      <c r="C354" s="41"/>
      <c r="D354" s="219" t="s">
        <v>152</v>
      </c>
      <c r="E354" s="41"/>
      <c r="F354" s="220" t="s">
        <v>502</v>
      </c>
      <c r="G354" s="41"/>
      <c r="H354" s="41"/>
      <c r="I354" s="221"/>
      <c r="J354" s="41"/>
      <c r="K354" s="41"/>
      <c r="L354" s="45"/>
      <c r="M354" s="222"/>
      <c r="N354" s="223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152</v>
      </c>
      <c r="AU354" s="18" t="s">
        <v>82</v>
      </c>
    </row>
    <row r="355" s="2" customFormat="1" ht="24.15" customHeight="1">
      <c r="A355" s="39"/>
      <c r="B355" s="40"/>
      <c r="C355" s="206" t="s">
        <v>504</v>
      </c>
      <c r="D355" s="206" t="s">
        <v>147</v>
      </c>
      <c r="E355" s="207" t="s">
        <v>505</v>
      </c>
      <c r="F355" s="208" t="s">
        <v>506</v>
      </c>
      <c r="G355" s="209" t="s">
        <v>239</v>
      </c>
      <c r="H355" s="210">
        <v>1.317</v>
      </c>
      <c r="I355" s="211"/>
      <c r="J355" s="212">
        <f>ROUND(I355*H355,2)</f>
        <v>0</v>
      </c>
      <c r="K355" s="208" t="s">
        <v>194</v>
      </c>
      <c r="L355" s="45"/>
      <c r="M355" s="213" t="s">
        <v>19</v>
      </c>
      <c r="N355" s="214" t="s">
        <v>43</v>
      </c>
      <c r="O355" s="85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7" t="s">
        <v>395</v>
      </c>
      <c r="AT355" s="217" t="s">
        <v>147</v>
      </c>
      <c r="AU355" s="217" t="s">
        <v>82</v>
      </c>
      <c r="AY355" s="18" t="s">
        <v>146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8" t="s">
        <v>79</v>
      </c>
      <c r="BK355" s="218">
        <f>ROUND(I355*H355,2)</f>
        <v>0</v>
      </c>
      <c r="BL355" s="18" t="s">
        <v>395</v>
      </c>
      <c r="BM355" s="217" t="s">
        <v>507</v>
      </c>
    </row>
    <row r="356" s="2" customFormat="1">
      <c r="A356" s="39"/>
      <c r="B356" s="40"/>
      <c r="C356" s="41"/>
      <c r="D356" s="219" t="s">
        <v>152</v>
      </c>
      <c r="E356" s="41"/>
      <c r="F356" s="220" t="s">
        <v>508</v>
      </c>
      <c r="G356" s="41"/>
      <c r="H356" s="41"/>
      <c r="I356" s="221"/>
      <c r="J356" s="41"/>
      <c r="K356" s="41"/>
      <c r="L356" s="45"/>
      <c r="M356" s="222"/>
      <c r="N356" s="223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152</v>
      </c>
      <c r="AU356" s="18" t="s">
        <v>82</v>
      </c>
    </row>
    <row r="357" s="2" customFormat="1">
      <c r="A357" s="39"/>
      <c r="B357" s="40"/>
      <c r="C357" s="41"/>
      <c r="D357" s="236" t="s">
        <v>197</v>
      </c>
      <c r="E357" s="41"/>
      <c r="F357" s="237" t="s">
        <v>509</v>
      </c>
      <c r="G357" s="41"/>
      <c r="H357" s="41"/>
      <c r="I357" s="221"/>
      <c r="J357" s="41"/>
      <c r="K357" s="41"/>
      <c r="L357" s="45"/>
      <c r="M357" s="222"/>
      <c r="N357" s="223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197</v>
      </c>
      <c r="AU357" s="18" t="s">
        <v>82</v>
      </c>
    </row>
    <row r="358" s="11" customFormat="1" ht="22.8" customHeight="1">
      <c r="A358" s="11"/>
      <c r="B358" s="192"/>
      <c r="C358" s="193"/>
      <c r="D358" s="194" t="s">
        <v>71</v>
      </c>
      <c r="E358" s="234" t="s">
        <v>510</v>
      </c>
      <c r="F358" s="234" t="s">
        <v>511</v>
      </c>
      <c r="G358" s="193"/>
      <c r="H358" s="193"/>
      <c r="I358" s="196"/>
      <c r="J358" s="235">
        <f>BK358</f>
        <v>0</v>
      </c>
      <c r="K358" s="193"/>
      <c r="L358" s="198"/>
      <c r="M358" s="199"/>
      <c r="N358" s="200"/>
      <c r="O358" s="200"/>
      <c r="P358" s="201">
        <f>SUM(P359:P384)</f>
        <v>0</v>
      </c>
      <c r="Q358" s="200"/>
      <c r="R358" s="201">
        <f>SUM(R359:R384)</f>
        <v>0.042749999999999996</v>
      </c>
      <c r="S358" s="200"/>
      <c r="T358" s="202">
        <f>SUM(T359:T384)</f>
        <v>0.024</v>
      </c>
      <c r="U358" s="11"/>
      <c r="V358" s="11"/>
      <c r="W358" s="11"/>
      <c r="X358" s="11"/>
      <c r="Y358" s="11"/>
      <c r="Z358" s="11"/>
      <c r="AA358" s="11"/>
      <c r="AB358" s="11"/>
      <c r="AC358" s="11"/>
      <c r="AD358" s="11"/>
      <c r="AE358" s="11"/>
      <c r="AR358" s="203" t="s">
        <v>82</v>
      </c>
      <c r="AT358" s="204" t="s">
        <v>71</v>
      </c>
      <c r="AU358" s="204" t="s">
        <v>79</v>
      </c>
      <c r="AY358" s="203" t="s">
        <v>146</v>
      </c>
      <c r="BK358" s="205">
        <f>SUM(BK359:BK384)</f>
        <v>0</v>
      </c>
    </row>
    <row r="359" s="2" customFormat="1" ht="24.15" customHeight="1">
      <c r="A359" s="39"/>
      <c r="B359" s="40"/>
      <c r="C359" s="206" t="s">
        <v>485</v>
      </c>
      <c r="D359" s="206" t="s">
        <v>147</v>
      </c>
      <c r="E359" s="207" t="s">
        <v>512</v>
      </c>
      <c r="F359" s="208" t="s">
        <v>513</v>
      </c>
      <c r="G359" s="209" t="s">
        <v>231</v>
      </c>
      <c r="H359" s="210">
        <v>1</v>
      </c>
      <c r="I359" s="211"/>
      <c r="J359" s="212">
        <f>ROUND(I359*H359,2)</f>
        <v>0</v>
      </c>
      <c r="K359" s="208" t="s">
        <v>194</v>
      </c>
      <c r="L359" s="45"/>
      <c r="M359" s="213" t="s">
        <v>19</v>
      </c>
      <c r="N359" s="214" t="s">
        <v>43</v>
      </c>
      <c r="O359" s="85"/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7" t="s">
        <v>395</v>
      </c>
      <c r="AT359" s="217" t="s">
        <v>147</v>
      </c>
      <c r="AU359" s="217" t="s">
        <v>82</v>
      </c>
      <c r="AY359" s="18" t="s">
        <v>146</v>
      </c>
      <c r="BE359" s="218">
        <f>IF(N359="základní",J359,0)</f>
        <v>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8" t="s">
        <v>79</v>
      </c>
      <c r="BK359" s="218">
        <f>ROUND(I359*H359,2)</f>
        <v>0</v>
      </c>
      <c r="BL359" s="18" t="s">
        <v>395</v>
      </c>
      <c r="BM359" s="217" t="s">
        <v>514</v>
      </c>
    </row>
    <row r="360" s="2" customFormat="1">
      <c r="A360" s="39"/>
      <c r="B360" s="40"/>
      <c r="C360" s="41"/>
      <c r="D360" s="219" t="s">
        <v>152</v>
      </c>
      <c r="E360" s="41"/>
      <c r="F360" s="220" t="s">
        <v>515</v>
      </c>
      <c r="G360" s="41"/>
      <c r="H360" s="41"/>
      <c r="I360" s="221"/>
      <c r="J360" s="41"/>
      <c r="K360" s="41"/>
      <c r="L360" s="45"/>
      <c r="M360" s="222"/>
      <c r="N360" s="223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152</v>
      </c>
      <c r="AU360" s="18" t="s">
        <v>82</v>
      </c>
    </row>
    <row r="361" s="2" customFormat="1">
      <c r="A361" s="39"/>
      <c r="B361" s="40"/>
      <c r="C361" s="41"/>
      <c r="D361" s="236" t="s">
        <v>197</v>
      </c>
      <c r="E361" s="41"/>
      <c r="F361" s="237" t="s">
        <v>516</v>
      </c>
      <c r="G361" s="41"/>
      <c r="H361" s="41"/>
      <c r="I361" s="221"/>
      <c r="J361" s="41"/>
      <c r="K361" s="41"/>
      <c r="L361" s="45"/>
      <c r="M361" s="222"/>
      <c r="N361" s="223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197</v>
      </c>
      <c r="AU361" s="18" t="s">
        <v>82</v>
      </c>
    </row>
    <row r="362" s="13" customFormat="1">
      <c r="A362" s="13"/>
      <c r="B362" s="238"/>
      <c r="C362" s="239"/>
      <c r="D362" s="219" t="s">
        <v>235</v>
      </c>
      <c r="E362" s="240" t="s">
        <v>19</v>
      </c>
      <c r="F362" s="241" t="s">
        <v>236</v>
      </c>
      <c r="G362" s="239"/>
      <c r="H362" s="240" t="s">
        <v>19</v>
      </c>
      <c r="I362" s="242"/>
      <c r="J362" s="239"/>
      <c r="K362" s="239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235</v>
      </c>
      <c r="AU362" s="247" t="s">
        <v>82</v>
      </c>
      <c r="AV362" s="13" t="s">
        <v>79</v>
      </c>
      <c r="AW362" s="13" t="s">
        <v>33</v>
      </c>
      <c r="AX362" s="13" t="s">
        <v>72</v>
      </c>
      <c r="AY362" s="247" t="s">
        <v>146</v>
      </c>
    </row>
    <row r="363" s="14" customFormat="1">
      <c r="A363" s="14"/>
      <c r="B363" s="248"/>
      <c r="C363" s="249"/>
      <c r="D363" s="219" t="s">
        <v>235</v>
      </c>
      <c r="E363" s="250" t="s">
        <v>19</v>
      </c>
      <c r="F363" s="251" t="s">
        <v>517</v>
      </c>
      <c r="G363" s="249"/>
      <c r="H363" s="252">
        <v>1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8" t="s">
        <v>235</v>
      </c>
      <c r="AU363" s="258" t="s">
        <v>82</v>
      </c>
      <c r="AV363" s="14" t="s">
        <v>82</v>
      </c>
      <c r="AW363" s="14" t="s">
        <v>33</v>
      </c>
      <c r="AX363" s="14" t="s">
        <v>79</v>
      </c>
      <c r="AY363" s="258" t="s">
        <v>146</v>
      </c>
    </row>
    <row r="364" s="2" customFormat="1" ht="33" customHeight="1">
      <c r="A364" s="39"/>
      <c r="B364" s="40"/>
      <c r="C364" s="259" t="s">
        <v>518</v>
      </c>
      <c r="D364" s="259" t="s">
        <v>245</v>
      </c>
      <c r="E364" s="260" t="s">
        <v>519</v>
      </c>
      <c r="F364" s="261" t="s">
        <v>520</v>
      </c>
      <c r="G364" s="262" t="s">
        <v>231</v>
      </c>
      <c r="H364" s="263">
        <v>1</v>
      </c>
      <c r="I364" s="264"/>
      <c r="J364" s="265">
        <f>ROUND(I364*H364,2)</f>
        <v>0</v>
      </c>
      <c r="K364" s="261" t="s">
        <v>194</v>
      </c>
      <c r="L364" s="266"/>
      <c r="M364" s="267" t="s">
        <v>19</v>
      </c>
      <c r="N364" s="268" t="s">
        <v>43</v>
      </c>
      <c r="O364" s="85"/>
      <c r="P364" s="215">
        <f>O364*H364</f>
        <v>0</v>
      </c>
      <c r="Q364" s="215">
        <v>0.037999999999999999</v>
      </c>
      <c r="R364" s="215">
        <f>Q364*H364</f>
        <v>0.037999999999999999</v>
      </c>
      <c r="S364" s="215">
        <v>0</v>
      </c>
      <c r="T364" s="21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7" t="s">
        <v>485</v>
      </c>
      <c r="AT364" s="217" t="s">
        <v>245</v>
      </c>
      <c r="AU364" s="217" t="s">
        <v>82</v>
      </c>
      <c r="AY364" s="18" t="s">
        <v>146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8" t="s">
        <v>79</v>
      </c>
      <c r="BK364" s="218">
        <f>ROUND(I364*H364,2)</f>
        <v>0</v>
      </c>
      <c r="BL364" s="18" t="s">
        <v>395</v>
      </c>
      <c r="BM364" s="217" t="s">
        <v>521</v>
      </c>
    </row>
    <row r="365" s="2" customFormat="1">
      <c r="A365" s="39"/>
      <c r="B365" s="40"/>
      <c r="C365" s="41"/>
      <c r="D365" s="219" t="s">
        <v>152</v>
      </c>
      <c r="E365" s="41"/>
      <c r="F365" s="220" t="s">
        <v>520</v>
      </c>
      <c r="G365" s="41"/>
      <c r="H365" s="41"/>
      <c r="I365" s="221"/>
      <c r="J365" s="41"/>
      <c r="K365" s="41"/>
      <c r="L365" s="45"/>
      <c r="M365" s="222"/>
      <c r="N365" s="223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152</v>
      </c>
      <c r="AU365" s="18" t="s">
        <v>82</v>
      </c>
    </row>
    <row r="366" s="2" customFormat="1" ht="16.5" customHeight="1">
      <c r="A366" s="39"/>
      <c r="B366" s="40"/>
      <c r="C366" s="259" t="s">
        <v>522</v>
      </c>
      <c r="D366" s="259" t="s">
        <v>245</v>
      </c>
      <c r="E366" s="260" t="s">
        <v>523</v>
      </c>
      <c r="F366" s="261" t="s">
        <v>524</v>
      </c>
      <c r="G366" s="262" t="s">
        <v>231</v>
      </c>
      <c r="H366" s="263">
        <v>1</v>
      </c>
      <c r="I366" s="264"/>
      <c r="J366" s="265">
        <f>ROUND(I366*H366,2)</f>
        <v>0</v>
      </c>
      <c r="K366" s="261" t="s">
        <v>194</v>
      </c>
      <c r="L366" s="266"/>
      <c r="M366" s="267" t="s">
        <v>19</v>
      </c>
      <c r="N366" s="268" t="s">
        <v>43</v>
      </c>
      <c r="O366" s="85"/>
      <c r="P366" s="215">
        <f>O366*H366</f>
        <v>0</v>
      </c>
      <c r="Q366" s="215">
        <v>0.0022000000000000001</v>
      </c>
      <c r="R366" s="215">
        <f>Q366*H366</f>
        <v>0.0022000000000000001</v>
      </c>
      <c r="S366" s="215">
        <v>0</v>
      </c>
      <c r="T366" s="216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7" t="s">
        <v>485</v>
      </c>
      <c r="AT366" s="217" t="s">
        <v>245</v>
      </c>
      <c r="AU366" s="217" t="s">
        <v>82</v>
      </c>
      <c r="AY366" s="18" t="s">
        <v>146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8" t="s">
        <v>79</v>
      </c>
      <c r="BK366" s="218">
        <f>ROUND(I366*H366,2)</f>
        <v>0</v>
      </c>
      <c r="BL366" s="18" t="s">
        <v>395</v>
      </c>
      <c r="BM366" s="217" t="s">
        <v>525</v>
      </c>
    </row>
    <row r="367" s="2" customFormat="1">
      <c r="A367" s="39"/>
      <c r="B367" s="40"/>
      <c r="C367" s="41"/>
      <c r="D367" s="219" t="s">
        <v>152</v>
      </c>
      <c r="E367" s="41"/>
      <c r="F367" s="220" t="s">
        <v>524</v>
      </c>
      <c r="G367" s="41"/>
      <c r="H367" s="41"/>
      <c r="I367" s="221"/>
      <c r="J367" s="41"/>
      <c r="K367" s="41"/>
      <c r="L367" s="45"/>
      <c r="M367" s="222"/>
      <c r="N367" s="223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152</v>
      </c>
      <c r="AU367" s="18" t="s">
        <v>82</v>
      </c>
    </row>
    <row r="368" s="2" customFormat="1" ht="16.5" customHeight="1">
      <c r="A368" s="39"/>
      <c r="B368" s="40"/>
      <c r="C368" s="259" t="s">
        <v>526</v>
      </c>
      <c r="D368" s="259" t="s">
        <v>245</v>
      </c>
      <c r="E368" s="260" t="s">
        <v>527</v>
      </c>
      <c r="F368" s="261" t="s">
        <v>528</v>
      </c>
      <c r="G368" s="262" t="s">
        <v>231</v>
      </c>
      <c r="H368" s="263">
        <v>1</v>
      </c>
      <c r="I368" s="264"/>
      <c r="J368" s="265">
        <f>ROUND(I368*H368,2)</f>
        <v>0</v>
      </c>
      <c r="K368" s="261" t="s">
        <v>194</v>
      </c>
      <c r="L368" s="266"/>
      <c r="M368" s="267" t="s">
        <v>19</v>
      </c>
      <c r="N368" s="268" t="s">
        <v>43</v>
      </c>
      <c r="O368" s="85"/>
      <c r="P368" s="215">
        <f>O368*H368</f>
        <v>0</v>
      </c>
      <c r="Q368" s="215">
        <v>0.00014999999999999999</v>
      </c>
      <c r="R368" s="215">
        <f>Q368*H368</f>
        <v>0.00014999999999999999</v>
      </c>
      <c r="S368" s="215">
        <v>0</v>
      </c>
      <c r="T368" s="216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7" t="s">
        <v>485</v>
      </c>
      <c r="AT368" s="217" t="s">
        <v>245</v>
      </c>
      <c r="AU368" s="217" t="s">
        <v>82</v>
      </c>
      <c r="AY368" s="18" t="s">
        <v>146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8" t="s">
        <v>79</v>
      </c>
      <c r="BK368" s="218">
        <f>ROUND(I368*H368,2)</f>
        <v>0</v>
      </c>
      <c r="BL368" s="18" t="s">
        <v>395</v>
      </c>
      <c r="BM368" s="217" t="s">
        <v>529</v>
      </c>
    </row>
    <row r="369" s="2" customFormat="1">
      <c r="A369" s="39"/>
      <c r="B369" s="40"/>
      <c r="C369" s="41"/>
      <c r="D369" s="219" t="s">
        <v>152</v>
      </c>
      <c r="E369" s="41"/>
      <c r="F369" s="220" t="s">
        <v>528</v>
      </c>
      <c r="G369" s="41"/>
      <c r="H369" s="41"/>
      <c r="I369" s="221"/>
      <c r="J369" s="41"/>
      <c r="K369" s="41"/>
      <c r="L369" s="45"/>
      <c r="M369" s="222"/>
      <c r="N369" s="223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152</v>
      </c>
      <c r="AU369" s="18" t="s">
        <v>82</v>
      </c>
    </row>
    <row r="370" s="2" customFormat="1" ht="24.15" customHeight="1">
      <c r="A370" s="39"/>
      <c r="B370" s="40"/>
      <c r="C370" s="206" t="s">
        <v>530</v>
      </c>
      <c r="D370" s="206" t="s">
        <v>147</v>
      </c>
      <c r="E370" s="207" t="s">
        <v>531</v>
      </c>
      <c r="F370" s="208" t="s">
        <v>532</v>
      </c>
      <c r="G370" s="209" t="s">
        <v>231</v>
      </c>
      <c r="H370" s="210">
        <v>1</v>
      </c>
      <c r="I370" s="211"/>
      <c r="J370" s="212">
        <f>ROUND(I370*H370,2)</f>
        <v>0</v>
      </c>
      <c r="K370" s="208" t="s">
        <v>194</v>
      </c>
      <c r="L370" s="45"/>
      <c r="M370" s="213" t="s">
        <v>19</v>
      </c>
      <c r="N370" s="214" t="s">
        <v>43</v>
      </c>
      <c r="O370" s="85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7" t="s">
        <v>395</v>
      </c>
      <c r="AT370" s="217" t="s">
        <v>147</v>
      </c>
      <c r="AU370" s="217" t="s">
        <v>82</v>
      </c>
      <c r="AY370" s="18" t="s">
        <v>146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8" t="s">
        <v>79</v>
      </c>
      <c r="BK370" s="218">
        <f>ROUND(I370*H370,2)</f>
        <v>0</v>
      </c>
      <c r="BL370" s="18" t="s">
        <v>395</v>
      </c>
      <c r="BM370" s="217" t="s">
        <v>533</v>
      </c>
    </row>
    <row r="371" s="2" customFormat="1">
      <c r="A371" s="39"/>
      <c r="B371" s="40"/>
      <c r="C371" s="41"/>
      <c r="D371" s="219" t="s">
        <v>152</v>
      </c>
      <c r="E371" s="41"/>
      <c r="F371" s="220" t="s">
        <v>534</v>
      </c>
      <c r="G371" s="41"/>
      <c r="H371" s="41"/>
      <c r="I371" s="221"/>
      <c r="J371" s="41"/>
      <c r="K371" s="41"/>
      <c r="L371" s="45"/>
      <c r="M371" s="222"/>
      <c r="N371" s="223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152</v>
      </c>
      <c r="AU371" s="18" t="s">
        <v>82</v>
      </c>
    </row>
    <row r="372" s="2" customFormat="1">
      <c r="A372" s="39"/>
      <c r="B372" s="40"/>
      <c r="C372" s="41"/>
      <c r="D372" s="236" t="s">
        <v>197</v>
      </c>
      <c r="E372" s="41"/>
      <c r="F372" s="237" t="s">
        <v>535</v>
      </c>
      <c r="G372" s="41"/>
      <c r="H372" s="41"/>
      <c r="I372" s="221"/>
      <c r="J372" s="41"/>
      <c r="K372" s="41"/>
      <c r="L372" s="45"/>
      <c r="M372" s="222"/>
      <c r="N372" s="223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197</v>
      </c>
      <c r="AU372" s="18" t="s">
        <v>82</v>
      </c>
    </row>
    <row r="373" s="13" customFormat="1">
      <c r="A373" s="13"/>
      <c r="B373" s="238"/>
      <c r="C373" s="239"/>
      <c r="D373" s="219" t="s">
        <v>235</v>
      </c>
      <c r="E373" s="240" t="s">
        <v>19</v>
      </c>
      <c r="F373" s="241" t="s">
        <v>236</v>
      </c>
      <c r="G373" s="239"/>
      <c r="H373" s="240" t="s">
        <v>19</v>
      </c>
      <c r="I373" s="242"/>
      <c r="J373" s="239"/>
      <c r="K373" s="239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235</v>
      </c>
      <c r="AU373" s="247" t="s">
        <v>82</v>
      </c>
      <c r="AV373" s="13" t="s">
        <v>79</v>
      </c>
      <c r="AW373" s="13" t="s">
        <v>33</v>
      </c>
      <c r="AX373" s="13" t="s">
        <v>72</v>
      </c>
      <c r="AY373" s="247" t="s">
        <v>146</v>
      </c>
    </row>
    <row r="374" s="14" customFormat="1">
      <c r="A374" s="14"/>
      <c r="B374" s="248"/>
      <c r="C374" s="249"/>
      <c r="D374" s="219" t="s">
        <v>235</v>
      </c>
      <c r="E374" s="250" t="s">
        <v>19</v>
      </c>
      <c r="F374" s="251" t="s">
        <v>517</v>
      </c>
      <c r="G374" s="249"/>
      <c r="H374" s="252">
        <v>1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8" t="s">
        <v>235</v>
      </c>
      <c r="AU374" s="258" t="s">
        <v>82</v>
      </c>
      <c r="AV374" s="14" t="s">
        <v>82</v>
      </c>
      <c r="AW374" s="14" t="s">
        <v>33</v>
      </c>
      <c r="AX374" s="14" t="s">
        <v>79</v>
      </c>
      <c r="AY374" s="258" t="s">
        <v>146</v>
      </c>
    </row>
    <row r="375" s="2" customFormat="1" ht="16.5" customHeight="1">
      <c r="A375" s="39"/>
      <c r="B375" s="40"/>
      <c r="C375" s="259" t="s">
        <v>536</v>
      </c>
      <c r="D375" s="259" t="s">
        <v>245</v>
      </c>
      <c r="E375" s="260" t="s">
        <v>537</v>
      </c>
      <c r="F375" s="261" t="s">
        <v>538</v>
      </c>
      <c r="G375" s="262" t="s">
        <v>231</v>
      </c>
      <c r="H375" s="263">
        <v>1</v>
      </c>
      <c r="I375" s="264"/>
      <c r="J375" s="265">
        <f>ROUND(I375*H375,2)</f>
        <v>0</v>
      </c>
      <c r="K375" s="261" t="s">
        <v>194</v>
      </c>
      <c r="L375" s="266"/>
      <c r="M375" s="267" t="s">
        <v>19</v>
      </c>
      <c r="N375" s="268" t="s">
        <v>43</v>
      </c>
      <c r="O375" s="85"/>
      <c r="P375" s="215">
        <f>O375*H375</f>
        <v>0</v>
      </c>
      <c r="Q375" s="215">
        <v>0.0023999999999999998</v>
      </c>
      <c r="R375" s="215">
        <f>Q375*H375</f>
        <v>0.0023999999999999998</v>
      </c>
      <c r="S375" s="215">
        <v>0</v>
      </c>
      <c r="T375" s="21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7" t="s">
        <v>485</v>
      </c>
      <c r="AT375" s="217" t="s">
        <v>245</v>
      </c>
      <c r="AU375" s="217" t="s">
        <v>82</v>
      </c>
      <c r="AY375" s="18" t="s">
        <v>146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8" t="s">
        <v>79</v>
      </c>
      <c r="BK375" s="218">
        <f>ROUND(I375*H375,2)</f>
        <v>0</v>
      </c>
      <c r="BL375" s="18" t="s">
        <v>395</v>
      </c>
      <c r="BM375" s="217" t="s">
        <v>539</v>
      </c>
    </row>
    <row r="376" s="2" customFormat="1">
      <c r="A376" s="39"/>
      <c r="B376" s="40"/>
      <c r="C376" s="41"/>
      <c r="D376" s="219" t="s">
        <v>152</v>
      </c>
      <c r="E376" s="41"/>
      <c r="F376" s="220" t="s">
        <v>538</v>
      </c>
      <c r="G376" s="41"/>
      <c r="H376" s="41"/>
      <c r="I376" s="221"/>
      <c r="J376" s="41"/>
      <c r="K376" s="41"/>
      <c r="L376" s="45"/>
      <c r="M376" s="222"/>
      <c r="N376" s="223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152</v>
      </c>
      <c r="AU376" s="18" t="s">
        <v>82</v>
      </c>
    </row>
    <row r="377" s="2" customFormat="1" ht="24.15" customHeight="1">
      <c r="A377" s="39"/>
      <c r="B377" s="40"/>
      <c r="C377" s="206" t="s">
        <v>540</v>
      </c>
      <c r="D377" s="206" t="s">
        <v>147</v>
      </c>
      <c r="E377" s="207" t="s">
        <v>541</v>
      </c>
      <c r="F377" s="208" t="s">
        <v>542</v>
      </c>
      <c r="G377" s="209" t="s">
        <v>231</v>
      </c>
      <c r="H377" s="210">
        <v>1</v>
      </c>
      <c r="I377" s="211"/>
      <c r="J377" s="212">
        <f>ROUND(I377*H377,2)</f>
        <v>0</v>
      </c>
      <c r="K377" s="208" t="s">
        <v>194</v>
      </c>
      <c r="L377" s="45"/>
      <c r="M377" s="213" t="s">
        <v>19</v>
      </c>
      <c r="N377" s="214" t="s">
        <v>43</v>
      </c>
      <c r="O377" s="85"/>
      <c r="P377" s="215">
        <f>O377*H377</f>
        <v>0</v>
      </c>
      <c r="Q377" s="215">
        <v>0</v>
      </c>
      <c r="R377" s="215">
        <f>Q377*H377</f>
        <v>0</v>
      </c>
      <c r="S377" s="215">
        <v>0.024</v>
      </c>
      <c r="T377" s="216">
        <f>S377*H377</f>
        <v>0.024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7" t="s">
        <v>395</v>
      </c>
      <c r="AT377" s="217" t="s">
        <v>147</v>
      </c>
      <c r="AU377" s="217" t="s">
        <v>82</v>
      </c>
      <c r="AY377" s="18" t="s">
        <v>146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8" t="s">
        <v>79</v>
      </c>
      <c r="BK377" s="218">
        <f>ROUND(I377*H377,2)</f>
        <v>0</v>
      </c>
      <c r="BL377" s="18" t="s">
        <v>395</v>
      </c>
      <c r="BM377" s="217" t="s">
        <v>543</v>
      </c>
    </row>
    <row r="378" s="2" customFormat="1">
      <c r="A378" s="39"/>
      <c r="B378" s="40"/>
      <c r="C378" s="41"/>
      <c r="D378" s="219" t="s">
        <v>152</v>
      </c>
      <c r="E378" s="41"/>
      <c r="F378" s="220" t="s">
        <v>544</v>
      </c>
      <c r="G378" s="41"/>
      <c r="H378" s="41"/>
      <c r="I378" s="221"/>
      <c r="J378" s="41"/>
      <c r="K378" s="41"/>
      <c r="L378" s="45"/>
      <c r="M378" s="222"/>
      <c r="N378" s="223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152</v>
      </c>
      <c r="AU378" s="18" t="s">
        <v>82</v>
      </c>
    </row>
    <row r="379" s="2" customFormat="1">
      <c r="A379" s="39"/>
      <c r="B379" s="40"/>
      <c r="C379" s="41"/>
      <c r="D379" s="236" t="s">
        <v>197</v>
      </c>
      <c r="E379" s="41"/>
      <c r="F379" s="237" t="s">
        <v>545</v>
      </c>
      <c r="G379" s="41"/>
      <c r="H379" s="41"/>
      <c r="I379" s="221"/>
      <c r="J379" s="41"/>
      <c r="K379" s="41"/>
      <c r="L379" s="45"/>
      <c r="M379" s="222"/>
      <c r="N379" s="223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197</v>
      </c>
      <c r="AU379" s="18" t="s">
        <v>82</v>
      </c>
    </row>
    <row r="380" s="13" customFormat="1">
      <c r="A380" s="13"/>
      <c r="B380" s="238"/>
      <c r="C380" s="239"/>
      <c r="D380" s="219" t="s">
        <v>235</v>
      </c>
      <c r="E380" s="240" t="s">
        <v>19</v>
      </c>
      <c r="F380" s="241" t="s">
        <v>256</v>
      </c>
      <c r="G380" s="239"/>
      <c r="H380" s="240" t="s">
        <v>19</v>
      </c>
      <c r="I380" s="242"/>
      <c r="J380" s="239"/>
      <c r="K380" s="239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235</v>
      </c>
      <c r="AU380" s="247" t="s">
        <v>82</v>
      </c>
      <c r="AV380" s="13" t="s">
        <v>79</v>
      </c>
      <c r="AW380" s="13" t="s">
        <v>33</v>
      </c>
      <c r="AX380" s="13" t="s">
        <v>72</v>
      </c>
      <c r="AY380" s="247" t="s">
        <v>146</v>
      </c>
    </row>
    <row r="381" s="14" customFormat="1">
      <c r="A381" s="14"/>
      <c r="B381" s="248"/>
      <c r="C381" s="249"/>
      <c r="D381" s="219" t="s">
        <v>235</v>
      </c>
      <c r="E381" s="250" t="s">
        <v>19</v>
      </c>
      <c r="F381" s="251" t="s">
        <v>79</v>
      </c>
      <c r="G381" s="249"/>
      <c r="H381" s="252">
        <v>1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8" t="s">
        <v>235</v>
      </c>
      <c r="AU381" s="258" t="s">
        <v>82</v>
      </c>
      <c r="AV381" s="14" t="s">
        <v>82</v>
      </c>
      <c r="AW381" s="14" t="s">
        <v>33</v>
      </c>
      <c r="AX381" s="14" t="s">
        <v>79</v>
      </c>
      <c r="AY381" s="258" t="s">
        <v>146</v>
      </c>
    </row>
    <row r="382" s="2" customFormat="1" ht="24.15" customHeight="1">
      <c r="A382" s="39"/>
      <c r="B382" s="40"/>
      <c r="C382" s="206" t="s">
        <v>546</v>
      </c>
      <c r="D382" s="206" t="s">
        <v>147</v>
      </c>
      <c r="E382" s="207" t="s">
        <v>547</v>
      </c>
      <c r="F382" s="208" t="s">
        <v>548</v>
      </c>
      <c r="G382" s="209" t="s">
        <v>239</v>
      </c>
      <c r="H382" s="210">
        <v>0.042999999999999997</v>
      </c>
      <c r="I382" s="211"/>
      <c r="J382" s="212">
        <f>ROUND(I382*H382,2)</f>
        <v>0</v>
      </c>
      <c r="K382" s="208" t="s">
        <v>194</v>
      </c>
      <c r="L382" s="45"/>
      <c r="M382" s="213" t="s">
        <v>19</v>
      </c>
      <c r="N382" s="214" t="s">
        <v>43</v>
      </c>
      <c r="O382" s="85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7" t="s">
        <v>395</v>
      </c>
      <c r="AT382" s="217" t="s">
        <v>147</v>
      </c>
      <c r="AU382" s="217" t="s">
        <v>82</v>
      </c>
      <c r="AY382" s="18" t="s">
        <v>146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8" t="s">
        <v>79</v>
      </c>
      <c r="BK382" s="218">
        <f>ROUND(I382*H382,2)</f>
        <v>0</v>
      </c>
      <c r="BL382" s="18" t="s">
        <v>395</v>
      </c>
      <c r="BM382" s="217" t="s">
        <v>549</v>
      </c>
    </row>
    <row r="383" s="2" customFormat="1">
      <c r="A383" s="39"/>
      <c r="B383" s="40"/>
      <c r="C383" s="41"/>
      <c r="D383" s="219" t="s">
        <v>152</v>
      </c>
      <c r="E383" s="41"/>
      <c r="F383" s="220" t="s">
        <v>550</v>
      </c>
      <c r="G383" s="41"/>
      <c r="H383" s="41"/>
      <c r="I383" s="221"/>
      <c r="J383" s="41"/>
      <c r="K383" s="41"/>
      <c r="L383" s="45"/>
      <c r="M383" s="222"/>
      <c r="N383" s="223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152</v>
      </c>
      <c r="AU383" s="18" t="s">
        <v>82</v>
      </c>
    </row>
    <row r="384" s="2" customFormat="1">
      <c r="A384" s="39"/>
      <c r="B384" s="40"/>
      <c r="C384" s="41"/>
      <c r="D384" s="236" t="s">
        <v>197</v>
      </c>
      <c r="E384" s="41"/>
      <c r="F384" s="237" t="s">
        <v>551</v>
      </c>
      <c r="G384" s="41"/>
      <c r="H384" s="41"/>
      <c r="I384" s="221"/>
      <c r="J384" s="41"/>
      <c r="K384" s="41"/>
      <c r="L384" s="45"/>
      <c r="M384" s="222"/>
      <c r="N384" s="223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197</v>
      </c>
      <c r="AU384" s="18" t="s">
        <v>82</v>
      </c>
    </row>
    <row r="385" s="11" customFormat="1" ht="22.8" customHeight="1">
      <c r="A385" s="11"/>
      <c r="B385" s="192"/>
      <c r="C385" s="193"/>
      <c r="D385" s="194" t="s">
        <v>71</v>
      </c>
      <c r="E385" s="234" t="s">
        <v>552</v>
      </c>
      <c r="F385" s="234" t="s">
        <v>553</v>
      </c>
      <c r="G385" s="193"/>
      <c r="H385" s="193"/>
      <c r="I385" s="196"/>
      <c r="J385" s="235">
        <f>BK385</f>
        <v>0</v>
      </c>
      <c r="K385" s="193"/>
      <c r="L385" s="198"/>
      <c r="M385" s="199"/>
      <c r="N385" s="200"/>
      <c r="O385" s="200"/>
      <c r="P385" s="201">
        <f>SUM(P386:P404)</f>
        <v>0</v>
      </c>
      <c r="Q385" s="200"/>
      <c r="R385" s="201">
        <f>SUM(R386:R404)</f>
        <v>0.011791999999999999</v>
      </c>
      <c r="S385" s="200"/>
      <c r="T385" s="202">
        <f>SUM(T386:T404)</f>
        <v>0</v>
      </c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R385" s="203" t="s">
        <v>82</v>
      </c>
      <c r="AT385" s="204" t="s">
        <v>71</v>
      </c>
      <c r="AU385" s="204" t="s">
        <v>79</v>
      </c>
      <c r="AY385" s="203" t="s">
        <v>146</v>
      </c>
      <c r="BK385" s="205">
        <f>SUM(BK386:BK404)</f>
        <v>0</v>
      </c>
    </row>
    <row r="386" s="2" customFormat="1" ht="24.15" customHeight="1">
      <c r="A386" s="39"/>
      <c r="B386" s="40"/>
      <c r="C386" s="206" t="s">
        <v>554</v>
      </c>
      <c r="D386" s="206" t="s">
        <v>147</v>
      </c>
      <c r="E386" s="207" t="s">
        <v>555</v>
      </c>
      <c r="F386" s="208" t="s">
        <v>556</v>
      </c>
      <c r="G386" s="209" t="s">
        <v>252</v>
      </c>
      <c r="H386" s="210">
        <v>0.63</v>
      </c>
      <c r="I386" s="211"/>
      <c r="J386" s="212">
        <f>ROUND(I386*H386,2)</f>
        <v>0</v>
      </c>
      <c r="K386" s="208" t="s">
        <v>194</v>
      </c>
      <c r="L386" s="45"/>
      <c r="M386" s="213" t="s">
        <v>19</v>
      </c>
      <c r="N386" s="214" t="s">
        <v>43</v>
      </c>
      <c r="O386" s="85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7" t="s">
        <v>395</v>
      </c>
      <c r="AT386" s="217" t="s">
        <v>147</v>
      </c>
      <c r="AU386" s="217" t="s">
        <v>82</v>
      </c>
      <c r="AY386" s="18" t="s">
        <v>146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8" t="s">
        <v>79</v>
      </c>
      <c r="BK386" s="218">
        <f>ROUND(I386*H386,2)</f>
        <v>0</v>
      </c>
      <c r="BL386" s="18" t="s">
        <v>395</v>
      </c>
      <c r="BM386" s="217" t="s">
        <v>557</v>
      </c>
    </row>
    <row r="387" s="2" customFormat="1">
      <c r="A387" s="39"/>
      <c r="B387" s="40"/>
      <c r="C387" s="41"/>
      <c r="D387" s="219" t="s">
        <v>152</v>
      </c>
      <c r="E387" s="41"/>
      <c r="F387" s="220" t="s">
        <v>558</v>
      </c>
      <c r="G387" s="41"/>
      <c r="H387" s="41"/>
      <c r="I387" s="221"/>
      <c r="J387" s="41"/>
      <c r="K387" s="41"/>
      <c r="L387" s="45"/>
      <c r="M387" s="222"/>
      <c r="N387" s="223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152</v>
      </c>
      <c r="AU387" s="18" t="s">
        <v>82</v>
      </c>
    </row>
    <row r="388" s="2" customFormat="1">
      <c r="A388" s="39"/>
      <c r="B388" s="40"/>
      <c r="C388" s="41"/>
      <c r="D388" s="236" t="s">
        <v>197</v>
      </c>
      <c r="E388" s="41"/>
      <c r="F388" s="237" t="s">
        <v>559</v>
      </c>
      <c r="G388" s="41"/>
      <c r="H388" s="41"/>
      <c r="I388" s="221"/>
      <c r="J388" s="41"/>
      <c r="K388" s="41"/>
      <c r="L388" s="45"/>
      <c r="M388" s="222"/>
      <c r="N388" s="223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197</v>
      </c>
      <c r="AU388" s="18" t="s">
        <v>82</v>
      </c>
    </row>
    <row r="389" s="13" customFormat="1">
      <c r="A389" s="13"/>
      <c r="B389" s="238"/>
      <c r="C389" s="239"/>
      <c r="D389" s="219" t="s">
        <v>235</v>
      </c>
      <c r="E389" s="240" t="s">
        <v>19</v>
      </c>
      <c r="F389" s="241" t="s">
        <v>560</v>
      </c>
      <c r="G389" s="239"/>
      <c r="H389" s="240" t="s">
        <v>19</v>
      </c>
      <c r="I389" s="242"/>
      <c r="J389" s="239"/>
      <c r="K389" s="239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235</v>
      </c>
      <c r="AU389" s="247" t="s">
        <v>82</v>
      </c>
      <c r="AV389" s="13" t="s">
        <v>79</v>
      </c>
      <c r="AW389" s="13" t="s">
        <v>33</v>
      </c>
      <c r="AX389" s="13" t="s">
        <v>72</v>
      </c>
      <c r="AY389" s="247" t="s">
        <v>146</v>
      </c>
    </row>
    <row r="390" s="14" customFormat="1">
      <c r="A390" s="14"/>
      <c r="B390" s="248"/>
      <c r="C390" s="249"/>
      <c r="D390" s="219" t="s">
        <v>235</v>
      </c>
      <c r="E390" s="250" t="s">
        <v>19</v>
      </c>
      <c r="F390" s="251" t="s">
        <v>561</v>
      </c>
      <c r="G390" s="249"/>
      <c r="H390" s="252">
        <v>0.63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8" t="s">
        <v>235</v>
      </c>
      <c r="AU390" s="258" t="s">
        <v>82</v>
      </c>
      <c r="AV390" s="14" t="s">
        <v>82</v>
      </c>
      <c r="AW390" s="14" t="s">
        <v>33</v>
      </c>
      <c r="AX390" s="14" t="s">
        <v>79</v>
      </c>
      <c r="AY390" s="258" t="s">
        <v>146</v>
      </c>
    </row>
    <row r="391" s="2" customFormat="1" ht="16.5" customHeight="1">
      <c r="A391" s="39"/>
      <c r="B391" s="40"/>
      <c r="C391" s="259" t="s">
        <v>562</v>
      </c>
      <c r="D391" s="259" t="s">
        <v>245</v>
      </c>
      <c r="E391" s="260" t="s">
        <v>563</v>
      </c>
      <c r="F391" s="261" t="s">
        <v>564</v>
      </c>
      <c r="G391" s="262" t="s">
        <v>252</v>
      </c>
      <c r="H391" s="263">
        <v>0.69299999999999995</v>
      </c>
      <c r="I391" s="264"/>
      <c r="J391" s="265">
        <f>ROUND(I391*H391,2)</f>
        <v>0</v>
      </c>
      <c r="K391" s="261" t="s">
        <v>194</v>
      </c>
      <c r="L391" s="266"/>
      <c r="M391" s="267" t="s">
        <v>19</v>
      </c>
      <c r="N391" s="268" t="s">
        <v>43</v>
      </c>
      <c r="O391" s="85"/>
      <c r="P391" s="215">
        <f>O391*H391</f>
        <v>0</v>
      </c>
      <c r="Q391" s="215">
        <v>0.016</v>
      </c>
      <c r="R391" s="215">
        <f>Q391*H391</f>
        <v>0.011087999999999999</v>
      </c>
      <c r="S391" s="215">
        <v>0</v>
      </c>
      <c r="T391" s="21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7" t="s">
        <v>485</v>
      </c>
      <c r="AT391" s="217" t="s">
        <v>245</v>
      </c>
      <c r="AU391" s="217" t="s">
        <v>82</v>
      </c>
      <c r="AY391" s="18" t="s">
        <v>146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8" t="s">
        <v>79</v>
      </c>
      <c r="BK391" s="218">
        <f>ROUND(I391*H391,2)</f>
        <v>0</v>
      </c>
      <c r="BL391" s="18" t="s">
        <v>395</v>
      </c>
      <c r="BM391" s="217" t="s">
        <v>565</v>
      </c>
    </row>
    <row r="392" s="2" customFormat="1">
      <c r="A392" s="39"/>
      <c r="B392" s="40"/>
      <c r="C392" s="41"/>
      <c r="D392" s="219" t="s">
        <v>152</v>
      </c>
      <c r="E392" s="41"/>
      <c r="F392" s="220" t="s">
        <v>564</v>
      </c>
      <c r="G392" s="41"/>
      <c r="H392" s="41"/>
      <c r="I392" s="221"/>
      <c r="J392" s="41"/>
      <c r="K392" s="41"/>
      <c r="L392" s="45"/>
      <c r="M392" s="222"/>
      <c r="N392" s="223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152</v>
      </c>
      <c r="AU392" s="18" t="s">
        <v>82</v>
      </c>
    </row>
    <row r="393" s="14" customFormat="1">
      <c r="A393" s="14"/>
      <c r="B393" s="248"/>
      <c r="C393" s="249"/>
      <c r="D393" s="219" t="s">
        <v>235</v>
      </c>
      <c r="E393" s="249"/>
      <c r="F393" s="251" t="s">
        <v>566</v>
      </c>
      <c r="G393" s="249"/>
      <c r="H393" s="252">
        <v>0.69299999999999995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235</v>
      </c>
      <c r="AU393" s="258" t="s">
        <v>82</v>
      </c>
      <c r="AV393" s="14" t="s">
        <v>82</v>
      </c>
      <c r="AW393" s="14" t="s">
        <v>4</v>
      </c>
      <c r="AX393" s="14" t="s">
        <v>79</v>
      </c>
      <c r="AY393" s="258" t="s">
        <v>146</v>
      </c>
    </row>
    <row r="394" s="2" customFormat="1" ht="24.15" customHeight="1">
      <c r="A394" s="39"/>
      <c r="B394" s="40"/>
      <c r="C394" s="206" t="s">
        <v>567</v>
      </c>
      <c r="D394" s="206" t="s">
        <v>147</v>
      </c>
      <c r="E394" s="207" t="s">
        <v>568</v>
      </c>
      <c r="F394" s="208" t="s">
        <v>569</v>
      </c>
      <c r="G394" s="209" t="s">
        <v>414</v>
      </c>
      <c r="H394" s="210">
        <v>3.2000000000000002</v>
      </c>
      <c r="I394" s="211"/>
      <c r="J394" s="212">
        <f>ROUND(I394*H394,2)</f>
        <v>0</v>
      </c>
      <c r="K394" s="208" t="s">
        <v>194</v>
      </c>
      <c r="L394" s="45"/>
      <c r="M394" s="213" t="s">
        <v>19</v>
      </c>
      <c r="N394" s="214" t="s">
        <v>43</v>
      </c>
      <c r="O394" s="85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7" t="s">
        <v>395</v>
      </c>
      <c r="AT394" s="217" t="s">
        <v>147</v>
      </c>
      <c r="AU394" s="217" t="s">
        <v>82</v>
      </c>
      <c r="AY394" s="18" t="s">
        <v>146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8" t="s">
        <v>79</v>
      </c>
      <c r="BK394" s="218">
        <f>ROUND(I394*H394,2)</f>
        <v>0</v>
      </c>
      <c r="BL394" s="18" t="s">
        <v>395</v>
      </c>
      <c r="BM394" s="217" t="s">
        <v>570</v>
      </c>
    </row>
    <row r="395" s="2" customFormat="1">
      <c r="A395" s="39"/>
      <c r="B395" s="40"/>
      <c r="C395" s="41"/>
      <c r="D395" s="219" t="s">
        <v>152</v>
      </c>
      <c r="E395" s="41"/>
      <c r="F395" s="220" t="s">
        <v>571</v>
      </c>
      <c r="G395" s="41"/>
      <c r="H395" s="41"/>
      <c r="I395" s="221"/>
      <c r="J395" s="41"/>
      <c r="K395" s="41"/>
      <c r="L395" s="45"/>
      <c r="M395" s="222"/>
      <c r="N395" s="223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152</v>
      </c>
      <c r="AU395" s="18" t="s">
        <v>82</v>
      </c>
    </row>
    <row r="396" s="2" customFormat="1">
      <c r="A396" s="39"/>
      <c r="B396" s="40"/>
      <c r="C396" s="41"/>
      <c r="D396" s="236" t="s">
        <v>197</v>
      </c>
      <c r="E396" s="41"/>
      <c r="F396" s="237" t="s">
        <v>572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197</v>
      </c>
      <c r="AU396" s="18" t="s">
        <v>82</v>
      </c>
    </row>
    <row r="397" s="13" customFormat="1">
      <c r="A397" s="13"/>
      <c r="B397" s="238"/>
      <c r="C397" s="239"/>
      <c r="D397" s="219" t="s">
        <v>235</v>
      </c>
      <c r="E397" s="240" t="s">
        <v>19</v>
      </c>
      <c r="F397" s="241" t="s">
        <v>560</v>
      </c>
      <c r="G397" s="239"/>
      <c r="H397" s="240" t="s">
        <v>19</v>
      </c>
      <c r="I397" s="242"/>
      <c r="J397" s="239"/>
      <c r="K397" s="239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235</v>
      </c>
      <c r="AU397" s="247" t="s">
        <v>82</v>
      </c>
      <c r="AV397" s="13" t="s">
        <v>79</v>
      </c>
      <c r="AW397" s="13" t="s">
        <v>33</v>
      </c>
      <c r="AX397" s="13" t="s">
        <v>72</v>
      </c>
      <c r="AY397" s="247" t="s">
        <v>146</v>
      </c>
    </row>
    <row r="398" s="14" customFormat="1">
      <c r="A398" s="14"/>
      <c r="B398" s="248"/>
      <c r="C398" s="249"/>
      <c r="D398" s="219" t="s">
        <v>235</v>
      </c>
      <c r="E398" s="250" t="s">
        <v>19</v>
      </c>
      <c r="F398" s="251" t="s">
        <v>573</v>
      </c>
      <c r="G398" s="249"/>
      <c r="H398" s="252">
        <v>3.2000000000000002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8" t="s">
        <v>235</v>
      </c>
      <c r="AU398" s="258" t="s">
        <v>82</v>
      </c>
      <c r="AV398" s="14" t="s">
        <v>82</v>
      </c>
      <c r="AW398" s="14" t="s">
        <v>33</v>
      </c>
      <c r="AX398" s="14" t="s">
        <v>79</v>
      </c>
      <c r="AY398" s="258" t="s">
        <v>146</v>
      </c>
    </row>
    <row r="399" s="2" customFormat="1" ht="21.75" customHeight="1">
      <c r="A399" s="39"/>
      <c r="B399" s="40"/>
      <c r="C399" s="259" t="s">
        <v>574</v>
      </c>
      <c r="D399" s="259" t="s">
        <v>245</v>
      </c>
      <c r="E399" s="260" t="s">
        <v>575</v>
      </c>
      <c r="F399" s="261" t="s">
        <v>576</v>
      </c>
      <c r="G399" s="262" t="s">
        <v>414</v>
      </c>
      <c r="H399" s="263">
        <v>3.52</v>
      </c>
      <c r="I399" s="264"/>
      <c r="J399" s="265">
        <f>ROUND(I399*H399,2)</f>
        <v>0</v>
      </c>
      <c r="K399" s="261" t="s">
        <v>194</v>
      </c>
      <c r="L399" s="266"/>
      <c r="M399" s="267" t="s">
        <v>19</v>
      </c>
      <c r="N399" s="268" t="s">
        <v>43</v>
      </c>
      <c r="O399" s="85"/>
      <c r="P399" s="215">
        <f>O399*H399</f>
        <v>0</v>
      </c>
      <c r="Q399" s="215">
        <v>0.00020000000000000001</v>
      </c>
      <c r="R399" s="215">
        <f>Q399*H399</f>
        <v>0.00070400000000000009</v>
      </c>
      <c r="S399" s="215">
        <v>0</v>
      </c>
      <c r="T399" s="21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7" t="s">
        <v>485</v>
      </c>
      <c r="AT399" s="217" t="s">
        <v>245</v>
      </c>
      <c r="AU399" s="217" t="s">
        <v>82</v>
      </c>
      <c r="AY399" s="18" t="s">
        <v>146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8" t="s">
        <v>79</v>
      </c>
      <c r="BK399" s="218">
        <f>ROUND(I399*H399,2)</f>
        <v>0</v>
      </c>
      <c r="BL399" s="18" t="s">
        <v>395</v>
      </c>
      <c r="BM399" s="217" t="s">
        <v>577</v>
      </c>
    </row>
    <row r="400" s="2" customFormat="1">
      <c r="A400" s="39"/>
      <c r="B400" s="40"/>
      <c r="C400" s="41"/>
      <c r="D400" s="219" t="s">
        <v>152</v>
      </c>
      <c r="E400" s="41"/>
      <c r="F400" s="220" t="s">
        <v>576</v>
      </c>
      <c r="G400" s="41"/>
      <c r="H400" s="41"/>
      <c r="I400" s="221"/>
      <c r="J400" s="41"/>
      <c r="K400" s="41"/>
      <c r="L400" s="45"/>
      <c r="M400" s="222"/>
      <c r="N400" s="223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152</v>
      </c>
      <c r="AU400" s="18" t="s">
        <v>82</v>
      </c>
    </row>
    <row r="401" s="14" customFormat="1">
      <c r="A401" s="14"/>
      <c r="B401" s="248"/>
      <c r="C401" s="249"/>
      <c r="D401" s="219" t="s">
        <v>235</v>
      </c>
      <c r="E401" s="249"/>
      <c r="F401" s="251" t="s">
        <v>578</v>
      </c>
      <c r="G401" s="249"/>
      <c r="H401" s="252">
        <v>3.52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235</v>
      </c>
      <c r="AU401" s="258" t="s">
        <v>82</v>
      </c>
      <c r="AV401" s="14" t="s">
        <v>82</v>
      </c>
      <c r="AW401" s="14" t="s">
        <v>4</v>
      </c>
      <c r="AX401" s="14" t="s">
        <v>79</v>
      </c>
      <c r="AY401" s="258" t="s">
        <v>146</v>
      </c>
    </row>
    <row r="402" s="2" customFormat="1" ht="24.15" customHeight="1">
      <c r="A402" s="39"/>
      <c r="B402" s="40"/>
      <c r="C402" s="206" t="s">
        <v>579</v>
      </c>
      <c r="D402" s="206" t="s">
        <v>147</v>
      </c>
      <c r="E402" s="207" t="s">
        <v>580</v>
      </c>
      <c r="F402" s="208" t="s">
        <v>581</v>
      </c>
      <c r="G402" s="209" t="s">
        <v>239</v>
      </c>
      <c r="H402" s="210">
        <v>0.012</v>
      </c>
      <c r="I402" s="211"/>
      <c r="J402" s="212">
        <f>ROUND(I402*H402,2)</f>
        <v>0</v>
      </c>
      <c r="K402" s="208" t="s">
        <v>194</v>
      </c>
      <c r="L402" s="45"/>
      <c r="M402" s="213" t="s">
        <v>19</v>
      </c>
      <c r="N402" s="214" t="s">
        <v>43</v>
      </c>
      <c r="O402" s="85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7" t="s">
        <v>395</v>
      </c>
      <c r="AT402" s="217" t="s">
        <v>147</v>
      </c>
      <c r="AU402" s="217" t="s">
        <v>82</v>
      </c>
      <c r="AY402" s="18" t="s">
        <v>146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8" t="s">
        <v>79</v>
      </c>
      <c r="BK402" s="218">
        <f>ROUND(I402*H402,2)</f>
        <v>0</v>
      </c>
      <c r="BL402" s="18" t="s">
        <v>395</v>
      </c>
      <c r="BM402" s="217" t="s">
        <v>582</v>
      </c>
    </row>
    <row r="403" s="2" customFormat="1">
      <c r="A403" s="39"/>
      <c r="B403" s="40"/>
      <c r="C403" s="41"/>
      <c r="D403" s="219" t="s">
        <v>152</v>
      </c>
      <c r="E403" s="41"/>
      <c r="F403" s="220" t="s">
        <v>583</v>
      </c>
      <c r="G403" s="41"/>
      <c r="H403" s="41"/>
      <c r="I403" s="221"/>
      <c r="J403" s="41"/>
      <c r="K403" s="41"/>
      <c r="L403" s="45"/>
      <c r="M403" s="222"/>
      <c r="N403" s="223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152</v>
      </c>
      <c r="AU403" s="18" t="s">
        <v>82</v>
      </c>
    </row>
    <row r="404" s="2" customFormat="1">
      <c r="A404" s="39"/>
      <c r="B404" s="40"/>
      <c r="C404" s="41"/>
      <c r="D404" s="236" t="s">
        <v>197</v>
      </c>
      <c r="E404" s="41"/>
      <c r="F404" s="237" t="s">
        <v>584</v>
      </c>
      <c r="G404" s="41"/>
      <c r="H404" s="41"/>
      <c r="I404" s="221"/>
      <c r="J404" s="41"/>
      <c r="K404" s="41"/>
      <c r="L404" s="45"/>
      <c r="M404" s="222"/>
      <c r="N404" s="223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197</v>
      </c>
      <c r="AU404" s="18" t="s">
        <v>82</v>
      </c>
    </row>
    <row r="405" s="11" customFormat="1" ht="22.8" customHeight="1">
      <c r="A405" s="11"/>
      <c r="B405" s="192"/>
      <c r="C405" s="193"/>
      <c r="D405" s="194" t="s">
        <v>71</v>
      </c>
      <c r="E405" s="234" t="s">
        <v>585</v>
      </c>
      <c r="F405" s="234" t="s">
        <v>586</v>
      </c>
      <c r="G405" s="193"/>
      <c r="H405" s="193"/>
      <c r="I405" s="196"/>
      <c r="J405" s="235">
        <f>BK405</f>
        <v>0</v>
      </c>
      <c r="K405" s="193"/>
      <c r="L405" s="198"/>
      <c r="M405" s="199"/>
      <c r="N405" s="200"/>
      <c r="O405" s="200"/>
      <c r="P405" s="201">
        <f>SUM(P406:P469)</f>
        <v>0</v>
      </c>
      <c r="Q405" s="200"/>
      <c r="R405" s="201">
        <f>SUM(R406:R469)</f>
        <v>3.0740509999999999</v>
      </c>
      <c r="S405" s="200"/>
      <c r="T405" s="202">
        <f>SUM(T406:T469)</f>
        <v>0</v>
      </c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R405" s="203" t="s">
        <v>82</v>
      </c>
      <c r="AT405" s="204" t="s">
        <v>71</v>
      </c>
      <c r="AU405" s="204" t="s">
        <v>79</v>
      </c>
      <c r="AY405" s="203" t="s">
        <v>146</v>
      </c>
      <c r="BK405" s="205">
        <f>SUM(BK406:BK469)</f>
        <v>0</v>
      </c>
    </row>
    <row r="406" s="2" customFormat="1" ht="16.5" customHeight="1">
      <c r="A406" s="39"/>
      <c r="B406" s="40"/>
      <c r="C406" s="206" t="s">
        <v>587</v>
      </c>
      <c r="D406" s="206" t="s">
        <v>147</v>
      </c>
      <c r="E406" s="207" t="s">
        <v>588</v>
      </c>
      <c r="F406" s="208" t="s">
        <v>589</v>
      </c>
      <c r="G406" s="209" t="s">
        <v>252</v>
      </c>
      <c r="H406" s="210">
        <v>103.084</v>
      </c>
      <c r="I406" s="211"/>
      <c r="J406" s="212">
        <f>ROUND(I406*H406,2)</f>
        <v>0</v>
      </c>
      <c r="K406" s="208" t="s">
        <v>194</v>
      </c>
      <c r="L406" s="45"/>
      <c r="M406" s="213" t="s">
        <v>19</v>
      </c>
      <c r="N406" s="214" t="s">
        <v>43</v>
      </c>
      <c r="O406" s="85"/>
      <c r="P406" s="215">
        <f>O406*H406</f>
        <v>0</v>
      </c>
      <c r="Q406" s="215">
        <v>0.00029999999999999997</v>
      </c>
      <c r="R406" s="215">
        <f>Q406*H406</f>
        <v>0.0309252</v>
      </c>
      <c r="S406" s="215">
        <v>0</v>
      </c>
      <c r="T406" s="21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7" t="s">
        <v>395</v>
      </c>
      <c r="AT406" s="217" t="s">
        <v>147</v>
      </c>
      <c r="AU406" s="217" t="s">
        <v>82</v>
      </c>
      <c r="AY406" s="18" t="s">
        <v>146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8" t="s">
        <v>79</v>
      </c>
      <c r="BK406" s="218">
        <f>ROUND(I406*H406,2)</f>
        <v>0</v>
      </c>
      <c r="BL406" s="18" t="s">
        <v>395</v>
      </c>
      <c r="BM406" s="217" t="s">
        <v>590</v>
      </c>
    </row>
    <row r="407" s="2" customFormat="1">
      <c r="A407" s="39"/>
      <c r="B407" s="40"/>
      <c r="C407" s="41"/>
      <c r="D407" s="219" t="s">
        <v>152</v>
      </c>
      <c r="E407" s="41"/>
      <c r="F407" s="220" t="s">
        <v>591</v>
      </c>
      <c r="G407" s="41"/>
      <c r="H407" s="41"/>
      <c r="I407" s="221"/>
      <c r="J407" s="41"/>
      <c r="K407" s="41"/>
      <c r="L407" s="45"/>
      <c r="M407" s="222"/>
      <c r="N407" s="223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152</v>
      </c>
      <c r="AU407" s="18" t="s">
        <v>82</v>
      </c>
    </row>
    <row r="408" s="2" customFormat="1">
      <c r="A408" s="39"/>
      <c r="B408" s="40"/>
      <c r="C408" s="41"/>
      <c r="D408" s="236" t="s">
        <v>197</v>
      </c>
      <c r="E408" s="41"/>
      <c r="F408" s="237" t="s">
        <v>592</v>
      </c>
      <c r="G408" s="41"/>
      <c r="H408" s="41"/>
      <c r="I408" s="221"/>
      <c r="J408" s="41"/>
      <c r="K408" s="41"/>
      <c r="L408" s="45"/>
      <c r="M408" s="222"/>
      <c r="N408" s="223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197</v>
      </c>
      <c r="AU408" s="18" t="s">
        <v>82</v>
      </c>
    </row>
    <row r="409" s="13" customFormat="1">
      <c r="A409" s="13"/>
      <c r="B409" s="238"/>
      <c r="C409" s="239"/>
      <c r="D409" s="219" t="s">
        <v>235</v>
      </c>
      <c r="E409" s="240" t="s">
        <v>19</v>
      </c>
      <c r="F409" s="241" t="s">
        <v>372</v>
      </c>
      <c r="G409" s="239"/>
      <c r="H409" s="240" t="s">
        <v>19</v>
      </c>
      <c r="I409" s="242"/>
      <c r="J409" s="239"/>
      <c r="K409" s="239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235</v>
      </c>
      <c r="AU409" s="247" t="s">
        <v>82</v>
      </c>
      <c r="AV409" s="13" t="s">
        <v>79</v>
      </c>
      <c r="AW409" s="13" t="s">
        <v>33</v>
      </c>
      <c r="AX409" s="13" t="s">
        <v>72</v>
      </c>
      <c r="AY409" s="247" t="s">
        <v>146</v>
      </c>
    </row>
    <row r="410" s="14" customFormat="1">
      <c r="A410" s="14"/>
      <c r="B410" s="248"/>
      <c r="C410" s="249"/>
      <c r="D410" s="219" t="s">
        <v>235</v>
      </c>
      <c r="E410" s="250" t="s">
        <v>19</v>
      </c>
      <c r="F410" s="251" t="s">
        <v>373</v>
      </c>
      <c r="G410" s="249"/>
      <c r="H410" s="252">
        <v>7.3079999999999998</v>
      </c>
      <c r="I410" s="253"/>
      <c r="J410" s="249"/>
      <c r="K410" s="249"/>
      <c r="L410" s="254"/>
      <c r="M410" s="255"/>
      <c r="N410" s="256"/>
      <c r="O410" s="256"/>
      <c r="P410" s="256"/>
      <c r="Q410" s="256"/>
      <c r="R410" s="256"/>
      <c r="S410" s="256"/>
      <c r="T410" s="25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8" t="s">
        <v>235</v>
      </c>
      <c r="AU410" s="258" t="s">
        <v>82</v>
      </c>
      <c r="AV410" s="14" t="s">
        <v>82</v>
      </c>
      <c r="AW410" s="14" t="s">
        <v>33</v>
      </c>
      <c r="AX410" s="14" t="s">
        <v>72</v>
      </c>
      <c r="AY410" s="258" t="s">
        <v>146</v>
      </c>
    </row>
    <row r="411" s="14" customFormat="1">
      <c r="A411" s="14"/>
      <c r="B411" s="248"/>
      <c r="C411" s="249"/>
      <c r="D411" s="219" t="s">
        <v>235</v>
      </c>
      <c r="E411" s="250" t="s">
        <v>19</v>
      </c>
      <c r="F411" s="251" t="s">
        <v>374</v>
      </c>
      <c r="G411" s="249"/>
      <c r="H411" s="252">
        <v>0.64100000000000001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8" t="s">
        <v>235</v>
      </c>
      <c r="AU411" s="258" t="s">
        <v>82</v>
      </c>
      <c r="AV411" s="14" t="s">
        <v>82</v>
      </c>
      <c r="AW411" s="14" t="s">
        <v>33</v>
      </c>
      <c r="AX411" s="14" t="s">
        <v>72</v>
      </c>
      <c r="AY411" s="258" t="s">
        <v>146</v>
      </c>
    </row>
    <row r="412" s="13" customFormat="1">
      <c r="A412" s="13"/>
      <c r="B412" s="238"/>
      <c r="C412" s="239"/>
      <c r="D412" s="219" t="s">
        <v>235</v>
      </c>
      <c r="E412" s="240" t="s">
        <v>19</v>
      </c>
      <c r="F412" s="241" t="s">
        <v>375</v>
      </c>
      <c r="G412" s="239"/>
      <c r="H412" s="240" t="s">
        <v>19</v>
      </c>
      <c r="I412" s="242"/>
      <c r="J412" s="239"/>
      <c r="K412" s="239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235</v>
      </c>
      <c r="AU412" s="247" t="s">
        <v>82</v>
      </c>
      <c r="AV412" s="13" t="s">
        <v>79</v>
      </c>
      <c r="AW412" s="13" t="s">
        <v>33</v>
      </c>
      <c r="AX412" s="13" t="s">
        <v>72</v>
      </c>
      <c r="AY412" s="247" t="s">
        <v>146</v>
      </c>
    </row>
    <row r="413" s="14" customFormat="1">
      <c r="A413" s="14"/>
      <c r="B413" s="248"/>
      <c r="C413" s="249"/>
      <c r="D413" s="219" t="s">
        <v>235</v>
      </c>
      <c r="E413" s="250" t="s">
        <v>19</v>
      </c>
      <c r="F413" s="251" t="s">
        <v>376</v>
      </c>
      <c r="G413" s="249"/>
      <c r="H413" s="252">
        <v>5.8499999999999996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235</v>
      </c>
      <c r="AU413" s="258" t="s">
        <v>82</v>
      </c>
      <c r="AV413" s="14" t="s">
        <v>82</v>
      </c>
      <c r="AW413" s="14" t="s">
        <v>33</v>
      </c>
      <c r="AX413" s="14" t="s">
        <v>72</v>
      </c>
      <c r="AY413" s="258" t="s">
        <v>146</v>
      </c>
    </row>
    <row r="414" s="14" customFormat="1">
      <c r="A414" s="14"/>
      <c r="B414" s="248"/>
      <c r="C414" s="249"/>
      <c r="D414" s="219" t="s">
        <v>235</v>
      </c>
      <c r="E414" s="250" t="s">
        <v>19</v>
      </c>
      <c r="F414" s="251" t="s">
        <v>377</v>
      </c>
      <c r="G414" s="249"/>
      <c r="H414" s="252">
        <v>0.33000000000000002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8" t="s">
        <v>235</v>
      </c>
      <c r="AU414" s="258" t="s">
        <v>82</v>
      </c>
      <c r="AV414" s="14" t="s">
        <v>82</v>
      </c>
      <c r="AW414" s="14" t="s">
        <v>33</v>
      </c>
      <c r="AX414" s="14" t="s">
        <v>72</v>
      </c>
      <c r="AY414" s="258" t="s">
        <v>146</v>
      </c>
    </row>
    <row r="415" s="14" customFormat="1">
      <c r="A415" s="14"/>
      <c r="B415" s="248"/>
      <c r="C415" s="249"/>
      <c r="D415" s="219" t="s">
        <v>235</v>
      </c>
      <c r="E415" s="250" t="s">
        <v>19</v>
      </c>
      <c r="F415" s="251" t="s">
        <v>378</v>
      </c>
      <c r="G415" s="249"/>
      <c r="H415" s="252">
        <v>1.1699999999999999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8" t="s">
        <v>235</v>
      </c>
      <c r="AU415" s="258" t="s">
        <v>82</v>
      </c>
      <c r="AV415" s="14" t="s">
        <v>82</v>
      </c>
      <c r="AW415" s="14" t="s">
        <v>33</v>
      </c>
      <c r="AX415" s="14" t="s">
        <v>72</v>
      </c>
      <c r="AY415" s="258" t="s">
        <v>146</v>
      </c>
    </row>
    <row r="416" s="14" customFormat="1">
      <c r="A416" s="14"/>
      <c r="B416" s="248"/>
      <c r="C416" s="249"/>
      <c r="D416" s="219" t="s">
        <v>235</v>
      </c>
      <c r="E416" s="250" t="s">
        <v>19</v>
      </c>
      <c r="F416" s="251" t="s">
        <v>379</v>
      </c>
      <c r="G416" s="249"/>
      <c r="H416" s="252">
        <v>0.26300000000000001</v>
      </c>
      <c r="I416" s="253"/>
      <c r="J416" s="249"/>
      <c r="K416" s="249"/>
      <c r="L416" s="254"/>
      <c r="M416" s="255"/>
      <c r="N416" s="256"/>
      <c r="O416" s="256"/>
      <c r="P416" s="256"/>
      <c r="Q416" s="256"/>
      <c r="R416" s="256"/>
      <c r="S416" s="256"/>
      <c r="T416" s="25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8" t="s">
        <v>235</v>
      </c>
      <c r="AU416" s="258" t="s">
        <v>82</v>
      </c>
      <c r="AV416" s="14" t="s">
        <v>82</v>
      </c>
      <c r="AW416" s="14" t="s">
        <v>33</v>
      </c>
      <c r="AX416" s="14" t="s">
        <v>72</v>
      </c>
      <c r="AY416" s="258" t="s">
        <v>146</v>
      </c>
    </row>
    <row r="417" s="14" customFormat="1">
      <c r="A417" s="14"/>
      <c r="B417" s="248"/>
      <c r="C417" s="249"/>
      <c r="D417" s="219" t="s">
        <v>235</v>
      </c>
      <c r="E417" s="250" t="s">
        <v>19</v>
      </c>
      <c r="F417" s="251" t="s">
        <v>380</v>
      </c>
      <c r="G417" s="249"/>
      <c r="H417" s="252">
        <v>0.68000000000000005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8" t="s">
        <v>235</v>
      </c>
      <c r="AU417" s="258" t="s">
        <v>82</v>
      </c>
      <c r="AV417" s="14" t="s">
        <v>82</v>
      </c>
      <c r="AW417" s="14" t="s">
        <v>33</v>
      </c>
      <c r="AX417" s="14" t="s">
        <v>72</v>
      </c>
      <c r="AY417" s="258" t="s">
        <v>146</v>
      </c>
    </row>
    <row r="418" s="13" customFormat="1">
      <c r="A418" s="13"/>
      <c r="B418" s="238"/>
      <c r="C418" s="239"/>
      <c r="D418" s="219" t="s">
        <v>235</v>
      </c>
      <c r="E418" s="240" t="s">
        <v>19</v>
      </c>
      <c r="F418" s="241" t="s">
        <v>297</v>
      </c>
      <c r="G418" s="239"/>
      <c r="H418" s="240" t="s">
        <v>19</v>
      </c>
      <c r="I418" s="242"/>
      <c r="J418" s="239"/>
      <c r="K418" s="239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235</v>
      </c>
      <c r="AU418" s="247" t="s">
        <v>82</v>
      </c>
      <c r="AV418" s="13" t="s">
        <v>79</v>
      </c>
      <c r="AW418" s="13" t="s">
        <v>33</v>
      </c>
      <c r="AX418" s="13" t="s">
        <v>72</v>
      </c>
      <c r="AY418" s="247" t="s">
        <v>146</v>
      </c>
    </row>
    <row r="419" s="14" customFormat="1">
      <c r="A419" s="14"/>
      <c r="B419" s="248"/>
      <c r="C419" s="249"/>
      <c r="D419" s="219" t="s">
        <v>235</v>
      </c>
      <c r="E419" s="250" t="s">
        <v>19</v>
      </c>
      <c r="F419" s="251" t="s">
        <v>381</v>
      </c>
      <c r="G419" s="249"/>
      <c r="H419" s="252">
        <v>21.059999999999999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8" t="s">
        <v>235</v>
      </c>
      <c r="AU419" s="258" t="s">
        <v>82</v>
      </c>
      <c r="AV419" s="14" t="s">
        <v>82</v>
      </c>
      <c r="AW419" s="14" t="s">
        <v>33</v>
      </c>
      <c r="AX419" s="14" t="s">
        <v>72</v>
      </c>
      <c r="AY419" s="258" t="s">
        <v>146</v>
      </c>
    </row>
    <row r="420" s="14" customFormat="1">
      <c r="A420" s="14"/>
      <c r="B420" s="248"/>
      <c r="C420" s="249"/>
      <c r="D420" s="219" t="s">
        <v>235</v>
      </c>
      <c r="E420" s="250" t="s">
        <v>19</v>
      </c>
      <c r="F420" s="251" t="s">
        <v>382</v>
      </c>
      <c r="G420" s="249"/>
      <c r="H420" s="252">
        <v>1.3500000000000001</v>
      </c>
      <c r="I420" s="253"/>
      <c r="J420" s="249"/>
      <c r="K420" s="249"/>
      <c r="L420" s="254"/>
      <c r="M420" s="255"/>
      <c r="N420" s="256"/>
      <c r="O420" s="256"/>
      <c r="P420" s="256"/>
      <c r="Q420" s="256"/>
      <c r="R420" s="256"/>
      <c r="S420" s="256"/>
      <c r="T420" s="25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8" t="s">
        <v>235</v>
      </c>
      <c r="AU420" s="258" t="s">
        <v>82</v>
      </c>
      <c r="AV420" s="14" t="s">
        <v>82</v>
      </c>
      <c r="AW420" s="14" t="s">
        <v>33</v>
      </c>
      <c r="AX420" s="14" t="s">
        <v>72</v>
      </c>
      <c r="AY420" s="258" t="s">
        <v>146</v>
      </c>
    </row>
    <row r="421" s="13" customFormat="1">
      <c r="A421" s="13"/>
      <c r="B421" s="238"/>
      <c r="C421" s="239"/>
      <c r="D421" s="219" t="s">
        <v>235</v>
      </c>
      <c r="E421" s="240" t="s">
        <v>19</v>
      </c>
      <c r="F421" s="241" t="s">
        <v>383</v>
      </c>
      <c r="G421" s="239"/>
      <c r="H421" s="240" t="s">
        <v>19</v>
      </c>
      <c r="I421" s="242"/>
      <c r="J421" s="239"/>
      <c r="K421" s="239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235</v>
      </c>
      <c r="AU421" s="247" t="s">
        <v>82</v>
      </c>
      <c r="AV421" s="13" t="s">
        <v>79</v>
      </c>
      <c r="AW421" s="13" t="s">
        <v>33</v>
      </c>
      <c r="AX421" s="13" t="s">
        <v>72</v>
      </c>
      <c r="AY421" s="247" t="s">
        <v>146</v>
      </c>
    </row>
    <row r="422" s="14" customFormat="1">
      <c r="A422" s="14"/>
      <c r="B422" s="248"/>
      <c r="C422" s="249"/>
      <c r="D422" s="219" t="s">
        <v>235</v>
      </c>
      <c r="E422" s="250" t="s">
        <v>19</v>
      </c>
      <c r="F422" s="251" t="s">
        <v>384</v>
      </c>
      <c r="G422" s="249"/>
      <c r="H422" s="252">
        <v>12.006</v>
      </c>
      <c r="I422" s="253"/>
      <c r="J422" s="249"/>
      <c r="K422" s="249"/>
      <c r="L422" s="254"/>
      <c r="M422" s="255"/>
      <c r="N422" s="256"/>
      <c r="O422" s="256"/>
      <c r="P422" s="256"/>
      <c r="Q422" s="256"/>
      <c r="R422" s="256"/>
      <c r="S422" s="256"/>
      <c r="T422" s="25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8" t="s">
        <v>235</v>
      </c>
      <c r="AU422" s="258" t="s">
        <v>82</v>
      </c>
      <c r="AV422" s="14" t="s">
        <v>82</v>
      </c>
      <c r="AW422" s="14" t="s">
        <v>33</v>
      </c>
      <c r="AX422" s="14" t="s">
        <v>72</v>
      </c>
      <c r="AY422" s="258" t="s">
        <v>146</v>
      </c>
    </row>
    <row r="423" s="14" customFormat="1">
      <c r="A423" s="14"/>
      <c r="B423" s="248"/>
      <c r="C423" s="249"/>
      <c r="D423" s="219" t="s">
        <v>235</v>
      </c>
      <c r="E423" s="250" t="s">
        <v>19</v>
      </c>
      <c r="F423" s="251" t="s">
        <v>385</v>
      </c>
      <c r="G423" s="249"/>
      <c r="H423" s="252">
        <v>0.45000000000000001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8" t="s">
        <v>235</v>
      </c>
      <c r="AU423" s="258" t="s">
        <v>82</v>
      </c>
      <c r="AV423" s="14" t="s">
        <v>82</v>
      </c>
      <c r="AW423" s="14" t="s">
        <v>33</v>
      </c>
      <c r="AX423" s="14" t="s">
        <v>72</v>
      </c>
      <c r="AY423" s="258" t="s">
        <v>146</v>
      </c>
    </row>
    <row r="424" s="14" customFormat="1">
      <c r="A424" s="14"/>
      <c r="B424" s="248"/>
      <c r="C424" s="249"/>
      <c r="D424" s="219" t="s">
        <v>235</v>
      </c>
      <c r="E424" s="250" t="s">
        <v>19</v>
      </c>
      <c r="F424" s="251" t="s">
        <v>386</v>
      </c>
      <c r="G424" s="249"/>
      <c r="H424" s="252">
        <v>1.7</v>
      </c>
      <c r="I424" s="253"/>
      <c r="J424" s="249"/>
      <c r="K424" s="249"/>
      <c r="L424" s="254"/>
      <c r="M424" s="255"/>
      <c r="N424" s="256"/>
      <c r="O424" s="256"/>
      <c r="P424" s="256"/>
      <c r="Q424" s="256"/>
      <c r="R424" s="256"/>
      <c r="S424" s="256"/>
      <c r="T424" s="25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8" t="s">
        <v>235</v>
      </c>
      <c r="AU424" s="258" t="s">
        <v>82</v>
      </c>
      <c r="AV424" s="14" t="s">
        <v>82</v>
      </c>
      <c r="AW424" s="14" t="s">
        <v>33</v>
      </c>
      <c r="AX424" s="14" t="s">
        <v>72</v>
      </c>
      <c r="AY424" s="258" t="s">
        <v>146</v>
      </c>
    </row>
    <row r="425" s="14" customFormat="1">
      <c r="A425" s="14"/>
      <c r="B425" s="248"/>
      <c r="C425" s="249"/>
      <c r="D425" s="219" t="s">
        <v>235</v>
      </c>
      <c r="E425" s="250" t="s">
        <v>19</v>
      </c>
      <c r="F425" s="251" t="s">
        <v>387</v>
      </c>
      <c r="G425" s="249"/>
      <c r="H425" s="252">
        <v>1.3260000000000001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235</v>
      </c>
      <c r="AU425" s="258" t="s">
        <v>82</v>
      </c>
      <c r="AV425" s="14" t="s">
        <v>82</v>
      </c>
      <c r="AW425" s="14" t="s">
        <v>33</v>
      </c>
      <c r="AX425" s="14" t="s">
        <v>72</v>
      </c>
      <c r="AY425" s="258" t="s">
        <v>146</v>
      </c>
    </row>
    <row r="426" s="14" customFormat="1">
      <c r="A426" s="14"/>
      <c r="B426" s="248"/>
      <c r="C426" s="249"/>
      <c r="D426" s="219" t="s">
        <v>235</v>
      </c>
      <c r="E426" s="250" t="s">
        <v>19</v>
      </c>
      <c r="F426" s="251" t="s">
        <v>357</v>
      </c>
      <c r="G426" s="249"/>
      <c r="H426" s="252">
        <v>19.510000000000002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8" t="s">
        <v>235</v>
      </c>
      <c r="AU426" s="258" t="s">
        <v>82</v>
      </c>
      <c r="AV426" s="14" t="s">
        <v>82</v>
      </c>
      <c r="AW426" s="14" t="s">
        <v>33</v>
      </c>
      <c r="AX426" s="14" t="s">
        <v>72</v>
      </c>
      <c r="AY426" s="258" t="s">
        <v>146</v>
      </c>
    </row>
    <row r="427" s="14" customFormat="1">
      <c r="A427" s="14"/>
      <c r="B427" s="248"/>
      <c r="C427" s="249"/>
      <c r="D427" s="219" t="s">
        <v>235</v>
      </c>
      <c r="E427" s="250" t="s">
        <v>19</v>
      </c>
      <c r="F427" s="251" t="s">
        <v>388</v>
      </c>
      <c r="G427" s="249"/>
      <c r="H427" s="252">
        <v>19.52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8" t="s">
        <v>235</v>
      </c>
      <c r="AU427" s="258" t="s">
        <v>82</v>
      </c>
      <c r="AV427" s="14" t="s">
        <v>82</v>
      </c>
      <c r="AW427" s="14" t="s">
        <v>33</v>
      </c>
      <c r="AX427" s="14" t="s">
        <v>72</v>
      </c>
      <c r="AY427" s="258" t="s">
        <v>146</v>
      </c>
    </row>
    <row r="428" s="14" customFormat="1">
      <c r="A428" s="14"/>
      <c r="B428" s="248"/>
      <c r="C428" s="249"/>
      <c r="D428" s="219" t="s">
        <v>235</v>
      </c>
      <c r="E428" s="250" t="s">
        <v>19</v>
      </c>
      <c r="F428" s="251" t="s">
        <v>389</v>
      </c>
      <c r="G428" s="249"/>
      <c r="H428" s="252">
        <v>1.6100000000000001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8" t="s">
        <v>235</v>
      </c>
      <c r="AU428" s="258" t="s">
        <v>82</v>
      </c>
      <c r="AV428" s="14" t="s">
        <v>82</v>
      </c>
      <c r="AW428" s="14" t="s">
        <v>33</v>
      </c>
      <c r="AX428" s="14" t="s">
        <v>72</v>
      </c>
      <c r="AY428" s="258" t="s">
        <v>146</v>
      </c>
    </row>
    <row r="429" s="13" customFormat="1">
      <c r="A429" s="13"/>
      <c r="B429" s="238"/>
      <c r="C429" s="239"/>
      <c r="D429" s="219" t="s">
        <v>235</v>
      </c>
      <c r="E429" s="240" t="s">
        <v>19</v>
      </c>
      <c r="F429" s="241" t="s">
        <v>314</v>
      </c>
      <c r="G429" s="239"/>
      <c r="H429" s="240" t="s">
        <v>19</v>
      </c>
      <c r="I429" s="242"/>
      <c r="J429" s="239"/>
      <c r="K429" s="239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235</v>
      </c>
      <c r="AU429" s="247" t="s">
        <v>82</v>
      </c>
      <c r="AV429" s="13" t="s">
        <v>79</v>
      </c>
      <c r="AW429" s="13" t="s">
        <v>33</v>
      </c>
      <c r="AX429" s="13" t="s">
        <v>72</v>
      </c>
      <c r="AY429" s="247" t="s">
        <v>146</v>
      </c>
    </row>
    <row r="430" s="14" customFormat="1">
      <c r="A430" s="14"/>
      <c r="B430" s="248"/>
      <c r="C430" s="249"/>
      <c r="D430" s="219" t="s">
        <v>235</v>
      </c>
      <c r="E430" s="250" t="s">
        <v>19</v>
      </c>
      <c r="F430" s="251" t="s">
        <v>390</v>
      </c>
      <c r="G430" s="249"/>
      <c r="H430" s="252">
        <v>1.5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235</v>
      </c>
      <c r="AU430" s="258" t="s">
        <v>82</v>
      </c>
      <c r="AV430" s="14" t="s">
        <v>82</v>
      </c>
      <c r="AW430" s="14" t="s">
        <v>33</v>
      </c>
      <c r="AX430" s="14" t="s">
        <v>72</v>
      </c>
      <c r="AY430" s="258" t="s">
        <v>146</v>
      </c>
    </row>
    <row r="431" s="14" customFormat="1">
      <c r="A431" s="14"/>
      <c r="B431" s="248"/>
      <c r="C431" s="249"/>
      <c r="D431" s="219" t="s">
        <v>235</v>
      </c>
      <c r="E431" s="250" t="s">
        <v>19</v>
      </c>
      <c r="F431" s="251" t="s">
        <v>391</v>
      </c>
      <c r="G431" s="249"/>
      <c r="H431" s="252">
        <v>0.12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8" t="s">
        <v>235</v>
      </c>
      <c r="AU431" s="258" t="s">
        <v>82</v>
      </c>
      <c r="AV431" s="14" t="s">
        <v>82</v>
      </c>
      <c r="AW431" s="14" t="s">
        <v>33</v>
      </c>
      <c r="AX431" s="14" t="s">
        <v>72</v>
      </c>
      <c r="AY431" s="258" t="s">
        <v>146</v>
      </c>
    </row>
    <row r="432" s="13" customFormat="1">
      <c r="A432" s="13"/>
      <c r="B432" s="238"/>
      <c r="C432" s="239"/>
      <c r="D432" s="219" t="s">
        <v>235</v>
      </c>
      <c r="E432" s="240" t="s">
        <v>19</v>
      </c>
      <c r="F432" s="241" t="s">
        <v>319</v>
      </c>
      <c r="G432" s="239"/>
      <c r="H432" s="240" t="s">
        <v>19</v>
      </c>
      <c r="I432" s="242"/>
      <c r="J432" s="239"/>
      <c r="K432" s="239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235</v>
      </c>
      <c r="AU432" s="247" t="s">
        <v>82</v>
      </c>
      <c r="AV432" s="13" t="s">
        <v>79</v>
      </c>
      <c r="AW432" s="13" t="s">
        <v>33</v>
      </c>
      <c r="AX432" s="13" t="s">
        <v>72</v>
      </c>
      <c r="AY432" s="247" t="s">
        <v>146</v>
      </c>
    </row>
    <row r="433" s="14" customFormat="1">
      <c r="A433" s="14"/>
      <c r="B433" s="248"/>
      <c r="C433" s="249"/>
      <c r="D433" s="219" t="s">
        <v>235</v>
      </c>
      <c r="E433" s="250" t="s">
        <v>19</v>
      </c>
      <c r="F433" s="251" t="s">
        <v>392</v>
      </c>
      <c r="G433" s="249"/>
      <c r="H433" s="252">
        <v>1.3500000000000001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8" t="s">
        <v>235</v>
      </c>
      <c r="AU433" s="258" t="s">
        <v>82</v>
      </c>
      <c r="AV433" s="14" t="s">
        <v>82</v>
      </c>
      <c r="AW433" s="14" t="s">
        <v>33</v>
      </c>
      <c r="AX433" s="14" t="s">
        <v>72</v>
      </c>
      <c r="AY433" s="258" t="s">
        <v>146</v>
      </c>
    </row>
    <row r="434" s="14" customFormat="1">
      <c r="A434" s="14"/>
      <c r="B434" s="248"/>
      <c r="C434" s="249"/>
      <c r="D434" s="219" t="s">
        <v>235</v>
      </c>
      <c r="E434" s="250" t="s">
        <v>19</v>
      </c>
      <c r="F434" s="251" t="s">
        <v>391</v>
      </c>
      <c r="G434" s="249"/>
      <c r="H434" s="252">
        <v>0.12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8" t="s">
        <v>235</v>
      </c>
      <c r="AU434" s="258" t="s">
        <v>82</v>
      </c>
      <c r="AV434" s="14" t="s">
        <v>82</v>
      </c>
      <c r="AW434" s="14" t="s">
        <v>33</v>
      </c>
      <c r="AX434" s="14" t="s">
        <v>72</v>
      </c>
      <c r="AY434" s="258" t="s">
        <v>146</v>
      </c>
    </row>
    <row r="435" s="13" customFormat="1">
      <c r="A435" s="13"/>
      <c r="B435" s="238"/>
      <c r="C435" s="239"/>
      <c r="D435" s="219" t="s">
        <v>235</v>
      </c>
      <c r="E435" s="240" t="s">
        <v>19</v>
      </c>
      <c r="F435" s="241" t="s">
        <v>393</v>
      </c>
      <c r="G435" s="239"/>
      <c r="H435" s="240" t="s">
        <v>19</v>
      </c>
      <c r="I435" s="242"/>
      <c r="J435" s="239"/>
      <c r="K435" s="239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235</v>
      </c>
      <c r="AU435" s="247" t="s">
        <v>82</v>
      </c>
      <c r="AV435" s="13" t="s">
        <v>79</v>
      </c>
      <c r="AW435" s="13" t="s">
        <v>33</v>
      </c>
      <c r="AX435" s="13" t="s">
        <v>72</v>
      </c>
      <c r="AY435" s="247" t="s">
        <v>146</v>
      </c>
    </row>
    <row r="436" s="14" customFormat="1">
      <c r="A436" s="14"/>
      <c r="B436" s="248"/>
      <c r="C436" s="249"/>
      <c r="D436" s="219" t="s">
        <v>235</v>
      </c>
      <c r="E436" s="250" t="s">
        <v>19</v>
      </c>
      <c r="F436" s="251" t="s">
        <v>394</v>
      </c>
      <c r="G436" s="249"/>
      <c r="H436" s="252">
        <v>5.2199999999999998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8" t="s">
        <v>235</v>
      </c>
      <c r="AU436" s="258" t="s">
        <v>82</v>
      </c>
      <c r="AV436" s="14" t="s">
        <v>82</v>
      </c>
      <c r="AW436" s="14" t="s">
        <v>33</v>
      </c>
      <c r="AX436" s="14" t="s">
        <v>72</v>
      </c>
      <c r="AY436" s="258" t="s">
        <v>146</v>
      </c>
    </row>
    <row r="437" s="15" customFormat="1">
      <c r="A437" s="15"/>
      <c r="B437" s="269"/>
      <c r="C437" s="270"/>
      <c r="D437" s="219" t="s">
        <v>235</v>
      </c>
      <c r="E437" s="271" t="s">
        <v>19</v>
      </c>
      <c r="F437" s="272" t="s">
        <v>271</v>
      </c>
      <c r="G437" s="270"/>
      <c r="H437" s="273">
        <v>103.084</v>
      </c>
      <c r="I437" s="274"/>
      <c r="J437" s="270"/>
      <c r="K437" s="270"/>
      <c r="L437" s="275"/>
      <c r="M437" s="276"/>
      <c r="N437" s="277"/>
      <c r="O437" s="277"/>
      <c r="P437" s="277"/>
      <c r="Q437" s="277"/>
      <c r="R437" s="277"/>
      <c r="S437" s="277"/>
      <c r="T437" s="278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9" t="s">
        <v>235</v>
      </c>
      <c r="AU437" s="279" t="s">
        <v>82</v>
      </c>
      <c r="AV437" s="15" t="s">
        <v>145</v>
      </c>
      <c r="AW437" s="15" t="s">
        <v>33</v>
      </c>
      <c r="AX437" s="15" t="s">
        <v>79</v>
      </c>
      <c r="AY437" s="279" t="s">
        <v>146</v>
      </c>
    </row>
    <row r="438" s="2" customFormat="1" ht="33" customHeight="1">
      <c r="A438" s="39"/>
      <c r="B438" s="40"/>
      <c r="C438" s="206" t="s">
        <v>593</v>
      </c>
      <c r="D438" s="206" t="s">
        <v>147</v>
      </c>
      <c r="E438" s="207" t="s">
        <v>594</v>
      </c>
      <c r="F438" s="208" t="s">
        <v>595</v>
      </c>
      <c r="G438" s="209" t="s">
        <v>252</v>
      </c>
      <c r="H438" s="210">
        <v>103.084</v>
      </c>
      <c r="I438" s="211"/>
      <c r="J438" s="212">
        <f>ROUND(I438*H438,2)</f>
        <v>0</v>
      </c>
      <c r="K438" s="208" t="s">
        <v>194</v>
      </c>
      <c r="L438" s="45"/>
      <c r="M438" s="213" t="s">
        <v>19</v>
      </c>
      <c r="N438" s="214" t="s">
        <v>43</v>
      </c>
      <c r="O438" s="85"/>
      <c r="P438" s="215">
        <f>O438*H438</f>
        <v>0</v>
      </c>
      <c r="Q438" s="215">
        <v>0.0051999999999999998</v>
      </c>
      <c r="R438" s="215">
        <f>Q438*H438</f>
        <v>0.53603679999999998</v>
      </c>
      <c r="S438" s="215">
        <v>0</v>
      </c>
      <c r="T438" s="21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7" t="s">
        <v>395</v>
      </c>
      <c r="AT438" s="217" t="s">
        <v>147</v>
      </c>
      <c r="AU438" s="217" t="s">
        <v>82</v>
      </c>
      <c r="AY438" s="18" t="s">
        <v>146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8" t="s">
        <v>79</v>
      </c>
      <c r="BK438" s="218">
        <f>ROUND(I438*H438,2)</f>
        <v>0</v>
      </c>
      <c r="BL438" s="18" t="s">
        <v>395</v>
      </c>
      <c r="BM438" s="217" t="s">
        <v>596</v>
      </c>
    </row>
    <row r="439" s="2" customFormat="1">
      <c r="A439" s="39"/>
      <c r="B439" s="40"/>
      <c r="C439" s="41"/>
      <c r="D439" s="219" t="s">
        <v>152</v>
      </c>
      <c r="E439" s="41"/>
      <c r="F439" s="220" t="s">
        <v>597</v>
      </c>
      <c r="G439" s="41"/>
      <c r="H439" s="41"/>
      <c r="I439" s="221"/>
      <c r="J439" s="41"/>
      <c r="K439" s="41"/>
      <c r="L439" s="45"/>
      <c r="M439" s="222"/>
      <c r="N439" s="223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152</v>
      </c>
      <c r="AU439" s="18" t="s">
        <v>82</v>
      </c>
    </row>
    <row r="440" s="2" customFormat="1">
      <c r="A440" s="39"/>
      <c r="B440" s="40"/>
      <c r="C440" s="41"/>
      <c r="D440" s="236" t="s">
        <v>197</v>
      </c>
      <c r="E440" s="41"/>
      <c r="F440" s="237" t="s">
        <v>598</v>
      </c>
      <c r="G440" s="41"/>
      <c r="H440" s="41"/>
      <c r="I440" s="221"/>
      <c r="J440" s="41"/>
      <c r="K440" s="41"/>
      <c r="L440" s="45"/>
      <c r="M440" s="222"/>
      <c r="N440" s="223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197</v>
      </c>
      <c r="AU440" s="18" t="s">
        <v>82</v>
      </c>
    </row>
    <row r="441" s="14" customFormat="1">
      <c r="A441" s="14"/>
      <c r="B441" s="248"/>
      <c r="C441" s="249"/>
      <c r="D441" s="219" t="s">
        <v>235</v>
      </c>
      <c r="E441" s="250" t="s">
        <v>19</v>
      </c>
      <c r="F441" s="251" t="s">
        <v>599</v>
      </c>
      <c r="G441" s="249"/>
      <c r="H441" s="252">
        <v>103.084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235</v>
      </c>
      <c r="AU441" s="258" t="s">
        <v>82</v>
      </c>
      <c r="AV441" s="14" t="s">
        <v>82</v>
      </c>
      <c r="AW441" s="14" t="s">
        <v>33</v>
      </c>
      <c r="AX441" s="14" t="s">
        <v>79</v>
      </c>
      <c r="AY441" s="258" t="s">
        <v>146</v>
      </c>
    </row>
    <row r="442" s="2" customFormat="1" ht="37.8" customHeight="1">
      <c r="A442" s="39"/>
      <c r="B442" s="40"/>
      <c r="C442" s="259" t="s">
        <v>600</v>
      </c>
      <c r="D442" s="259" t="s">
        <v>245</v>
      </c>
      <c r="E442" s="260" t="s">
        <v>601</v>
      </c>
      <c r="F442" s="261" t="s">
        <v>602</v>
      </c>
      <c r="G442" s="262" t="s">
        <v>252</v>
      </c>
      <c r="H442" s="263">
        <v>113.392</v>
      </c>
      <c r="I442" s="264"/>
      <c r="J442" s="265">
        <f>ROUND(I442*H442,2)</f>
        <v>0</v>
      </c>
      <c r="K442" s="261" t="s">
        <v>194</v>
      </c>
      <c r="L442" s="266"/>
      <c r="M442" s="267" t="s">
        <v>19</v>
      </c>
      <c r="N442" s="268" t="s">
        <v>43</v>
      </c>
      <c r="O442" s="85"/>
      <c r="P442" s="215">
        <f>O442*H442</f>
        <v>0</v>
      </c>
      <c r="Q442" s="215">
        <v>0.021999999999999999</v>
      </c>
      <c r="R442" s="215">
        <f>Q442*H442</f>
        <v>2.494624</v>
      </c>
      <c r="S442" s="215">
        <v>0</v>
      </c>
      <c r="T442" s="216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7" t="s">
        <v>485</v>
      </c>
      <c r="AT442" s="217" t="s">
        <v>245</v>
      </c>
      <c r="AU442" s="217" t="s">
        <v>82</v>
      </c>
      <c r="AY442" s="18" t="s">
        <v>146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8" t="s">
        <v>79</v>
      </c>
      <c r="BK442" s="218">
        <f>ROUND(I442*H442,2)</f>
        <v>0</v>
      </c>
      <c r="BL442" s="18" t="s">
        <v>395</v>
      </c>
      <c r="BM442" s="217" t="s">
        <v>603</v>
      </c>
    </row>
    <row r="443" s="2" customFormat="1">
      <c r="A443" s="39"/>
      <c r="B443" s="40"/>
      <c r="C443" s="41"/>
      <c r="D443" s="219" t="s">
        <v>152</v>
      </c>
      <c r="E443" s="41"/>
      <c r="F443" s="220" t="s">
        <v>602</v>
      </c>
      <c r="G443" s="41"/>
      <c r="H443" s="41"/>
      <c r="I443" s="221"/>
      <c r="J443" s="41"/>
      <c r="K443" s="41"/>
      <c r="L443" s="45"/>
      <c r="M443" s="222"/>
      <c r="N443" s="223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152</v>
      </c>
      <c r="AU443" s="18" t="s">
        <v>82</v>
      </c>
    </row>
    <row r="444" s="14" customFormat="1">
      <c r="A444" s="14"/>
      <c r="B444" s="248"/>
      <c r="C444" s="249"/>
      <c r="D444" s="219" t="s">
        <v>235</v>
      </c>
      <c r="E444" s="249"/>
      <c r="F444" s="251" t="s">
        <v>604</v>
      </c>
      <c r="G444" s="249"/>
      <c r="H444" s="252">
        <v>113.392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8" t="s">
        <v>235</v>
      </c>
      <c r="AU444" s="258" t="s">
        <v>82</v>
      </c>
      <c r="AV444" s="14" t="s">
        <v>82</v>
      </c>
      <c r="AW444" s="14" t="s">
        <v>4</v>
      </c>
      <c r="AX444" s="14" t="s">
        <v>79</v>
      </c>
      <c r="AY444" s="258" t="s">
        <v>146</v>
      </c>
    </row>
    <row r="445" s="2" customFormat="1" ht="33" customHeight="1">
      <c r="A445" s="39"/>
      <c r="B445" s="40"/>
      <c r="C445" s="206" t="s">
        <v>605</v>
      </c>
      <c r="D445" s="206" t="s">
        <v>147</v>
      </c>
      <c r="E445" s="207" t="s">
        <v>606</v>
      </c>
      <c r="F445" s="208" t="s">
        <v>607</v>
      </c>
      <c r="G445" s="209" t="s">
        <v>252</v>
      </c>
      <c r="H445" s="210">
        <v>3.0899999999999999</v>
      </c>
      <c r="I445" s="211"/>
      <c r="J445" s="212">
        <f>ROUND(I445*H445,2)</f>
        <v>0</v>
      </c>
      <c r="K445" s="208" t="s">
        <v>194</v>
      </c>
      <c r="L445" s="45"/>
      <c r="M445" s="213" t="s">
        <v>19</v>
      </c>
      <c r="N445" s="214" t="s">
        <v>43</v>
      </c>
      <c r="O445" s="85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7" t="s">
        <v>395</v>
      </c>
      <c r="AT445" s="217" t="s">
        <v>147</v>
      </c>
      <c r="AU445" s="217" t="s">
        <v>82</v>
      </c>
      <c r="AY445" s="18" t="s">
        <v>146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8" t="s">
        <v>79</v>
      </c>
      <c r="BK445" s="218">
        <f>ROUND(I445*H445,2)</f>
        <v>0</v>
      </c>
      <c r="BL445" s="18" t="s">
        <v>395</v>
      </c>
      <c r="BM445" s="217" t="s">
        <v>608</v>
      </c>
    </row>
    <row r="446" s="2" customFormat="1">
      <c r="A446" s="39"/>
      <c r="B446" s="40"/>
      <c r="C446" s="41"/>
      <c r="D446" s="219" t="s">
        <v>152</v>
      </c>
      <c r="E446" s="41"/>
      <c r="F446" s="220" t="s">
        <v>609</v>
      </c>
      <c r="G446" s="41"/>
      <c r="H446" s="41"/>
      <c r="I446" s="221"/>
      <c r="J446" s="41"/>
      <c r="K446" s="41"/>
      <c r="L446" s="45"/>
      <c r="M446" s="222"/>
      <c r="N446" s="223"/>
      <c r="O446" s="85"/>
      <c r="P446" s="85"/>
      <c r="Q446" s="85"/>
      <c r="R446" s="85"/>
      <c r="S446" s="85"/>
      <c r="T446" s="86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152</v>
      </c>
      <c r="AU446" s="18" t="s">
        <v>82</v>
      </c>
    </row>
    <row r="447" s="2" customFormat="1">
      <c r="A447" s="39"/>
      <c r="B447" s="40"/>
      <c r="C447" s="41"/>
      <c r="D447" s="236" t="s">
        <v>197</v>
      </c>
      <c r="E447" s="41"/>
      <c r="F447" s="237" t="s">
        <v>610</v>
      </c>
      <c r="G447" s="41"/>
      <c r="H447" s="41"/>
      <c r="I447" s="221"/>
      <c r="J447" s="41"/>
      <c r="K447" s="41"/>
      <c r="L447" s="45"/>
      <c r="M447" s="222"/>
      <c r="N447" s="223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197</v>
      </c>
      <c r="AU447" s="18" t="s">
        <v>82</v>
      </c>
    </row>
    <row r="448" s="13" customFormat="1">
      <c r="A448" s="13"/>
      <c r="B448" s="238"/>
      <c r="C448" s="239"/>
      <c r="D448" s="219" t="s">
        <v>235</v>
      </c>
      <c r="E448" s="240" t="s">
        <v>19</v>
      </c>
      <c r="F448" s="241" t="s">
        <v>314</v>
      </c>
      <c r="G448" s="239"/>
      <c r="H448" s="240" t="s">
        <v>19</v>
      </c>
      <c r="I448" s="242"/>
      <c r="J448" s="239"/>
      <c r="K448" s="239"/>
      <c r="L448" s="243"/>
      <c r="M448" s="244"/>
      <c r="N448" s="245"/>
      <c r="O448" s="245"/>
      <c r="P448" s="245"/>
      <c r="Q448" s="245"/>
      <c r="R448" s="245"/>
      <c r="S448" s="245"/>
      <c r="T448" s="24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7" t="s">
        <v>235</v>
      </c>
      <c r="AU448" s="247" t="s">
        <v>82</v>
      </c>
      <c r="AV448" s="13" t="s">
        <v>79</v>
      </c>
      <c r="AW448" s="13" t="s">
        <v>33</v>
      </c>
      <c r="AX448" s="13" t="s">
        <v>72</v>
      </c>
      <c r="AY448" s="247" t="s">
        <v>146</v>
      </c>
    </row>
    <row r="449" s="14" customFormat="1">
      <c r="A449" s="14"/>
      <c r="B449" s="248"/>
      <c r="C449" s="249"/>
      <c r="D449" s="219" t="s">
        <v>235</v>
      </c>
      <c r="E449" s="250" t="s">
        <v>19</v>
      </c>
      <c r="F449" s="251" t="s">
        <v>390</v>
      </c>
      <c r="G449" s="249"/>
      <c r="H449" s="252">
        <v>1.5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8" t="s">
        <v>235</v>
      </c>
      <c r="AU449" s="258" t="s">
        <v>82</v>
      </c>
      <c r="AV449" s="14" t="s">
        <v>82</v>
      </c>
      <c r="AW449" s="14" t="s">
        <v>33</v>
      </c>
      <c r="AX449" s="14" t="s">
        <v>72</v>
      </c>
      <c r="AY449" s="258" t="s">
        <v>146</v>
      </c>
    </row>
    <row r="450" s="14" customFormat="1">
      <c r="A450" s="14"/>
      <c r="B450" s="248"/>
      <c r="C450" s="249"/>
      <c r="D450" s="219" t="s">
        <v>235</v>
      </c>
      <c r="E450" s="250" t="s">
        <v>19</v>
      </c>
      <c r="F450" s="251" t="s">
        <v>391</v>
      </c>
      <c r="G450" s="249"/>
      <c r="H450" s="252">
        <v>0.12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235</v>
      </c>
      <c r="AU450" s="258" t="s">
        <v>82</v>
      </c>
      <c r="AV450" s="14" t="s">
        <v>82</v>
      </c>
      <c r="AW450" s="14" t="s">
        <v>33</v>
      </c>
      <c r="AX450" s="14" t="s">
        <v>72</v>
      </c>
      <c r="AY450" s="258" t="s">
        <v>146</v>
      </c>
    </row>
    <row r="451" s="13" customFormat="1">
      <c r="A451" s="13"/>
      <c r="B451" s="238"/>
      <c r="C451" s="239"/>
      <c r="D451" s="219" t="s">
        <v>235</v>
      </c>
      <c r="E451" s="240" t="s">
        <v>19</v>
      </c>
      <c r="F451" s="241" t="s">
        <v>319</v>
      </c>
      <c r="G451" s="239"/>
      <c r="H451" s="240" t="s">
        <v>19</v>
      </c>
      <c r="I451" s="242"/>
      <c r="J451" s="239"/>
      <c r="K451" s="239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235</v>
      </c>
      <c r="AU451" s="247" t="s">
        <v>82</v>
      </c>
      <c r="AV451" s="13" t="s">
        <v>79</v>
      </c>
      <c r="AW451" s="13" t="s">
        <v>33</v>
      </c>
      <c r="AX451" s="13" t="s">
        <v>72</v>
      </c>
      <c r="AY451" s="247" t="s">
        <v>146</v>
      </c>
    </row>
    <row r="452" s="14" customFormat="1">
      <c r="A452" s="14"/>
      <c r="B452" s="248"/>
      <c r="C452" s="249"/>
      <c r="D452" s="219" t="s">
        <v>235</v>
      </c>
      <c r="E452" s="250" t="s">
        <v>19</v>
      </c>
      <c r="F452" s="251" t="s">
        <v>392</v>
      </c>
      <c r="G452" s="249"/>
      <c r="H452" s="252">
        <v>1.3500000000000001</v>
      </c>
      <c r="I452" s="253"/>
      <c r="J452" s="249"/>
      <c r="K452" s="249"/>
      <c r="L452" s="254"/>
      <c r="M452" s="255"/>
      <c r="N452" s="256"/>
      <c r="O452" s="256"/>
      <c r="P452" s="256"/>
      <c r="Q452" s="256"/>
      <c r="R452" s="256"/>
      <c r="S452" s="256"/>
      <c r="T452" s="25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8" t="s">
        <v>235</v>
      </c>
      <c r="AU452" s="258" t="s">
        <v>82</v>
      </c>
      <c r="AV452" s="14" t="s">
        <v>82</v>
      </c>
      <c r="AW452" s="14" t="s">
        <v>33</v>
      </c>
      <c r="AX452" s="14" t="s">
        <v>72</v>
      </c>
      <c r="AY452" s="258" t="s">
        <v>146</v>
      </c>
    </row>
    <row r="453" s="14" customFormat="1">
      <c r="A453" s="14"/>
      <c r="B453" s="248"/>
      <c r="C453" s="249"/>
      <c r="D453" s="219" t="s">
        <v>235</v>
      </c>
      <c r="E453" s="250" t="s">
        <v>19</v>
      </c>
      <c r="F453" s="251" t="s">
        <v>391</v>
      </c>
      <c r="G453" s="249"/>
      <c r="H453" s="252">
        <v>0.12</v>
      </c>
      <c r="I453" s="253"/>
      <c r="J453" s="249"/>
      <c r="K453" s="249"/>
      <c r="L453" s="254"/>
      <c r="M453" s="255"/>
      <c r="N453" s="256"/>
      <c r="O453" s="256"/>
      <c r="P453" s="256"/>
      <c r="Q453" s="256"/>
      <c r="R453" s="256"/>
      <c r="S453" s="256"/>
      <c r="T453" s="25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8" t="s">
        <v>235</v>
      </c>
      <c r="AU453" s="258" t="s">
        <v>82</v>
      </c>
      <c r="AV453" s="14" t="s">
        <v>82</v>
      </c>
      <c r="AW453" s="14" t="s">
        <v>33</v>
      </c>
      <c r="AX453" s="14" t="s">
        <v>72</v>
      </c>
      <c r="AY453" s="258" t="s">
        <v>146</v>
      </c>
    </row>
    <row r="454" s="15" customFormat="1">
      <c r="A454" s="15"/>
      <c r="B454" s="269"/>
      <c r="C454" s="270"/>
      <c r="D454" s="219" t="s">
        <v>235</v>
      </c>
      <c r="E454" s="271" t="s">
        <v>19</v>
      </c>
      <c r="F454" s="272" t="s">
        <v>271</v>
      </c>
      <c r="G454" s="270"/>
      <c r="H454" s="273">
        <v>3.0900000000000003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9" t="s">
        <v>235</v>
      </c>
      <c r="AU454" s="279" t="s">
        <v>82</v>
      </c>
      <c r="AV454" s="15" t="s">
        <v>145</v>
      </c>
      <c r="AW454" s="15" t="s">
        <v>33</v>
      </c>
      <c r="AX454" s="15" t="s">
        <v>79</v>
      </c>
      <c r="AY454" s="279" t="s">
        <v>146</v>
      </c>
    </row>
    <row r="455" s="2" customFormat="1" ht="24.15" customHeight="1">
      <c r="A455" s="39"/>
      <c r="B455" s="40"/>
      <c r="C455" s="206" t="s">
        <v>611</v>
      </c>
      <c r="D455" s="206" t="s">
        <v>147</v>
      </c>
      <c r="E455" s="207" t="s">
        <v>612</v>
      </c>
      <c r="F455" s="208" t="s">
        <v>613</v>
      </c>
      <c r="G455" s="209" t="s">
        <v>252</v>
      </c>
      <c r="H455" s="210">
        <v>8.3100000000000005</v>
      </c>
      <c r="I455" s="211"/>
      <c r="J455" s="212">
        <f>ROUND(I455*H455,2)</f>
        <v>0</v>
      </c>
      <c r="K455" s="208" t="s">
        <v>194</v>
      </c>
      <c r="L455" s="45"/>
      <c r="M455" s="213" t="s">
        <v>19</v>
      </c>
      <c r="N455" s="214" t="s">
        <v>43</v>
      </c>
      <c r="O455" s="85"/>
      <c r="P455" s="215">
        <f>O455*H455</f>
        <v>0</v>
      </c>
      <c r="Q455" s="215">
        <v>0.0015</v>
      </c>
      <c r="R455" s="215">
        <f>Q455*H455</f>
        <v>0.012465</v>
      </c>
      <c r="S455" s="215">
        <v>0</v>
      </c>
      <c r="T455" s="21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7" t="s">
        <v>395</v>
      </c>
      <c r="AT455" s="217" t="s">
        <v>147</v>
      </c>
      <c r="AU455" s="217" t="s">
        <v>82</v>
      </c>
      <c r="AY455" s="18" t="s">
        <v>146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8" t="s">
        <v>79</v>
      </c>
      <c r="BK455" s="218">
        <f>ROUND(I455*H455,2)</f>
        <v>0</v>
      </c>
      <c r="BL455" s="18" t="s">
        <v>395</v>
      </c>
      <c r="BM455" s="217" t="s">
        <v>614</v>
      </c>
    </row>
    <row r="456" s="2" customFormat="1">
      <c r="A456" s="39"/>
      <c r="B456" s="40"/>
      <c r="C456" s="41"/>
      <c r="D456" s="219" t="s">
        <v>152</v>
      </c>
      <c r="E456" s="41"/>
      <c r="F456" s="220" t="s">
        <v>615</v>
      </c>
      <c r="G456" s="41"/>
      <c r="H456" s="41"/>
      <c r="I456" s="221"/>
      <c r="J456" s="41"/>
      <c r="K456" s="41"/>
      <c r="L456" s="45"/>
      <c r="M456" s="222"/>
      <c r="N456" s="223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152</v>
      </c>
      <c r="AU456" s="18" t="s">
        <v>82</v>
      </c>
    </row>
    <row r="457" s="2" customFormat="1">
      <c r="A457" s="39"/>
      <c r="B457" s="40"/>
      <c r="C457" s="41"/>
      <c r="D457" s="236" t="s">
        <v>197</v>
      </c>
      <c r="E457" s="41"/>
      <c r="F457" s="237" t="s">
        <v>616</v>
      </c>
      <c r="G457" s="41"/>
      <c r="H457" s="41"/>
      <c r="I457" s="221"/>
      <c r="J457" s="41"/>
      <c r="K457" s="41"/>
      <c r="L457" s="45"/>
      <c r="M457" s="222"/>
      <c r="N457" s="223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197</v>
      </c>
      <c r="AU457" s="18" t="s">
        <v>82</v>
      </c>
    </row>
    <row r="458" s="13" customFormat="1">
      <c r="A458" s="13"/>
      <c r="B458" s="238"/>
      <c r="C458" s="239"/>
      <c r="D458" s="219" t="s">
        <v>235</v>
      </c>
      <c r="E458" s="240" t="s">
        <v>19</v>
      </c>
      <c r="F458" s="241" t="s">
        <v>314</v>
      </c>
      <c r="G458" s="239"/>
      <c r="H458" s="240" t="s">
        <v>19</v>
      </c>
      <c r="I458" s="242"/>
      <c r="J458" s="239"/>
      <c r="K458" s="239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235</v>
      </c>
      <c r="AU458" s="247" t="s">
        <v>82</v>
      </c>
      <c r="AV458" s="13" t="s">
        <v>79</v>
      </c>
      <c r="AW458" s="13" t="s">
        <v>33</v>
      </c>
      <c r="AX458" s="13" t="s">
        <v>72</v>
      </c>
      <c r="AY458" s="247" t="s">
        <v>146</v>
      </c>
    </row>
    <row r="459" s="14" customFormat="1">
      <c r="A459" s="14"/>
      <c r="B459" s="248"/>
      <c r="C459" s="249"/>
      <c r="D459" s="219" t="s">
        <v>235</v>
      </c>
      <c r="E459" s="250" t="s">
        <v>19</v>
      </c>
      <c r="F459" s="251" t="s">
        <v>390</v>
      </c>
      <c r="G459" s="249"/>
      <c r="H459" s="252">
        <v>1.5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8" t="s">
        <v>235</v>
      </c>
      <c r="AU459" s="258" t="s">
        <v>82</v>
      </c>
      <c r="AV459" s="14" t="s">
        <v>82</v>
      </c>
      <c r="AW459" s="14" t="s">
        <v>33</v>
      </c>
      <c r="AX459" s="14" t="s">
        <v>72</v>
      </c>
      <c r="AY459" s="258" t="s">
        <v>146</v>
      </c>
    </row>
    <row r="460" s="14" customFormat="1">
      <c r="A460" s="14"/>
      <c r="B460" s="248"/>
      <c r="C460" s="249"/>
      <c r="D460" s="219" t="s">
        <v>235</v>
      </c>
      <c r="E460" s="250" t="s">
        <v>19</v>
      </c>
      <c r="F460" s="251" t="s">
        <v>391</v>
      </c>
      <c r="G460" s="249"/>
      <c r="H460" s="252">
        <v>0.12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8" t="s">
        <v>235</v>
      </c>
      <c r="AU460" s="258" t="s">
        <v>82</v>
      </c>
      <c r="AV460" s="14" t="s">
        <v>82</v>
      </c>
      <c r="AW460" s="14" t="s">
        <v>33</v>
      </c>
      <c r="AX460" s="14" t="s">
        <v>72</v>
      </c>
      <c r="AY460" s="258" t="s">
        <v>146</v>
      </c>
    </row>
    <row r="461" s="13" customFormat="1">
      <c r="A461" s="13"/>
      <c r="B461" s="238"/>
      <c r="C461" s="239"/>
      <c r="D461" s="219" t="s">
        <v>235</v>
      </c>
      <c r="E461" s="240" t="s">
        <v>19</v>
      </c>
      <c r="F461" s="241" t="s">
        <v>319</v>
      </c>
      <c r="G461" s="239"/>
      <c r="H461" s="240" t="s">
        <v>19</v>
      </c>
      <c r="I461" s="242"/>
      <c r="J461" s="239"/>
      <c r="K461" s="239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235</v>
      </c>
      <c r="AU461" s="247" t="s">
        <v>82</v>
      </c>
      <c r="AV461" s="13" t="s">
        <v>79</v>
      </c>
      <c r="AW461" s="13" t="s">
        <v>33</v>
      </c>
      <c r="AX461" s="13" t="s">
        <v>72</v>
      </c>
      <c r="AY461" s="247" t="s">
        <v>146</v>
      </c>
    </row>
    <row r="462" s="14" customFormat="1">
      <c r="A462" s="14"/>
      <c r="B462" s="248"/>
      <c r="C462" s="249"/>
      <c r="D462" s="219" t="s">
        <v>235</v>
      </c>
      <c r="E462" s="250" t="s">
        <v>19</v>
      </c>
      <c r="F462" s="251" t="s">
        <v>392</v>
      </c>
      <c r="G462" s="249"/>
      <c r="H462" s="252">
        <v>1.3500000000000001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235</v>
      </c>
      <c r="AU462" s="258" t="s">
        <v>82</v>
      </c>
      <c r="AV462" s="14" t="s">
        <v>82</v>
      </c>
      <c r="AW462" s="14" t="s">
        <v>33</v>
      </c>
      <c r="AX462" s="14" t="s">
        <v>72</v>
      </c>
      <c r="AY462" s="258" t="s">
        <v>146</v>
      </c>
    </row>
    <row r="463" s="14" customFormat="1">
      <c r="A463" s="14"/>
      <c r="B463" s="248"/>
      <c r="C463" s="249"/>
      <c r="D463" s="219" t="s">
        <v>235</v>
      </c>
      <c r="E463" s="250" t="s">
        <v>19</v>
      </c>
      <c r="F463" s="251" t="s">
        <v>391</v>
      </c>
      <c r="G463" s="249"/>
      <c r="H463" s="252">
        <v>0.12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235</v>
      </c>
      <c r="AU463" s="258" t="s">
        <v>82</v>
      </c>
      <c r="AV463" s="14" t="s">
        <v>82</v>
      </c>
      <c r="AW463" s="14" t="s">
        <v>33</v>
      </c>
      <c r="AX463" s="14" t="s">
        <v>72</v>
      </c>
      <c r="AY463" s="258" t="s">
        <v>146</v>
      </c>
    </row>
    <row r="464" s="13" customFormat="1">
      <c r="A464" s="13"/>
      <c r="B464" s="238"/>
      <c r="C464" s="239"/>
      <c r="D464" s="219" t="s">
        <v>235</v>
      </c>
      <c r="E464" s="240" t="s">
        <v>19</v>
      </c>
      <c r="F464" s="241" t="s">
        <v>393</v>
      </c>
      <c r="G464" s="239"/>
      <c r="H464" s="240" t="s">
        <v>19</v>
      </c>
      <c r="I464" s="242"/>
      <c r="J464" s="239"/>
      <c r="K464" s="239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235</v>
      </c>
      <c r="AU464" s="247" t="s">
        <v>82</v>
      </c>
      <c r="AV464" s="13" t="s">
        <v>79</v>
      </c>
      <c r="AW464" s="13" t="s">
        <v>33</v>
      </c>
      <c r="AX464" s="13" t="s">
        <v>72</v>
      </c>
      <c r="AY464" s="247" t="s">
        <v>146</v>
      </c>
    </row>
    <row r="465" s="14" customFormat="1">
      <c r="A465" s="14"/>
      <c r="B465" s="248"/>
      <c r="C465" s="249"/>
      <c r="D465" s="219" t="s">
        <v>235</v>
      </c>
      <c r="E465" s="250" t="s">
        <v>19</v>
      </c>
      <c r="F465" s="251" t="s">
        <v>394</v>
      </c>
      <c r="G465" s="249"/>
      <c r="H465" s="252">
        <v>5.2199999999999998</v>
      </c>
      <c r="I465" s="253"/>
      <c r="J465" s="249"/>
      <c r="K465" s="249"/>
      <c r="L465" s="254"/>
      <c r="M465" s="255"/>
      <c r="N465" s="256"/>
      <c r="O465" s="256"/>
      <c r="P465" s="256"/>
      <c r="Q465" s="256"/>
      <c r="R465" s="256"/>
      <c r="S465" s="256"/>
      <c r="T465" s="25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8" t="s">
        <v>235</v>
      </c>
      <c r="AU465" s="258" t="s">
        <v>82</v>
      </c>
      <c r="AV465" s="14" t="s">
        <v>82</v>
      </c>
      <c r="AW465" s="14" t="s">
        <v>33</v>
      </c>
      <c r="AX465" s="14" t="s">
        <v>72</v>
      </c>
      <c r="AY465" s="258" t="s">
        <v>146</v>
      </c>
    </row>
    <row r="466" s="15" customFormat="1">
      <c r="A466" s="15"/>
      <c r="B466" s="269"/>
      <c r="C466" s="270"/>
      <c r="D466" s="219" t="s">
        <v>235</v>
      </c>
      <c r="E466" s="271" t="s">
        <v>19</v>
      </c>
      <c r="F466" s="272" t="s">
        <v>271</v>
      </c>
      <c r="G466" s="270"/>
      <c r="H466" s="273">
        <v>8.3100000000000005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235</v>
      </c>
      <c r="AU466" s="279" t="s">
        <v>82</v>
      </c>
      <c r="AV466" s="15" t="s">
        <v>145</v>
      </c>
      <c r="AW466" s="15" t="s">
        <v>33</v>
      </c>
      <c r="AX466" s="15" t="s">
        <v>79</v>
      </c>
      <c r="AY466" s="279" t="s">
        <v>146</v>
      </c>
    </row>
    <row r="467" s="2" customFormat="1" ht="24.15" customHeight="1">
      <c r="A467" s="39"/>
      <c r="B467" s="40"/>
      <c r="C467" s="206" t="s">
        <v>617</v>
      </c>
      <c r="D467" s="206" t="s">
        <v>147</v>
      </c>
      <c r="E467" s="207" t="s">
        <v>618</v>
      </c>
      <c r="F467" s="208" t="s">
        <v>619</v>
      </c>
      <c r="G467" s="209" t="s">
        <v>239</v>
      </c>
      <c r="H467" s="210">
        <v>3.0739999999999998</v>
      </c>
      <c r="I467" s="211"/>
      <c r="J467" s="212">
        <f>ROUND(I467*H467,2)</f>
        <v>0</v>
      </c>
      <c r="K467" s="208" t="s">
        <v>194</v>
      </c>
      <c r="L467" s="45"/>
      <c r="M467" s="213" t="s">
        <v>19</v>
      </c>
      <c r="N467" s="214" t="s">
        <v>43</v>
      </c>
      <c r="O467" s="85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7" t="s">
        <v>395</v>
      </c>
      <c r="AT467" s="217" t="s">
        <v>147</v>
      </c>
      <c r="AU467" s="217" t="s">
        <v>82</v>
      </c>
      <c r="AY467" s="18" t="s">
        <v>146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8" t="s">
        <v>79</v>
      </c>
      <c r="BK467" s="218">
        <f>ROUND(I467*H467,2)</f>
        <v>0</v>
      </c>
      <c r="BL467" s="18" t="s">
        <v>395</v>
      </c>
      <c r="BM467" s="217" t="s">
        <v>620</v>
      </c>
    </row>
    <row r="468" s="2" customFormat="1">
      <c r="A468" s="39"/>
      <c r="B468" s="40"/>
      <c r="C468" s="41"/>
      <c r="D468" s="219" t="s">
        <v>152</v>
      </c>
      <c r="E468" s="41"/>
      <c r="F468" s="220" t="s">
        <v>621</v>
      </c>
      <c r="G468" s="41"/>
      <c r="H468" s="41"/>
      <c r="I468" s="221"/>
      <c r="J468" s="41"/>
      <c r="K468" s="41"/>
      <c r="L468" s="45"/>
      <c r="M468" s="222"/>
      <c r="N468" s="223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152</v>
      </c>
      <c r="AU468" s="18" t="s">
        <v>82</v>
      </c>
    </row>
    <row r="469" s="2" customFormat="1">
      <c r="A469" s="39"/>
      <c r="B469" s="40"/>
      <c r="C469" s="41"/>
      <c r="D469" s="236" t="s">
        <v>197</v>
      </c>
      <c r="E469" s="41"/>
      <c r="F469" s="237" t="s">
        <v>622</v>
      </c>
      <c r="G469" s="41"/>
      <c r="H469" s="41"/>
      <c r="I469" s="221"/>
      <c r="J469" s="41"/>
      <c r="K469" s="41"/>
      <c r="L469" s="45"/>
      <c r="M469" s="222"/>
      <c r="N469" s="223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197</v>
      </c>
      <c r="AU469" s="18" t="s">
        <v>82</v>
      </c>
    </row>
    <row r="470" s="11" customFormat="1" ht="22.8" customHeight="1">
      <c r="A470" s="11"/>
      <c r="B470" s="192"/>
      <c r="C470" s="193"/>
      <c r="D470" s="194" t="s">
        <v>71</v>
      </c>
      <c r="E470" s="234" t="s">
        <v>623</v>
      </c>
      <c r="F470" s="234" t="s">
        <v>624</v>
      </c>
      <c r="G470" s="193"/>
      <c r="H470" s="193"/>
      <c r="I470" s="196"/>
      <c r="J470" s="235">
        <f>BK470</f>
        <v>0</v>
      </c>
      <c r="K470" s="193"/>
      <c r="L470" s="198"/>
      <c r="M470" s="199"/>
      <c r="N470" s="200"/>
      <c r="O470" s="200"/>
      <c r="P470" s="201">
        <f>SUM(P471:P498)</f>
        <v>0</v>
      </c>
      <c r="Q470" s="200"/>
      <c r="R470" s="201">
        <f>SUM(R471:R498)</f>
        <v>0.39334999999999992</v>
      </c>
      <c r="S470" s="200"/>
      <c r="T470" s="202">
        <f>SUM(T471:T498)</f>
        <v>0</v>
      </c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R470" s="203" t="s">
        <v>82</v>
      </c>
      <c r="AT470" s="204" t="s">
        <v>71</v>
      </c>
      <c r="AU470" s="204" t="s">
        <v>79</v>
      </c>
      <c r="AY470" s="203" t="s">
        <v>146</v>
      </c>
      <c r="BK470" s="205">
        <f>SUM(BK471:BK498)</f>
        <v>0</v>
      </c>
    </row>
    <row r="471" s="2" customFormat="1" ht="16.5" customHeight="1">
      <c r="A471" s="39"/>
      <c r="B471" s="40"/>
      <c r="C471" s="206" t="s">
        <v>625</v>
      </c>
      <c r="D471" s="206" t="s">
        <v>147</v>
      </c>
      <c r="E471" s="207" t="s">
        <v>626</v>
      </c>
      <c r="F471" s="208" t="s">
        <v>627</v>
      </c>
      <c r="G471" s="209" t="s">
        <v>252</v>
      </c>
      <c r="H471" s="210">
        <v>19</v>
      </c>
      <c r="I471" s="211"/>
      <c r="J471" s="212">
        <f>ROUND(I471*H471,2)</f>
        <v>0</v>
      </c>
      <c r="K471" s="208" t="s">
        <v>194</v>
      </c>
      <c r="L471" s="45"/>
      <c r="M471" s="213" t="s">
        <v>19</v>
      </c>
      <c r="N471" s="214" t="s">
        <v>43</v>
      </c>
      <c r="O471" s="85"/>
      <c r="P471" s="215">
        <f>O471*H471</f>
        <v>0</v>
      </c>
      <c r="Q471" s="215">
        <v>0.00029999999999999997</v>
      </c>
      <c r="R471" s="215">
        <f>Q471*H471</f>
        <v>0.0056999999999999993</v>
      </c>
      <c r="S471" s="215">
        <v>0</v>
      </c>
      <c r="T471" s="216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7" t="s">
        <v>395</v>
      </c>
      <c r="AT471" s="217" t="s">
        <v>147</v>
      </c>
      <c r="AU471" s="217" t="s">
        <v>82</v>
      </c>
      <c r="AY471" s="18" t="s">
        <v>146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8" t="s">
        <v>79</v>
      </c>
      <c r="BK471" s="218">
        <f>ROUND(I471*H471,2)</f>
        <v>0</v>
      </c>
      <c r="BL471" s="18" t="s">
        <v>395</v>
      </c>
      <c r="BM471" s="217" t="s">
        <v>628</v>
      </c>
    </row>
    <row r="472" s="2" customFormat="1">
      <c r="A472" s="39"/>
      <c r="B472" s="40"/>
      <c r="C472" s="41"/>
      <c r="D472" s="219" t="s">
        <v>152</v>
      </c>
      <c r="E472" s="41"/>
      <c r="F472" s="220" t="s">
        <v>629</v>
      </c>
      <c r="G472" s="41"/>
      <c r="H472" s="41"/>
      <c r="I472" s="221"/>
      <c r="J472" s="41"/>
      <c r="K472" s="41"/>
      <c r="L472" s="45"/>
      <c r="M472" s="222"/>
      <c r="N472" s="223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152</v>
      </c>
      <c r="AU472" s="18" t="s">
        <v>82</v>
      </c>
    </row>
    <row r="473" s="2" customFormat="1">
      <c r="A473" s="39"/>
      <c r="B473" s="40"/>
      <c r="C473" s="41"/>
      <c r="D473" s="236" t="s">
        <v>197</v>
      </c>
      <c r="E473" s="41"/>
      <c r="F473" s="237" t="s">
        <v>630</v>
      </c>
      <c r="G473" s="41"/>
      <c r="H473" s="41"/>
      <c r="I473" s="221"/>
      <c r="J473" s="41"/>
      <c r="K473" s="41"/>
      <c r="L473" s="45"/>
      <c r="M473" s="222"/>
      <c r="N473" s="223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197</v>
      </c>
      <c r="AU473" s="18" t="s">
        <v>82</v>
      </c>
    </row>
    <row r="474" s="13" customFormat="1">
      <c r="A474" s="13"/>
      <c r="B474" s="238"/>
      <c r="C474" s="239"/>
      <c r="D474" s="219" t="s">
        <v>235</v>
      </c>
      <c r="E474" s="240" t="s">
        <v>19</v>
      </c>
      <c r="F474" s="241" t="s">
        <v>243</v>
      </c>
      <c r="G474" s="239"/>
      <c r="H474" s="240" t="s">
        <v>19</v>
      </c>
      <c r="I474" s="242"/>
      <c r="J474" s="239"/>
      <c r="K474" s="239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235</v>
      </c>
      <c r="AU474" s="247" t="s">
        <v>82</v>
      </c>
      <c r="AV474" s="13" t="s">
        <v>79</v>
      </c>
      <c r="AW474" s="13" t="s">
        <v>33</v>
      </c>
      <c r="AX474" s="13" t="s">
        <v>72</v>
      </c>
      <c r="AY474" s="247" t="s">
        <v>146</v>
      </c>
    </row>
    <row r="475" s="14" customFormat="1">
      <c r="A475" s="14"/>
      <c r="B475" s="248"/>
      <c r="C475" s="249"/>
      <c r="D475" s="219" t="s">
        <v>235</v>
      </c>
      <c r="E475" s="250" t="s">
        <v>19</v>
      </c>
      <c r="F475" s="251" t="s">
        <v>631</v>
      </c>
      <c r="G475" s="249"/>
      <c r="H475" s="252">
        <v>20.800000000000001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8" t="s">
        <v>235</v>
      </c>
      <c r="AU475" s="258" t="s">
        <v>82</v>
      </c>
      <c r="AV475" s="14" t="s">
        <v>82</v>
      </c>
      <c r="AW475" s="14" t="s">
        <v>33</v>
      </c>
      <c r="AX475" s="14" t="s">
        <v>72</v>
      </c>
      <c r="AY475" s="258" t="s">
        <v>146</v>
      </c>
    </row>
    <row r="476" s="14" customFormat="1">
      <c r="A476" s="14"/>
      <c r="B476" s="248"/>
      <c r="C476" s="249"/>
      <c r="D476" s="219" t="s">
        <v>235</v>
      </c>
      <c r="E476" s="250" t="s">
        <v>19</v>
      </c>
      <c r="F476" s="251" t="s">
        <v>632</v>
      </c>
      <c r="G476" s="249"/>
      <c r="H476" s="252">
        <v>-1.8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8" t="s">
        <v>235</v>
      </c>
      <c r="AU476" s="258" t="s">
        <v>82</v>
      </c>
      <c r="AV476" s="14" t="s">
        <v>82</v>
      </c>
      <c r="AW476" s="14" t="s">
        <v>33</v>
      </c>
      <c r="AX476" s="14" t="s">
        <v>72</v>
      </c>
      <c r="AY476" s="258" t="s">
        <v>146</v>
      </c>
    </row>
    <row r="477" s="15" customFormat="1">
      <c r="A477" s="15"/>
      <c r="B477" s="269"/>
      <c r="C477" s="270"/>
      <c r="D477" s="219" t="s">
        <v>235</v>
      </c>
      <c r="E477" s="271" t="s">
        <v>19</v>
      </c>
      <c r="F477" s="272" t="s">
        <v>271</v>
      </c>
      <c r="G477" s="270"/>
      <c r="H477" s="273">
        <v>19</v>
      </c>
      <c r="I477" s="274"/>
      <c r="J477" s="270"/>
      <c r="K477" s="270"/>
      <c r="L477" s="275"/>
      <c r="M477" s="276"/>
      <c r="N477" s="277"/>
      <c r="O477" s="277"/>
      <c r="P477" s="277"/>
      <c r="Q477" s="277"/>
      <c r="R477" s="277"/>
      <c r="S477" s="277"/>
      <c r="T477" s="278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9" t="s">
        <v>235</v>
      </c>
      <c r="AU477" s="279" t="s">
        <v>82</v>
      </c>
      <c r="AV477" s="15" t="s">
        <v>145</v>
      </c>
      <c r="AW477" s="15" t="s">
        <v>33</v>
      </c>
      <c r="AX477" s="15" t="s">
        <v>79</v>
      </c>
      <c r="AY477" s="279" t="s">
        <v>146</v>
      </c>
    </row>
    <row r="478" s="2" customFormat="1" ht="33" customHeight="1">
      <c r="A478" s="39"/>
      <c r="B478" s="40"/>
      <c r="C478" s="206" t="s">
        <v>633</v>
      </c>
      <c r="D478" s="206" t="s">
        <v>147</v>
      </c>
      <c r="E478" s="207" t="s">
        <v>634</v>
      </c>
      <c r="F478" s="208" t="s">
        <v>635</v>
      </c>
      <c r="G478" s="209" t="s">
        <v>252</v>
      </c>
      <c r="H478" s="210">
        <v>19</v>
      </c>
      <c r="I478" s="211"/>
      <c r="J478" s="212">
        <f>ROUND(I478*H478,2)</f>
        <v>0</v>
      </c>
      <c r="K478" s="208" t="s">
        <v>194</v>
      </c>
      <c r="L478" s="45"/>
      <c r="M478" s="213" t="s">
        <v>19</v>
      </c>
      <c r="N478" s="214" t="s">
        <v>43</v>
      </c>
      <c r="O478" s="85"/>
      <c r="P478" s="215">
        <f>O478*H478</f>
        <v>0</v>
      </c>
      <c r="Q478" s="215">
        <v>0.0060499999999999998</v>
      </c>
      <c r="R478" s="215">
        <f>Q478*H478</f>
        <v>0.11495</v>
      </c>
      <c r="S478" s="215">
        <v>0</v>
      </c>
      <c r="T478" s="216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17" t="s">
        <v>395</v>
      </c>
      <c r="AT478" s="217" t="s">
        <v>147</v>
      </c>
      <c r="AU478" s="217" t="s">
        <v>82</v>
      </c>
      <c r="AY478" s="18" t="s">
        <v>146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8" t="s">
        <v>79</v>
      </c>
      <c r="BK478" s="218">
        <f>ROUND(I478*H478,2)</f>
        <v>0</v>
      </c>
      <c r="BL478" s="18" t="s">
        <v>395</v>
      </c>
      <c r="BM478" s="217" t="s">
        <v>636</v>
      </c>
    </row>
    <row r="479" s="2" customFormat="1">
      <c r="A479" s="39"/>
      <c r="B479" s="40"/>
      <c r="C479" s="41"/>
      <c r="D479" s="219" t="s">
        <v>152</v>
      </c>
      <c r="E479" s="41"/>
      <c r="F479" s="220" t="s">
        <v>637</v>
      </c>
      <c r="G479" s="41"/>
      <c r="H479" s="41"/>
      <c r="I479" s="221"/>
      <c r="J479" s="41"/>
      <c r="K479" s="41"/>
      <c r="L479" s="45"/>
      <c r="M479" s="222"/>
      <c r="N479" s="223"/>
      <c r="O479" s="85"/>
      <c r="P479" s="85"/>
      <c r="Q479" s="85"/>
      <c r="R479" s="85"/>
      <c r="S479" s="85"/>
      <c r="T479" s="86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152</v>
      </c>
      <c r="AU479" s="18" t="s">
        <v>82</v>
      </c>
    </row>
    <row r="480" s="2" customFormat="1">
      <c r="A480" s="39"/>
      <c r="B480" s="40"/>
      <c r="C480" s="41"/>
      <c r="D480" s="236" t="s">
        <v>197</v>
      </c>
      <c r="E480" s="41"/>
      <c r="F480" s="237" t="s">
        <v>638</v>
      </c>
      <c r="G480" s="41"/>
      <c r="H480" s="41"/>
      <c r="I480" s="221"/>
      <c r="J480" s="41"/>
      <c r="K480" s="41"/>
      <c r="L480" s="45"/>
      <c r="M480" s="222"/>
      <c r="N480" s="223"/>
      <c r="O480" s="85"/>
      <c r="P480" s="85"/>
      <c r="Q480" s="85"/>
      <c r="R480" s="85"/>
      <c r="S480" s="85"/>
      <c r="T480" s="86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197</v>
      </c>
      <c r="AU480" s="18" t="s">
        <v>82</v>
      </c>
    </row>
    <row r="481" s="13" customFormat="1">
      <c r="A481" s="13"/>
      <c r="B481" s="238"/>
      <c r="C481" s="239"/>
      <c r="D481" s="219" t="s">
        <v>235</v>
      </c>
      <c r="E481" s="240" t="s">
        <v>19</v>
      </c>
      <c r="F481" s="241" t="s">
        <v>243</v>
      </c>
      <c r="G481" s="239"/>
      <c r="H481" s="240" t="s">
        <v>19</v>
      </c>
      <c r="I481" s="242"/>
      <c r="J481" s="239"/>
      <c r="K481" s="239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235</v>
      </c>
      <c r="AU481" s="247" t="s">
        <v>82</v>
      </c>
      <c r="AV481" s="13" t="s">
        <v>79</v>
      </c>
      <c r="AW481" s="13" t="s">
        <v>33</v>
      </c>
      <c r="AX481" s="13" t="s">
        <v>72</v>
      </c>
      <c r="AY481" s="247" t="s">
        <v>146</v>
      </c>
    </row>
    <row r="482" s="14" customFormat="1">
      <c r="A482" s="14"/>
      <c r="B482" s="248"/>
      <c r="C482" s="249"/>
      <c r="D482" s="219" t="s">
        <v>235</v>
      </c>
      <c r="E482" s="250" t="s">
        <v>19</v>
      </c>
      <c r="F482" s="251" t="s">
        <v>631</v>
      </c>
      <c r="G482" s="249"/>
      <c r="H482" s="252">
        <v>20.800000000000001</v>
      </c>
      <c r="I482" s="253"/>
      <c r="J482" s="249"/>
      <c r="K482" s="249"/>
      <c r="L482" s="254"/>
      <c r="M482" s="255"/>
      <c r="N482" s="256"/>
      <c r="O482" s="256"/>
      <c r="P482" s="256"/>
      <c r="Q482" s="256"/>
      <c r="R482" s="256"/>
      <c r="S482" s="256"/>
      <c r="T482" s="257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8" t="s">
        <v>235</v>
      </c>
      <c r="AU482" s="258" t="s">
        <v>82</v>
      </c>
      <c r="AV482" s="14" t="s">
        <v>82</v>
      </c>
      <c r="AW482" s="14" t="s">
        <v>33</v>
      </c>
      <c r="AX482" s="14" t="s">
        <v>72</v>
      </c>
      <c r="AY482" s="258" t="s">
        <v>146</v>
      </c>
    </row>
    <row r="483" s="14" customFormat="1">
      <c r="A483" s="14"/>
      <c r="B483" s="248"/>
      <c r="C483" s="249"/>
      <c r="D483" s="219" t="s">
        <v>235</v>
      </c>
      <c r="E483" s="250" t="s">
        <v>19</v>
      </c>
      <c r="F483" s="251" t="s">
        <v>632</v>
      </c>
      <c r="G483" s="249"/>
      <c r="H483" s="252">
        <v>-1.8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8" t="s">
        <v>235</v>
      </c>
      <c r="AU483" s="258" t="s">
        <v>82</v>
      </c>
      <c r="AV483" s="14" t="s">
        <v>82</v>
      </c>
      <c r="AW483" s="14" t="s">
        <v>33</v>
      </c>
      <c r="AX483" s="14" t="s">
        <v>72</v>
      </c>
      <c r="AY483" s="258" t="s">
        <v>146</v>
      </c>
    </row>
    <row r="484" s="15" customFormat="1">
      <c r="A484" s="15"/>
      <c r="B484" s="269"/>
      <c r="C484" s="270"/>
      <c r="D484" s="219" t="s">
        <v>235</v>
      </c>
      <c r="E484" s="271" t="s">
        <v>19</v>
      </c>
      <c r="F484" s="272" t="s">
        <v>271</v>
      </c>
      <c r="G484" s="270"/>
      <c r="H484" s="273">
        <v>19</v>
      </c>
      <c r="I484" s="274"/>
      <c r="J484" s="270"/>
      <c r="K484" s="270"/>
      <c r="L484" s="275"/>
      <c r="M484" s="276"/>
      <c r="N484" s="277"/>
      <c r="O484" s="277"/>
      <c r="P484" s="277"/>
      <c r="Q484" s="277"/>
      <c r="R484" s="277"/>
      <c r="S484" s="277"/>
      <c r="T484" s="278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9" t="s">
        <v>235</v>
      </c>
      <c r="AU484" s="279" t="s">
        <v>82</v>
      </c>
      <c r="AV484" s="15" t="s">
        <v>145</v>
      </c>
      <c r="AW484" s="15" t="s">
        <v>33</v>
      </c>
      <c r="AX484" s="15" t="s">
        <v>79</v>
      </c>
      <c r="AY484" s="279" t="s">
        <v>146</v>
      </c>
    </row>
    <row r="485" s="2" customFormat="1" ht="16.5" customHeight="1">
      <c r="A485" s="39"/>
      <c r="B485" s="40"/>
      <c r="C485" s="259" t="s">
        <v>639</v>
      </c>
      <c r="D485" s="259" t="s">
        <v>245</v>
      </c>
      <c r="E485" s="260" t="s">
        <v>640</v>
      </c>
      <c r="F485" s="261" t="s">
        <v>641</v>
      </c>
      <c r="G485" s="262" t="s">
        <v>252</v>
      </c>
      <c r="H485" s="263">
        <v>20.899999999999999</v>
      </c>
      <c r="I485" s="264"/>
      <c r="J485" s="265">
        <f>ROUND(I485*H485,2)</f>
        <v>0</v>
      </c>
      <c r="K485" s="261" t="s">
        <v>194</v>
      </c>
      <c r="L485" s="266"/>
      <c r="M485" s="267" t="s">
        <v>19</v>
      </c>
      <c r="N485" s="268" t="s">
        <v>43</v>
      </c>
      <c r="O485" s="85"/>
      <c r="P485" s="215">
        <f>O485*H485</f>
        <v>0</v>
      </c>
      <c r="Q485" s="215">
        <v>0.0129</v>
      </c>
      <c r="R485" s="215">
        <f>Q485*H485</f>
        <v>0.26960999999999996</v>
      </c>
      <c r="S485" s="215">
        <v>0</v>
      </c>
      <c r="T485" s="216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7" t="s">
        <v>485</v>
      </c>
      <c r="AT485" s="217" t="s">
        <v>245</v>
      </c>
      <c r="AU485" s="217" t="s">
        <v>82</v>
      </c>
      <c r="AY485" s="18" t="s">
        <v>146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8" t="s">
        <v>79</v>
      </c>
      <c r="BK485" s="218">
        <f>ROUND(I485*H485,2)</f>
        <v>0</v>
      </c>
      <c r="BL485" s="18" t="s">
        <v>395</v>
      </c>
      <c r="BM485" s="217" t="s">
        <v>642</v>
      </c>
    </row>
    <row r="486" s="2" customFormat="1">
      <c r="A486" s="39"/>
      <c r="B486" s="40"/>
      <c r="C486" s="41"/>
      <c r="D486" s="219" t="s">
        <v>152</v>
      </c>
      <c r="E486" s="41"/>
      <c r="F486" s="220" t="s">
        <v>641</v>
      </c>
      <c r="G486" s="41"/>
      <c r="H486" s="41"/>
      <c r="I486" s="221"/>
      <c r="J486" s="41"/>
      <c r="K486" s="41"/>
      <c r="L486" s="45"/>
      <c r="M486" s="222"/>
      <c r="N486" s="223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152</v>
      </c>
      <c r="AU486" s="18" t="s">
        <v>82</v>
      </c>
    </row>
    <row r="487" s="14" customFormat="1">
      <c r="A487" s="14"/>
      <c r="B487" s="248"/>
      <c r="C487" s="249"/>
      <c r="D487" s="219" t="s">
        <v>235</v>
      </c>
      <c r="E487" s="249"/>
      <c r="F487" s="251" t="s">
        <v>643</v>
      </c>
      <c r="G487" s="249"/>
      <c r="H487" s="252">
        <v>20.899999999999999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8" t="s">
        <v>235</v>
      </c>
      <c r="AU487" s="258" t="s">
        <v>82</v>
      </c>
      <c r="AV487" s="14" t="s">
        <v>82</v>
      </c>
      <c r="AW487" s="14" t="s">
        <v>4</v>
      </c>
      <c r="AX487" s="14" t="s">
        <v>79</v>
      </c>
      <c r="AY487" s="258" t="s">
        <v>146</v>
      </c>
    </row>
    <row r="488" s="2" customFormat="1" ht="24.15" customHeight="1">
      <c r="A488" s="39"/>
      <c r="B488" s="40"/>
      <c r="C488" s="206" t="s">
        <v>644</v>
      </c>
      <c r="D488" s="206" t="s">
        <v>147</v>
      </c>
      <c r="E488" s="207" t="s">
        <v>645</v>
      </c>
      <c r="F488" s="208" t="s">
        <v>646</v>
      </c>
      <c r="G488" s="209" t="s">
        <v>414</v>
      </c>
      <c r="H488" s="210">
        <v>6</v>
      </c>
      <c r="I488" s="211"/>
      <c r="J488" s="212">
        <f>ROUND(I488*H488,2)</f>
        <v>0</v>
      </c>
      <c r="K488" s="208" t="s">
        <v>194</v>
      </c>
      <c r="L488" s="45"/>
      <c r="M488" s="213" t="s">
        <v>19</v>
      </c>
      <c r="N488" s="214" t="s">
        <v>43</v>
      </c>
      <c r="O488" s="85"/>
      <c r="P488" s="215">
        <f>O488*H488</f>
        <v>0</v>
      </c>
      <c r="Q488" s="215">
        <v>0.00020000000000000001</v>
      </c>
      <c r="R488" s="215">
        <f>Q488*H488</f>
        <v>0.0012000000000000001</v>
      </c>
      <c r="S488" s="215">
        <v>0</v>
      </c>
      <c r="T488" s="21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7" t="s">
        <v>395</v>
      </c>
      <c r="AT488" s="217" t="s">
        <v>147</v>
      </c>
      <c r="AU488" s="217" t="s">
        <v>82</v>
      </c>
      <c r="AY488" s="18" t="s">
        <v>146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8" t="s">
        <v>79</v>
      </c>
      <c r="BK488" s="218">
        <f>ROUND(I488*H488,2)</f>
        <v>0</v>
      </c>
      <c r="BL488" s="18" t="s">
        <v>395</v>
      </c>
      <c r="BM488" s="217" t="s">
        <v>647</v>
      </c>
    </row>
    <row r="489" s="2" customFormat="1">
      <c r="A489" s="39"/>
      <c r="B489" s="40"/>
      <c r="C489" s="41"/>
      <c r="D489" s="219" t="s">
        <v>152</v>
      </c>
      <c r="E489" s="41"/>
      <c r="F489" s="220" t="s">
        <v>648</v>
      </c>
      <c r="G489" s="41"/>
      <c r="H489" s="41"/>
      <c r="I489" s="221"/>
      <c r="J489" s="41"/>
      <c r="K489" s="41"/>
      <c r="L489" s="45"/>
      <c r="M489" s="222"/>
      <c r="N489" s="223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152</v>
      </c>
      <c r="AU489" s="18" t="s">
        <v>82</v>
      </c>
    </row>
    <row r="490" s="2" customFormat="1">
      <c r="A490" s="39"/>
      <c r="B490" s="40"/>
      <c r="C490" s="41"/>
      <c r="D490" s="236" t="s">
        <v>197</v>
      </c>
      <c r="E490" s="41"/>
      <c r="F490" s="237" t="s">
        <v>649</v>
      </c>
      <c r="G490" s="41"/>
      <c r="H490" s="41"/>
      <c r="I490" s="221"/>
      <c r="J490" s="41"/>
      <c r="K490" s="41"/>
      <c r="L490" s="45"/>
      <c r="M490" s="222"/>
      <c r="N490" s="223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197</v>
      </c>
      <c r="AU490" s="18" t="s">
        <v>82</v>
      </c>
    </row>
    <row r="491" s="13" customFormat="1">
      <c r="A491" s="13"/>
      <c r="B491" s="238"/>
      <c r="C491" s="239"/>
      <c r="D491" s="219" t="s">
        <v>235</v>
      </c>
      <c r="E491" s="240" t="s">
        <v>19</v>
      </c>
      <c r="F491" s="241" t="s">
        <v>243</v>
      </c>
      <c r="G491" s="239"/>
      <c r="H491" s="240" t="s">
        <v>19</v>
      </c>
      <c r="I491" s="242"/>
      <c r="J491" s="239"/>
      <c r="K491" s="239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235</v>
      </c>
      <c r="AU491" s="247" t="s">
        <v>82</v>
      </c>
      <c r="AV491" s="13" t="s">
        <v>79</v>
      </c>
      <c r="AW491" s="13" t="s">
        <v>33</v>
      </c>
      <c r="AX491" s="13" t="s">
        <v>72</v>
      </c>
      <c r="AY491" s="247" t="s">
        <v>146</v>
      </c>
    </row>
    <row r="492" s="14" customFormat="1">
      <c r="A492" s="14"/>
      <c r="B492" s="248"/>
      <c r="C492" s="249"/>
      <c r="D492" s="219" t="s">
        <v>235</v>
      </c>
      <c r="E492" s="250" t="s">
        <v>19</v>
      </c>
      <c r="F492" s="251" t="s">
        <v>650</v>
      </c>
      <c r="G492" s="249"/>
      <c r="H492" s="252">
        <v>6</v>
      </c>
      <c r="I492" s="253"/>
      <c r="J492" s="249"/>
      <c r="K492" s="249"/>
      <c r="L492" s="254"/>
      <c r="M492" s="255"/>
      <c r="N492" s="256"/>
      <c r="O492" s="256"/>
      <c r="P492" s="256"/>
      <c r="Q492" s="256"/>
      <c r="R492" s="256"/>
      <c r="S492" s="256"/>
      <c r="T492" s="25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8" t="s">
        <v>235</v>
      </c>
      <c r="AU492" s="258" t="s">
        <v>82</v>
      </c>
      <c r="AV492" s="14" t="s">
        <v>82</v>
      </c>
      <c r="AW492" s="14" t="s">
        <v>33</v>
      </c>
      <c r="AX492" s="14" t="s">
        <v>79</v>
      </c>
      <c r="AY492" s="258" t="s">
        <v>146</v>
      </c>
    </row>
    <row r="493" s="2" customFormat="1" ht="16.5" customHeight="1">
      <c r="A493" s="39"/>
      <c r="B493" s="40"/>
      <c r="C493" s="259" t="s">
        <v>651</v>
      </c>
      <c r="D493" s="259" t="s">
        <v>245</v>
      </c>
      <c r="E493" s="260" t="s">
        <v>652</v>
      </c>
      <c r="F493" s="261" t="s">
        <v>653</v>
      </c>
      <c r="G493" s="262" t="s">
        <v>414</v>
      </c>
      <c r="H493" s="263">
        <v>6.2999999999999998</v>
      </c>
      <c r="I493" s="264"/>
      <c r="J493" s="265">
        <f>ROUND(I493*H493,2)</f>
        <v>0</v>
      </c>
      <c r="K493" s="261" t="s">
        <v>194</v>
      </c>
      <c r="L493" s="266"/>
      <c r="M493" s="267" t="s">
        <v>19</v>
      </c>
      <c r="N493" s="268" t="s">
        <v>43</v>
      </c>
      <c r="O493" s="85"/>
      <c r="P493" s="215">
        <f>O493*H493</f>
        <v>0</v>
      </c>
      <c r="Q493" s="215">
        <v>0.00029999999999999997</v>
      </c>
      <c r="R493" s="215">
        <f>Q493*H493</f>
        <v>0.0018899999999999998</v>
      </c>
      <c r="S493" s="215">
        <v>0</v>
      </c>
      <c r="T493" s="216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7" t="s">
        <v>485</v>
      </c>
      <c r="AT493" s="217" t="s">
        <v>245</v>
      </c>
      <c r="AU493" s="217" t="s">
        <v>82</v>
      </c>
      <c r="AY493" s="18" t="s">
        <v>146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8" t="s">
        <v>79</v>
      </c>
      <c r="BK493" s="218">
        <f>ROUND(I493*H493,2)</f>
        <v>0</v>
      </c>
      <c r="BL493" s="18" t="s">
        <v>395</v>
      </c>
      <c r="BM493" s="217" t="s">
        <v>654</v>
      </c>
    </row>
    <row r="494" s="2" customFormat="1">
      <c r="A494" s="39"/>
      <c r="B494" s="40"/>
      <c r="C494" s="41"/>
      <c r="D494" s="219" t="s">
        <v>152</v>
      </c>
      <c r="E494" s="41"/>
      <c r="F494" s="220" t="s">
        <v>653</v>
      </c>
      <c r="G494" s="41"/>
      <c r="H494" s="41"/>
      <c r="I494" s="221"/>
      <c r="J494" s="41"/>
      <c r="K494" s="41"/>
      <c r="L494" s="45"/>
      <c r="M494" s="222"/>
      <c r="N494" s="223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152</v>
      </c>
      <c r="AU494" s="18" t="s">
        <v>82</v>
      </c>
    </row>
    <row r="495" s="14" customFormat="1">
      <c r="A495" s="14"/>
      <c r="B495" s="248"/>
      <c r="C495" s="249"/>
      <c r="D495" s="219" t="s">
        <v>235</v>
      </c>
      <c r="E495" s="249"/>
      <c r="F495" s="251" t="s">
        <v>655</v>
      </c>
      <c r="G495" s="249"/>
      <c r="H495" s="252">
        <v>6.2999999999999998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8" t="s">
        <v>235</v>
      </c>
      <c r="AU495" s="258" t="s">
        <v>82</v>
      </c>
      <c r="AV495" s="14" t="s">
        <v>82</v>
      </c>
      <c r="AW495" s="14" t="s">
        <v>4</v>
      </c>
      <c r="AX495" s="14" t="s">
        <v>79</v>
      </c>
      <c r="AY495" s="258" t="s">
        <v>146</v>
      </c>
    </row>
    <row r="496" s="2" customFormat="1" ht="24.15" customHeight="1">
      <c r="A496" s="39"/>
      <c r="B496" s="40"/>
      <c r="C496" s="206" t="s">
        <v>656</v>
      </c>
      <c r="D496" s="206" t="s">
        <v>147</v>
      </c>
      <c r="E496" s="207" t="s">
        <v>657</v>
      </c>
      <c r="F496" s="208" t="s">
        <v>658</v>
      </c>
      <c r="G496" s="209" t="s">
        <v>239</v>
      </c>
      <c r="H496" s="210">
        <v>0.39300000000000002</v>
      </c>
      <c r="I496" s="211"/>
      <c r="J496" s="212">
        <f>ROUND(I496*H496,2)</f>
        <v>0</v>
      </c>
      <c r="K496" s="208" t="s">
        <v>194</v>
      </c>
      <c r="L496" s="45"/>
      <c r="M496" s="213" t="s">
        <v>19</v>
      </c>
      <c r="N496" s="214" t="s">
        <v>43</v>
      </c>
      <c r="O496" s="85"/>
      <c r="P496" s="215">
        <f>O496*H496</f>
        <v>0</v>
      </c>
      <c r="Q496" s="215">
        <v>0</v>
      </c>
      <c r="R496" s="215">
        <f>Q496*H496</f>
        <v>0</v>
      </c>
      <c r="S496" s="215">
        <v>0</v>
      </c>
      <c r="T496" s="216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7" t="s">
        <v>395</v>
      </c>
      <c r="AT496" s="217" t="s">
        <v>147</v>
      </c>
      <c r="AU496" s="217" t="s">
        <v>82</v>
      </c>
      <c r="AY496" s="18" t="s">
        <v>146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8" t="s">
        <v>79</v>
      </c>
      <c r="BK496" s="218">
        <f>ROUND(I496*H496,2)</f>
        <v>0</v>
      </c>
      <c r="BL496" s="18" t="s">
        <v>395</v>
      </c>
      <c r="BM496" s="217" t="s">
        <v>659</v>
      </c>
    </row>
    <row r="497" s="2" customFormat="1">
      <c r="A497" s="39"/>
      <c r="B497" s="40"/>
      <c r="C497" s="41"/>
      <c r="D497" s="219" t="s">
        <v>152</v>
      </c>
      <c r="E497" s="41"/>
      <c r="F497" s="220" t="s">
        <v>660</v>
      </c>
      <c r="G497" s="41"/>
      <c r="H497" s="41"/>
      <c r="I497" s="221"/>
      <c r="J497" s="41"/>
      <c r="K497" s="41"/>
      <c r="L497" s="45"/>
      <c r="M497" s="222"/>
      <c r="N497" s="223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152</v>
      </c>
      <c r="AU497" s="18" t="s">
        <v>82</v>
      </c>
    </row>
    <row r="498" s="2" customFormat="1">
      <c r="A498" s="39"/>
      <c r="B498" s="40"/>
      <c r="C498" s="41"/>
      <c r="D498" s="236" t="s">
        <v>197</v>
      </c>
      <c r="E498" s="41"/>
      <c r="F498" s="237" t="s">
        <v>661</v>
      </c>
      <c r="G498" s="41"/>
      <c r="H498" s="41"/>
      <c r="I498" s="221"/>
      <c r="J498" s="41"/>
      <c r="K498" s="41"/>
      <c r="L498" s="45"/>
      <c r="M498" s="222"/>
      <c r="N498" s="223"/>
      <c r="O498" s="85"/>
      <c r="P498" s="85"/>
      <c r="Q498" s="85"/>
      <c r="R498" s="85"/>
      <c r="S498" s="85"/>
      <c r="T498" s="86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197</v>
      </c>
      <c r="AU498" s="18" t="s">
        <v>82</v>
      </c>
    </row>
    <row r="499" s="11" customFormat="1" ht="22.8" customHeight="1">
      <c r="A499" s="11"/>
      <c r="B499" s="192"/>
      <c r="C499" s="193"/>
      <c r="D499" s="194" t="s">
        <v>71</v>
      </c>
      <c r="E499" s="234" t="s">
        <v>662</v>
      </c>
      <c r="F499" s="234" t="s">
        <v>663</v>
      </c>
      <c r="G499" s="193"/>
      <c r="H499" s="193"/>
      <c r="I499" s="196"/>
      <c r="J499" s="235">
        <f>BK499</f>
        <v>0</v>
      </c>
      <c r="K499" s="193"/>
      <c r="L499" s="198"/>
      <c r="M499" s="199"/>
      <c r="N499" s="200"/>
      <c r="O499" s="200"/>
      <c r="P499" s="201">
        <f>SUM(P500:P514)</f>
        <v>0</v>
      </c>
      <c r="Q499" s="200"/>
      <c r="R499" s="201">
        <f>SUM(R500:R514)</f>
        <v>0.00046930000000000008</v>
      </c>
      <c r="S499" s="200"/>
      <c r="T499" s="202">
        <f>SUM(T500:T514)</f>
        <v>0</v>
      </c>
      <c r="U499" s="11"/>
      <c r="V499" s="11"/>
      <c r="W499" s="11"/>
      <c r="X499" s="11"/>
      <c r="Y499" s="11"/>
      <c r="Z499" s="11"/>
      <c r="AA499" s="11"/>
      <c r="AB499" s="11"/>
      <c r="AC499" s="11"/>
      <c r="AD499" s="11"/>
      <c r="AE499" s="11"/>
      <c r="AR499" s="203" t="s">
        <v>82</v>
      </c>
      <c r="AT499" s="204" t="s">
        <v>71</v>
      </c>
      <c r="AU499" s="204" t="s">
        <v>79</v>
      </c>
      <c r="AY499" s="203" t="s">
        <v>146</v>
      </c>
      <c r="BK499" s="205">
        <f>SUM(BK500:BK514)</f>
        <v>0</v>
      </c>
    </row>
    <row r="500" s="2" customFormat="1" ht="24.15" customHeight="1">
      <c r="A500" s="39"/>
      <c r="B500" s="40"/>
      <c r="C500" s="206" t="s">
        <v>664</v>
      </c>
      <c r="D500" s="206" t="s">
        <v>147</v>
      </c>
      <c r="E500" s="207" t="s">
        <v>665</v>
      </c>
      <c r="F500" s="208" t="s">
        <v>666</v>
      </c>
      <c r="G500" s="209" t="s">
        <v>252</v>
      </c>
      <c r="H500" s="210">
        <v>1.2350000000000001</v>
      </c>
      <c r="I500" s="211"/>
      <c r="J500" s="212">
        <f>ROUND(I500*H500,2)</f>
        <v>0</v>
      </c>
      <c r="K500" s="208" t="s">
        <v>194</v>
      </c>
      <c r="L500" s="45"/>
      <c r="M500" s="213" t="s">
        <v>19</v>
      </c>
      <c r="N500" s="214" t="s">
        <v>43</v>
      </c>
      <c r="O500" s="85"/>
      <c r="P500" s="215">
        <f>O500*H500</f>
        <v>0</v>
      </c>
      <c r="Q500" s="215">
        <v>0.00013999999999999999</v>
      </c>
      <c r="R500" s="215">
        <f>Q500*H500</f>
        <v>0.0001729</v>
      </c>
      <c r="S500" s="215">
        <v>0</v>
      </c>
      <c r="T500" s="216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17" t="s">
        <v>395</v>
      </c>
      <c r="AT500" s="217" t="s">
        <v>147</v>
      </c>
      <c r="AU500" s="217" t="s">
        <v>82</v>
      </c>
      <c r="AY500" s="18" t="s">
        <v>146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8" t="s">
        <v>79</v>
      </c>
      <c r="BK500" s="218">
        <f>ROUND(I500*H500,2)</f>
        <v>0</v>
      </c>
      <c r="BL500" s="18" t="s">
        <v>395</v>
      </c>
      <c r="BM500" s="217" t="s">
        <v>667</v>
      </c>
    </row>
    <row r="501" s="2" customFormat="1">
      <c r="A501" s="39"/>
      <c r="B501" s="40"/>
      <c r="C501" s="41"/>
      <c r="D501" s="219" t="s">
        <v>152</v>
      </c>
      <c r="E501" s="41"/>
      <c r="F501" s="220" t="s">
        <v>668</v>
      </c>
      <c r="G501" s="41"/>
      <c r="H501" s="41"/>
      <c r="I501" s="221"/>
      <c r="J501" s="41"/>
      <c r="K501" s="41"/>
      <c r="L501" s="45"/>
      <c r="M501" s="222"/>
      <c r="N501" s="223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152</v>
      </c>
      <c r="AU501" s="18" t="s">
        <v>82</v>
      </c>
    </row>
    <row r="502" s="2" customFormat="1">
      <c r="A502" s="39"/>
      <c r="B502" s="40"/>
      <c r="C502" s="41"/>
      <c r="D502" s="236" t="s">
        <v>197</v>
      </c>
      <c r="E502" s="41"/>
      <c r="F502" s="237" t="s">
        <v>669</v>
      </c>
      <c r="G502" s="41"/>
      <c r="H502" s="41"/>
      <c r="I502" s="221"/>
      <c r="J502" s="41"/>
      <c r="K502" s="41"/>
      <c r="L502" s="45"/>
      <c r="M502" s="222"/>
      <c r="N502" s="223"/>
      <c r="O502" s="85"/>
      <c r="P502" s="85"/>
      <c r="Q502" s="85"/>
      <c r="R502" s="85"/>
      <c r="S502" s="85"/>
      <c r="T502" s="86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197</v>
      </c>
      <c r="AU502" s="18" t="s">
        <v>82</v>
      </c>
    </row>
    <row r="503" s="13" customFormat="1">
      <c r="A503" s="13"/>
      <c r="B503" s="238"/>
      <c r="C503" s="239"/>
      <c r="D503" s="219" t="s">
        <v>235</v>
      </c>
      <c r="E503" s="240" t="s">
        <v>19</v>
      </c>
      <c r="F503" s="241" t="s">
        <v>670</v>
      </c>
      <c r="G503" s="239"/>
      <c r="H503" s="240" t="s">
        <v>19</v>
      </c>
      <c r="I503" s="242"/>
      <c r="J503" s="239"/>
      <c r="K503" s="239"/>
      <c r="L503" s="243"/>
      <c r="M503" s="244"/>
      <c r="N503" s="245"/>
      <c r="O503" s="245"/>
      <c r="P503" s="245"/>
      <c r="Q503" s="245"/>
      <c r="R503" s="245"/>
      <c r="S503" s="245"/>
      <c r="T503" s="24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7" t="s">
        <v>235</v>
      </c>
      <c r="AU503" s="247" t="s">
        <v>82</v>
      </c>
      <c r="AV503" s="13" t="s">
        <v>79</v>
      </c>
      <c r="AW503" s="13" t="s">
        <v>33</v>
      </c>
      <c r="AX503" s="13" t="s">
        <v>72</v>
      </c>
      <c r="AY503" s="247" t="s">
        <v>146</v>
      </c>
    </row>
    <row r="504" s="14" customFormat="1">
      <c r="A504" s="14"/>
      <c r="B504" s="248"/>
      <c r="C504" s="249"/>
      <c r="D504" s="219" t="s">
        <v>235</v>
      </c>
      <c r="E504" s="250" t="s">
        <v>19</v>
      </c>
      <c r="F504" s="251" t="s">
        <v>671</v>
      </c>
      <c r="G504" s="249"/>
      <c r="H504" s="252">
        <v>1.2350000000000001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235</v>
      </c>
      <c r="AU504" s="258" t="s">
        <v>82</v>
      </c>
      <c r="AV504" s="14" t="s">
        <v>82</v>
      </c>
      <c r="AW504" s="14" t="s">
        <v>33</v>
      </c>
      <c r="AX504" s="14" t="s">
        <v>79</v>
      </c>
      <c r="AY504" s="258" t="s">
        <v>146</v>
      </c>
    </row>
    <row r="505" s="2" customFormat="1" ht="24.15" customHeight="1">
      <c r="A505" s="39"/>
      <c r="B505" s="40"/>
      <c r="C505" s="206" t="s">
        <v>672</v>
      </c>
      <c r="D505" s="206" t="s">
        <v>147</v>
      </c>
      <c r="E505" s="207" t="s">
        <v>673</v>
      </c>
      <c r="F505" s="208" t="s">
        <v>674</v>
      </c>
      <c r="G505" s="209" t="s">
        <v>252</v>
      </c>
      <c r="H505" s="210">
        <v>1.2350000000000001</v>
      </c>
      <c r="I505" s="211"/>
      <c r="J505" s="212">
        <f>ROUND(I505*H505,2)</f>
        <v>0</v>
      </c>
      <c r="K505" s="208" t="s">
        <v>194</v>
      </c>
      <c r="L505" s="45"/>
      <c r="M505" s="213" t="s">
        <v>19</v>
      </c>
      <c r="N505" s="214" t="s">
        <v>43</v>
      </c>
      <c r="O505" s="85"/>
      <c r="P505" s="215">
        <f>O505*H505</f>
        <v>0</v>
      </c>
      <c r="Q505" s="215">
        <v>0.00012</v>
      </c>
      <c r="R505" s="215">
        <f>Q505*H505</f>
        <v>0.00014820000000000002</v>
      </c>
      <c r="S505" s="215">
        <v>0</v>
      </c>
      <c r="T505" s="216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7" t="s">
        <v>395</v>
      </c>
      <c r="AT505" s="217" t="s">
        <v>147</v>
      </c>
      <c r="AU505" s="217" t="s">
        <v>82</v>
      </c>
      <c r="AY505" s="18" t="s">
        <v>146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8" t="s">
        <v>79</v>
      </c>
      <c r="BK505" s="218">
        <f>ROUND(I505*H505,2)</f>
        <v>0</v>
      </c>
      <c r="BL505" s="18" t="s">
        <v>395</v>
      </c>
      <c r="BM505" s="217" t="s">
        <v>675</v>
      </c>
    </row>
    <row r="506" s="2" customFormat="1">
      <c r="A506" s="39"/>
      <c r="B506" s="40"/>
      <c r="C506" s="41"/>
      <c r="D506" s="219" t="s">
        <v>152</v>
      </c>
      <c r="E506" s="41"/>
      <c r="F506" s="220" t="s">
        <v>676</v>
      </c>
      <c r="G506" s="41"/>
      <c r="H506" s="41"/>
      <c r="I506" s="221"/>
      <c r="J506" s="41"/>
      <c r="K506" s="41"/>
      <c r="L506" s="45"/>
      <c r="M506" s="222"/>
      <c r="N506" s="223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152</v>
      </c>
      <c r="AU506" s="18" t="s">
        <v>82</v>
      </c>
    </row>
    <row r="507" s="2" customFormat="1">
      <c r="A507" s="39"/>
      <c r="B507" s="40"/>
      <c r="C507" s="41"/>
      <c r="D507" s="236" t="s">
        <v>197</v>
      </c>
      <c r="E507" s="41"/>
      <c r="F507" s="237" t="s">
        <v>677</v>
      </c>
      <c r="G507" s="41"/>
      <c r="H507" s="41"/>
      <c r="I507" s="221"/>
      <c r="J507" s="41"/>
      <c r="K507" s="41"/>
      <c r="L507" s="45"/>
      <c r="M507" s="222"/>
      <c r="N507" s="223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197</v>
      </c>
      <c r="AU507" s="18" t="s">
        <v>82</v>
      </c>
    </row>
    <row r="508" s="13" customFormat="1">
      <c r="A508" s="13"/>
      <c r="B508" s="238"/>
      <c r="C508" s="239"/>
      <c r="D508" s="219" t="s">
        <v>235</v>
      </c>
      <c r="E508" s="240" t="s">
        <v>19</v>
      </c>
      <c r="F508" s="241" t="s">
        <v>670</v>
      </c>
      <c r="G508" s="239"/>
      <c r="H508" s="240" t="s">
        <v>19</v>
      </c>
      <c r="I508" s="242"/>
      <c r="J508" s="239"/>
      <c r="K508" s="239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235</v>
      </c>
      <c r="AU508" s="247" t="s">
        <v>82</v>
      </c>
      <c r="AV508" s="13" t="s">
        <v>79</v>
      </c>
      <c r="AW508" s="13" t="s">
        <v>33</v>
      </c>
      <c r="AX508" s="13" t="s">
        <v>72</v>
      </c>
      <c r="AY508" s="247" t="s">
        <v>146</v>
      </c>
    </row>
    <row r="509" s="14" customFormat="1">
      <c r="A509" s="14"/>
      <c r="B509" s="248"/>
      <c r="C509" s="249"/>
      <c r="D509" s="219" t="s">
        <v>235</v>
      </c>
      <c r="E509" s="250" t="s">
        <v>19</v>
      </c>
      <c r="F509" s="251" t="s">
        <v>671</v>
      </c>
      <c r="G509" s="249"/>
      <c r="H509" s="252">
        <v>1.2350000000000001</v>
      </c>
      <c r="I509" s="253"/>
      <c r="J509" s="249"/>
      <c r="K509" s="249"/>
      <c r="L509" s="254"/>
      <c r="M509" s="255"/>
      <c r="N509" s="256"/>
      <c r="O509" s="256"/>
      <c r="P509" s="256"/>
      <c r="Q509" s="256"/>
      <c r="R509" s="256"/>
      <c r="S509" s="256"/>
      <c r="T509" s="25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8" t="s">
        <v>235</v>
      </c>
      <c r="AU509" s="258" t="s">
        <v>82</v>
      </c>
      <c r="AV509" s="14" t="s">
        <v>82</v>
      </c>
      <c r="AW509" s="14" t="s">
        <v>33</v>
      </c>
      <c r="AX509" s="14" t="s">
        <v>79</v>
      </c>
      <c r="AY509" s="258" t="s">
        <v>146</v>
      </c>
    </row>
    <row r="510" s="2" customFormat="1" ht="24.15" customHeight="1">
      <c r="A510" s="39"/>
      <c r="B510" s="40"/>
      <c r="C510" s="206" t="s">
        <v>678</v>
      </c>
      <c r="D510" s="206" t="s">
        <v>147</v>
      </c>
      <c r="E510" s="207" t="s">
        <v>679</v>
      </c>
      <c r="F510" s="208" t="s">
        <v>680</v>
      </c>
      <c r="G510" s="209" t="s">
        <v>252</v>
      </c>
      <c r="H510" s="210">
        <v>1.2350000000000001</v>
      </c>
      <c r="I510" s="211"/>
      <c r="J510" s="212">
        <f>ROUND(I510*H510,2)</f>
        <v>0</v>
      </c>
      <c r="K510" s="208" t="s">
        <v>194</v>
      </c>
      <c r="L510" s="45"/>
      <c r="M510" s="213" t="s">
        <v>19</v>
      </c>
      <c r="N510" s="214" t="s">
        <v>43</v>
      </c>
      <c r="O510" s="85"/>
      <c r="P510" s="215">
        <f>O510*H510</f>
        <v>0</v>
      </c>
      <c r="Q510" s="215">
        <v>0.00012</v>
      </c>
      <c r="R510" s="215">
        <f>Q510*H510</f>
        <v>0.00014820000000000002</v>
      </c>
      <c r="S510" s="215">
        <v>0</v>
      </c>
      <c r="T510" s="216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7" t="s">
        <v>395</v>
      </c>
      <c r="AT510" s="217" t="s">
        <v>147</v>
      </c>
      <c r="AU510" s="217" t="s">
        <v>82</v>
      </c>
      <c r="AY510" s="18" t="s">
        <v>146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8" t="s">
        <v>79</v>
      </c>
      <c r="BK510" s="218">
        <f>ROUND(I510*H510,2)</f>
        <v>0</v>
      </c>
      <c r="BL510" s="18" t="s">
        <v>395</v>
      </c>
      <c r="BM510" s="217" t="s">
        <v>681</v>
      </c>
    </row>
    <row r="511" s="2" customFormat="1">
      <c r="A511" s="39"/>
      <c r="B511" s="40"/>
      <c r="C511" s="41"/>
      <c r="D511" s="219" t="s">
        <v>152</v>
      </c>
      <c r="E511" s="41"/>
      <c r="F511" s="220" t="s">
        <v>682</v>
      </c>
      <c r="G511" s="41"/>
      <c r="H511" s="41"/>
      <c r="I511" s="221"/>
      <c r="J511" s="41"/>
      <c r="K511" s="41"/>
      <c r="L511" s="45"/>
      <c r="M511" s="222"/>
      <c r="N511" s="223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152</v>
      </c>
      <c r="AU511" s="18" t="s">
        <v>82</v>
      </c>
    </row>
    <row r="512" s="2" customFormat="1">
      <c r="A512" s="39"/>
      <c r="B512" s="40"/>
      <c r="C512" s="41"/>
      <c r="D512" s="236" t="s">
        <v>197</v>
      </c>
      <c r="E512" s="41"/>
      <c r="F512" s="237" t="s">
        <v>683</v>
      </c>
      <c r="G512" s="41"/>
      <c r="H512" s="41"/>
      <c r="I512" s="221"/>
      <c r="J512" s="41"/>
      <c r="K512" s="41"/>
      <c r="L512" s="45"/>
      <c r="M512" s="222"/>
      <c r="N512" s="223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197</v>
      </c>
      <c r="AU512" s="18" t="s">
        <v>82</v>
      </c>
    </row>
    <row r="513" s="13" customFormat="1">
      <c r="A513" s="13"/>
      <c r="B513" s="238"/>
      <c r="C513" s="239"/>
      <c r="D513" s="219" t="s">
        <v>235</v>
      </c>
      <c r="E513" s="240" t="s">
        <v>19</v>
      </c>
      <c r="F513" s="241" t="s">
        <v>670</v>
      </c>
      <c r="G513" s="239"/>
      <c r="H513" s="240" t="s">
        <v>19</v>
      </c>
      <c r="I513" s="242"/>
      <c r="J513" s="239"/>
      <c r="K513" s="239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235</v>
      </c>
      <c r="AU513" s="247" t="s">
        <v>82</v>
      </c>
      <c r="AV513" s="13" t="s">
        <v>79</v>
      </c>
      <c r="AW513" s="13" t="s">
        <v>33</v>
      </c>
      <c r="AX513" s="13" t="s">
        <v>72</v>
      </c>
      <c r="AY513" s="247" t="s">
        <v>146</v>
      </c>
    </row>
    <row r="514" s="14" customFormat="1">
      <c r="A514" s="14"/>
      <c r="B514" s="248"/>
      <c r="C514" s="249"/>
      <c r="D514" s="219" t="s">
        <v>235</v>
      </c>
      <c r="E514" s="250" t="s">
        <v>19</v>
      </c>
      <c r="F514" s="251" t="s">
        <v>671</v>
      </c>
      <c r="G514" s="249"/>
      <c r="H514" s="252">
        <v>1.2350000000000001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8" t="s">
        <v>235</v>
      </c>
      <c r="AU514" s="258" t="s">
        <v>82</v>
      </c>
      <c r="AV514" s="14" t="s">
        <v>82</v>
      </c>
      <c r="AW514" s="14" t="s">
        <v>33</v>
      </c>
      <c r="AX514" s="14" t="s">
        <v>79</v>
      </c>
      <c r="AY514" s="258" t="s">
        <v>146</v>
      </c>
    </row>
    <row r="515" s="11" customFormat="1" ht="22.8" customHeight="1">
      <c r="A515" s="11"/>
      <c r="B515" s="192"/>
      <c r="C515" s="193"/>
      <c r="D515" s="194" t="s">
        <v>71</v>
      </c>
      <c r="E515" s="234" t="s">
        <v>684</v>
      </c>
      <c r="F515" s="234" t="s">
        <v>685</v>
      </c>
      <c r="G515" s="193"/>
      <c r="H515" s="193"/>
      <c r="I515" s="196"/>
      <c r="J515" s="235">
        <f>BK515</f>
        <v>0</v>
      </c>
      <c r="K515" s="193"/>
      <c r="L515" s="198"/>
      <c r="M515" s="199"/>
      <c r="N515" s="200"/>
      <c r="O515" s="200"/>
      <c r="P515" s="201">
        <f>SUM(P516:P778)</f>
        <v>0</v>
      </c>
      <c r="Q515" s="200"/>
      <c r="R515" s="201">
        <f>SUM(R516:R778)</f>
        <v>0.3618207</v>
      </c>
      <c r="S515" s="200"/>
      <c r="T515" s="202">
        <f>SUM(T516:T778)</f>
        <v>0.067559850000000005</v>
      </c>
      <c r="U515" s="11"/>
      <c r="V515" s="11"/>
      <c r="W515" s="11"/>
      <c r="X515" s="11"/>
      <c r="Y515" s="11"/>
      <c r="Z515" s="11"/>
      <c r="AA515" s="11"/>
      <c r="AB515" s="11"/>
      <c r="AC515" s="11"/>
      <c r="AD515" s="11"/>
      <c r="AE515" s="11"/>
      <c r="AR515" s="203" t="s">
        <v>82</v>
      </c>
      <c r="AT515" s="204" t="s">
        <v>71</v>
      </c>
      <c r="AU515" s="204" t="s">
        <v>79</v>
      </c>
      <c r="AY515" s="203" t="s">
        <v>146</v>
      </c>
      <c r="BK515" s="205">
        <f>SUM(BK516:BK778)</f>
        <v>0</v>
      </c>
    </row>
    <row r="516" s="2" customFormat="1" ht="16.5" customHeight="1">
      <c r="A516" s="39"/>
      <c r="B516" s="40"/>
      <c r="C516" s="206" t="s">
        <v>686</v>
      </c>
      <c r="D516" s="206" t="s">
        <v>147</v>
      </c>
      <c r="E516" s="207" t="s">
        <v>687</v>
      </c>
      <c r="F516" s="208" t="s">
        <v>688</v>
      </c>
      <c r="G516" s="209" t="s">
        <v>252</v>
      </c>
      <c r="H516" s="210">
        <v>217.935</v>
      </c>
      <c r="I516" s="211"/>
      <c r="J516" s="212">
        <f>ROUND(I516*H516,2)</f>
        <v>0</v>
      </c>
      <c r="K516" s="208" t="s">
        <v>194</v>
      </c>
      <c r="L516" s="45"/>
      <c r="M516" s="213" t="s">
        <v>19</v>
      </c>
      <c r="N516" s="214" t="s">
        <v>43</v>
      </c>
      <c r="O516" s="85"/>
      <c r="P516" s="215">
        <f>O516*H516</f>
        <v>0</v>
      </c>
      <c r="Q516" s="215">
        <v>0.001</v>
      </c>
      <c r="R516" s="215">
        <f>Q516*H516</f>
        <v>0.21793500000000002</v>
      </c>
      <c r="S516" s="215">
        <v>0.00031</v>
      </c>
      <c r="T516" s="216">
        <f>S516*H516</f>
        <v>0.067559850000000005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7" t="s">
        <v>395</v>
      </c>
      <c r="AT516" s="217" t="s">
        <v>147</v>
      </c>
      <c r="AU516" s="217" t="s">
        <v>82</v>
      </c>
      <c r="AY516" s="18" t="s">
        <v>146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8" t="s">
        <v>79</v>
      </c>
      <c r="BK516" s="218">
        <f>ROUND(I516*H516,2)</f>
        <v>0</v>
      </c>
      <c r="BL516" s="18" t="s">
        <v>395</v>
      </c>
      <c r="BM516" s="217" t="s">
        <v>689</v>
      </c>
    </row>
    <row r="517" s="2" customFormat="1">
      <c r="A517" s="39"/>
      <c r="B517" s="40"/>
      <c r="C517" s="41"/>
      <c r="D517" s="219" t="s">
        <v>152</v>
      </c>
      <c r="E517" s="41"/>
      <c r="F517" s="220" t="s">
        <v>690</v>
      </c>
      <c r="G517" s="41"/>
      <c r="H517" s="41"/>
      <c r="I517" s="221"/>
      <c r="J517" s="41"/>
      <c r="K517" s="41"/>
      <c r="L517" s="45"/>
      <c r="M517" s="222"/>
      <c r="N517" s="223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152</v>
      </c>
      <c r="AU517" s="18" t="s">
        <v>82</v>
      </c>
    </row>
    <row r="518" s="2" customFormat="1">
      <c r="A518" s="39"/>
      <c r="B518" s="40"/>
      <c r="C518" s="41"/>
      <c r="D518" s="236" t="s">
        <v>197</v>
      </c>
      <c r="E518" s="41"/>
      <c r="F518" s="237" t="s">
        <v>691</v>
      </c>
      <c r="G518" s="41"/>
      <c r="H518" s="41"/>
      <c r="I518" s="221"/>
      <c r="J518" s="41"/>
      <c r="K518" s="41"/>
      <c r="L518" s="45"/>
      <c r="M518" s="222"/>
      <c r="N518" s="223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197</v>
      </c>
      <c r="AU518" s="18" t="s">
        <v>82</v>
      </c>
    </row>
    <row r="519" s="13" customFormat="1">
      <c r="A519" s="13"/>
      <c r="B519" s="238"/>
      <c r="C519" s="239"/>
      <c r="D519" s="219" t="s">
        <v>235</v>
      </c>
      <c r="E519" s="240" t="s">
        <v>19</v>
      </c>
      <c r="F519" s="241" t="s">
        <v>292</v>
      </c>
      <c r="G519" s="239"/>
      <c r="H519" s="240" t="s">
        <v>19</v>
      </c>
      <c r="I519" s="242"/>
      <c r="J519" s="239"/>
      <c r="K519" s="239"/>
      <c r="L519" s="243"/>
      <c r="M519" s="244"/>
      <c r="N519" s="245"/>
      <c r="O519" s="245"/>
      <c r="P519" s="245"/>
      <c r="Q519" s="245"/>
      <c r="R519" s="245"/>
      <c r="S519" s="245"/>
      <c r="T519" s="24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7" t="s">
        <v>235</v>
      </c>
      <c r="AU519" s="247" t="s">
        <v>82</v>
      </c>
      <c r="AV519" s="13" t="s">
        <v>79</v>
      </c>
      <c r="AW519" s="13" t="s">
        <v>33</v>
      </c>
      <c r="AX519" s="13" t="s">
        <v>72</v>
      </c>
      <c r="AY519" s="247" t="s">
        <v>146</v>
      </c>
    </row>
    <row r="520" s="13" customFormat="1">
      <c r="A520" s="13"/>
      <c r="B520" s="238"/>
      <c r="C520" s="239"/>
      <c r="D520" s="219" t="s">
        <v>235</v>
      </c>
      <c r="E520" s="240" t="s">
        <v>19</v>
      </c>
      <c r="F520" s="241" t="s">
        <v>293</v>
      </c>
      <c r="G520" s="239"/>
      <c r="H520" s="240" t="s">
        <v>19</v>
      </c>
      <c r="I520" s="242"/>
      <c r="J520" s="239"/>
      <c r="K520" s="239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235</v>
      </c>
      <c r="AU520" s="247" t="s">
        <v>82</v>
      </c>
      <c r="AV520" s="13" t="s">
        <v>79</v>
      </c>
      <c r="AW520" s="13" t="s">
        <v>33</v>
      </c>
      <c r="AX520" s="13" t="s">
        <v>72</v>
      </c>
      <c r="AY520" s="247" t="s">
        <v>146</v>
      </c>
    </row>
    <row r="521" s="14" customFormat="1">
      <c r="A521" s="14"/>
      <c r="B521" s="248"/>
      <c r="C521" s="249"/>
      <c r="D521" s="219" t="s">
        <v>235</v>
      </c>
      <c r="E521" s="250" t="s">
        <v>19</v>
      </c>
      <c r="F521" s="251" t="s">
        <v>294</v>
      </c>
      <c r="G521" s="249"/>
      <c r="H521" s="252">
        <v>25.728000000000002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235</v>
      </c>
      <c r="AU521" s="258" t="s">
        <v>82</v>
      </c>
      <c r="AV521" s="14" t="s">
        <v>82</v>
      </c>
      <c r="AW521" s="14" t="s">
        <v>33</v>
      </c>
      <c r="AX521" s="14" t="s">
        <v>72</v>
      </c>
      <c r="AY521" s="258" t="s">
        <v>146</v>
      </c>
    </row>
    <row r="522" s="14" customFormat="1">
      <c r="A522" s="14"/>
      <c r="B522" s="248"/>
      <c r="C522" s="249"/>
      <c r="D522" s="219" t="s">
        <v>235</v>
      </c>
      <c r="E522" s="250" t="s">
        <v>19</v>
      </c>
      <c r="F522" s="251" t="s">
        <v>295</v>
      </c>
      <c r="G522" s="249"/>
      <c r="H522" s="252">
        <v>-3.5350000000000001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8" t="s">
        <v>235</v>
      </c>
      <c r="AU522" s="258" t="s">
        <v>82</v>
      </c>
      <c r="AV522" s="14" t="s">
        <v>82</v>
      </c>
      <c r="AW522" s="14" t="s">
        <v>33</v>
      </c>
      <c r="AX522" s="14" t="s">
        <v>72</v>
      </c>
      <c r="AY522" s="258" t="s">
        <v>146</v>
      </c>
    </row>
    <row r="523" s="14" customFormat="1">
      <c r="A523" s="14"/>
      <c r="B523" s="248"/>
      <c r="C523" s="249"/>
      <c r="D523" s="219" t="s">
        <v>235</v>
      </c>
      <c r="E523" s="250" t="s">
        <v>19</v>
      </c>
      <c r="F523" s="251" t="s">
        <v>296</v>
      </c>
      <c r="G523" s="249"/>
      <c r="H523" s="252">
        <v>-3.9750000000000001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8" t="s">
        <v>235</v>
      </c>
      <c r="AU523" s="258" t="s">
        <v>82</v>
      </c>
      <c r="AV523" s="14" t="s">
        <v>82</v>
      </c>
      <c r="AW523" s="14" t="s">
        <v>33</v>
      </c>
      <c r="AX523" s="14" t="s">
        <v>72</v>
      </c>
      <c r="AY523" s="258" t="s">
        <v>146</v>
      </c>
    </row>
    <row r="524" s="13" customFormat="1">
      <c r="A524" s="13"/>
      <c r="B524" s="238"/>
      <c r="C524" s="239"/>
      <c r="D524" s="219" t="s">
        <v>235</v>
      </c>
      <c r="E524" s="240" t="s">
        <v>19</v>
      </c>
      <c r="F524" s="241" t="s">
        <v>375</v>
      </c>
      <c r="G524" s="239"/>
      <c r="H524" s="240" t="s">
        <v>19</v>
      </c>
      <c r="I524" s="242"/>
      <c r="J524" s="239"/>
      <c r="K524" s="239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235</v>
      </c>
      <c r="AU524" s="247" t="s">
        <v>82</v>
      </c>
      <c r="AV524" s="13" t="s">
        <v>79</v>
      </c>
      <c r="AW524" s="13" t="s">
        <v>33</v>
      </c>
      <c r="AX524" s="13" t="s">
        <v>72</v>
      </c>
      <c r="AY524" s="247" t="s">
        <v>146</v>
      </c>
    </row>
    <row r="525" s="14" customFormat="1">
      <c r="A525" s="14"/>
      <c r="B525" s="248"/>
      <c r="C525" s="249"/>
      <c r="D525" s="219" t="s">
        <v>235</v>
      </c>
      <c r="E525" s="250" t="s">
        <v>19</v>
      </c>
      <c r="F525" s="251" t="s">
        <v>692</v>
      </c>
      <c r="G525" s="249"/>
      <c r="H525" s="252">
        <v>32.494999999999997</v>
      </c>
      <c r="I525" s="253"/>
      <c r="J525" s="249"/>
      <c r="K525" s="249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235</v>
      </c>
      <c r="AU525" s="258" t="s">
        <v>82</v>
      </c>
      <c r="AV525" s="14" t="s">
        <v>82</v>
      </c>
      <c r="AW525" s="14" t="s">
        <v>33</v>
      </c>
      <c r="AX525" s="14" t="s">
        <v>72</v>
      </c>
      <c r="AY525" s="258" t="s">
        <v>146</v>
      </c>
    </row>
    <row r="526" s="14" customFormat="1">
      <c r="A526" s="14"/>
      <c r="B526" s="248"/>
      <c r="C526" s="249"/>
      <c r="D526" s="219" t="s">
        <v>235</v>
      </c>
      <c r="E526" s="250" t="s">
        <v>19</v>
      </c>
      <c r="F526" s="251" t="s">
        <v>295</v>
      </c>
      <c r="G526" s="249"/>
      <c r="H526" s="252">
        <v>-3.5350000000000001</v>
      </c>
      <c r="I526" s="253"/>
      <c r="J526" s="249"/>
      <c r="K526" s="249"/>
      <c r="L526" s="254"/>
      <c r="M526" s="255"/>
      <c r="N526" s="256"/>
      <c r="O526" s="256"/>
      <c r="P526" s="256"/>
      <c r="Q526" s="256"/>
      <c r="R526" s="256"/>
      <c r="S526" s="256"/>
      <c r="T526" s="25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8" t="s">
        <v>235</v>
      </c>
      <c r="AU526" s="258" t="s">
        <v>82</v>
      </c>
      <c r="AV526" s="14" t="s">
        <v>82</v>
      </c>
      <c r="AW526" s="14" t="s">
        <v>33</v>
      </c>
      <c r="AX526" s="14" t="s">
        <v>72</v>
      </c>
      <c r="AY526" s="258" t="s">
        <v>146</v>
      </c>
    </row>
    <row r="527" s="14" customFormat="1">
      <c r="A527" s="14"/>
      <c r="B527" s="248"/>
      <c r="C527" s="249"/>
      <c r="D527" s="219" t="s">
        <v>235</v>
      </c>
      <c r="E527" s="250" t="s">
        <v>19</v>
      </c>
      <c r="F527" s="251" t="s">
        <v>299</v>
      </c>
      <c r="G527" s="249"/>
      <c r="H527" s="252">
        <v>-3.294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8" t="s">
        <v>235</v>
      </c>
      <c r="AU527" s="258" t="s">
        <v>82</v>
      </c>
      <c r="AV527" s="14" t="s">
        <v>82</v>
      </c>
      <c r="AW527" s="14" t="s">
        <v>33</v>
      </c>
      <c r="AX527" s="14" t="s">
        <v>72</v>
      </c>
      <c r="AY527" s="258" t="s">
        <v>146</v>
      </c>
    </row>
    <row r="528" s="14" customFormat="1">
      <c r="A528" s="14"/>
      <c r="B528" s="248"/>
      <c r="C528" s="249"/>
      <c r="D528" s="219" t="s">
        <v>235</v>
      </c>
      <c r="E528" s="250" t="s">
        <v>19</v>
      </c>
      <c r="F528" s="251" t="s">
        <v>693</v>
      </c>
      <c r="G528" s="249"/>
      <c r="H528" s="252">
        <v>-2.3380000000000001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8" t="s">
        <v>235</v>
      </c>
      <c r="AU528" s="258" t="s">
        <v>82</v>
      </c>
      <c r="AV528" s="14" t="s">
        <v>82</v>
      </c>
      <c r="AW528" s="14" t="s">
        <v>33</v>
      </c>
      <c r="AX528" s="14" t="s">
        <v>72</v>
      </c>
      <c r="AY528" s="258" t="s">
        <v>146</v>
      </c>
    </row>
    <row r="529" s="14" customFormat="1">
      <c r="A529" s="14"/>
      <c r="B529" s="248"/>
      <c r="C529" s="249"/>
      <c r="D529" s="219" t="s">
        <v>235</v>
      </c>
      <c r="E529" s="250" t="s">
        <v>19</v>
      </c>
      <c r="F529" s="251" t="s">
        <v>694</v>
      </c>
      <c r="G529" s="249"/>
      <c r="H529" s="252">
        <v>1.605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8" t="s">
        <v>235</v>
      </c>
      <c r="AU529" s="258" t="s">
        <v>82</v>
      </c>
      <c r="AV529" s="14" t="s">
        <v>82</v>
      </c>
      <c r="AW529" s="14" t="s">
        <v>33</v>
      </c>
      <c r="AX529" s="14" t="s">
        <v>72</v>
      </c>
      <c r="AY529" s="258" t="s">
        <v>146</v>
      </c>
    </row>
    <row r="530" s="13" customFormat="1">
      <c r="A530" s="13"/>
      <c r="B530" s="238"/>
      <c r="C530" s="239"/>
      <c r="D530" s="219" t="s">
        <v>235</v>
      </c>
      <c r="E530" s="240" t="s">
        <v>19</v>
      </c>
      <c r="F530" s="241" t="s">
        <v>297</v>
      </c>
      <c r="G530" s="239"/>
      <c r="H530" s="240" t="s">
        <v>19</v>
      </c>
      <c r="I530" s="242"/>
      <c r="J530" s="239"/>
      <c r="K530" s="239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235</v>
      </c>
      <c r="AU530" s="247" t="s">
        <v>82</v>
      </c>
      <c r="AV530" s="13" t="s">
        <v>79</v>
      </c>
      <c r="AW530" s="13" t="s">
        <v>33</v>
      </c>
      <c r="AX530" s="13" t="s">
        <v>72</v>
      </c>
      <c r="AY530" s="247" t="s">
        <v>146</v>
      </c>
    </row>
    <row r="531" s="13" customFormat="1">
      <c r="A531" s="13"/>
      <c r="B531" s="238"/>
      <c r="C531" s="239"/>
      <c r="D531" s="219" t="s">
        <v>235</v>
      </c>
      <c r="E531" s="240" t="s">
        <v>19</v>
      </c>
      <c r="F531" s="241" t="s">
        <v>293</v>
      </c>
      <c r="G531" s="239"/>
      <c r="H531" s="240" t="s">
        <v>19</v>
      </c>
      <c r="I531" s="242"/>
      <c r="J531" s="239"/>
      <c r="K531" s="239"/>
      <c r="L531" s="243"/>
      <c r="M531" s="244"/>
      <c r="N531" s="245"/>
      <c r="O531" s="245"/>
      <c r="P531" s="245"/>
      <c r="Q531" s="245"/>
      <c r="R531" s="245"/>
      <c r="S531" s="245"/>
      <c r="T531" s="24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7" t="s">
        <v>235</v>
      </c>
      <c r="AU531" s="247" t="s">
        <v>82</v>
      </c>
      <c r="AV531" s="13" t="s">
        <v>79</v>
      </c>
      <c r="AW531" s="13" t="s">
        <v>33</v>
      </c>
      <c r="AX531" s="13" t="s">
        <v>72</v>
      </c>
      <c r="AY531" s="247" t="s">
        <v>146</v>
      </c>
    </row>
    <row r="532" s="14" customFormat="1">
      <c r="A532" s="14"/>
      <c r="B532" s="248"/>
      <c r="C532" s="249"/>
      <c r="D532" s="219" t="s">
        <v>235</v>
      </c>
      <c r="E532" s="250" t="s">
        <v>19</v>
      </c>
      <c r="F532" s="251" t="s">
        <v>298</v>
      </c>
      <c r="G532" s="249"/>
      <c r="H532" s="252">
        <v>62.310000000000002</v>
      </c>
      <c r="I532" s="253"/>
      <c r="J532" s="249"/>
      <c r="K532" s="249"/>
      <c r="L532" s="254"/>
      <c r="M532" s="255"/>
      <c r="N532" s="256"/>
      <c r="O532" s="256"/>
      <c r="P532" s="256"/>
      <c r="Q532" s="256"/>
      <c r="R532" s="256"/>
      <c r="S532" s="256"/>
      <c r="T532" s="25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8" t="s">
        <v>235</v>
      </c>
      <c r="AU532" s="258" t="s">
        <v>82</v>
      </c>
      <c r="AV532" s="14" t="s">
        <v>82</v>
      </c>
      <c r="AW532" s="14" t="s">
        <v>33</v>
      </c>
      <c r="AX532" s="14" t="s">
        <v>72</v>
      </c>
      <c r="AY532" s="258" t="s">
        <v>146</v>
      </c>
    </row>
    <row r="533" s="14" customFormat="1">
      <c r="A533" s="14"/>
      <c r="B533" s="248"/>
      <c r="C533" s="249"/>
      <c r="D533" s="219" t="s">
        <v>235</v>
      </c>
      <c r="E533" s="250" t="s">
        <v>19</v>
      </c>
      <c r="F533" s="251" t="s">
        <v>299</v>
      </c>
      <c r="G533" s="249"/>
      <c r="H533" s="252">
        <v>-3.294</v>
      </c>
      <c r="I533" s="253"/>
      <c r="J533" s="249"/>
      <c r="K533" s="249"/>
      <c r="L533" s="254"/>
      <c r="M533" s="255"/>
      <c r="N533" s="256"/>
      <c r="O533" s="256"/>
      <c r="P533" s="256"/>
      <c r="Q533" s="256"/>
      <c r="R533" s="256"/>
      <c r="S533" s="256"/>
      <c r="T533" s="25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8" t="s">
        <v>235</v>
      </c>
      <c r="AU533" s="258" t="s">
        <v>82</v>
      </c>
      <c r="AV533" s="14" t="s">
        <v>82</v>
      </c>
      <c r="AW533" s="14" t="s">
        <v>33</v>
      </c>
      <c r="AX533" s="14" t="s">
        <v>72</v>
      </c>
      <c r="AY533" s="258" t="s">
        <v>146</v>
      </c>
    </row>
    <row r="534" s="14" customFormat="1">
      <c r="A534" s="14"/>
      <c r="B534" s="248"/>
      <c r="C534" s="249"/>
      <c r="D534" s="219" t="s">
        <v>235</v>
      </c>
      <c r="E534" s="250" t="s">
        <v>19</v>
      </c>
      <c r="F534" s="251" t="s">
        <v>300</v>
      </c>
      <c r="G534" s="249"/>
      <c r="H534" s="252">
        <v>2.6099999999999999</v>
      </c>
      <c r="I534" s="253"/>
      <c r="J534" s="249"/>
      <c r="K534" s="249"/>
      <c r="L534" s="254"/>
      <c r="M534" s="255"/>
      <c r="N534" s="256"/>
      <c r="O534" s="256"/>
      <c r="P534" s="256"/>
      <c r="Q534" s="256"/>
      <c r="R534" s="256"/>
      <c r="S534" s="256"/>
      <c r="T534" s="25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8" t="s">
        <v>235</v>
      </c>
      <c r="AU534" s="258" t="s">
        <v>82</v>
      </c>
      <c r="AV534" s="14" t="s">
        <v>82</v>
      </c>
      <c r="AW534" s="14" t="s">
        <v>33</v>
      </c>
      <c r="AX534" s="14" t="s">
        <v>72</v>
      </c>
      <c r="AY534" s="258" t="s">
        <v>146</v>
      </c>
    </row>
    <row r="535" s="14" customFormat="1">
      <c r="A535" s="14"/>
      <c r="B535" s="248"/>
      <c r="C535" s="249"/>
      <c r="D535" s="219" t="s">
        <v>235</v>
      </c>
      <c r="E535" s="250" t="s">
        <v>19</v>
      </c>
      <c r="F535" s="251" t="s">
        <v>270</v>
      </c>
      <c r="G535" s="249"/>
      <c r="H535" s="252">
        <v>-1.8180000000000001</v>
      </c>
      <c r="I535" s="253"/>
      <c r="J535" s="249"/>
      <c r="K535" s="249"/>
      <c r="L535" s="254"/>
      <c r="M535" s="255"/>
      <c r="N535" s="256"/>
      <c r="O535" s="256"/>
      <c r="P535" s="256"/>
      <c r="Q535" s="256"/>
      <c r="R535" s="256"/>
      <c r="S535" s="256"/>
      <c r="T535" s="25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8" t="s">
        <v>235</v>
      </c>
      <c r="AU535" s="258" t="s">
        <v>82</v>
      </c>
      <c r="AV535" s="14" t="s">
        <v>82</v>
      </c>
      <c r="AW535" s="14" t="s">
        <v>33</v>
      </c>
      <c r="AX535" s="14" t="s">
        <v>72</v>
      </c>
      <c r="AY535" s="258" t="s">
        <v>146</v>
      </c>
    </row>
    <row r="536" s="14" customFormat="1">
      <c r="A536" s="14"/>
      <c r="B536" s="248"/>
      <c r="C536" s="249"/>
      <c r="D536" s="219" t="s">
        <v>235</v>
      </c>
      <c r="E536" s="250" t="s">
        <v>19</v>
      </c>
      <c r="F536" s="251" t="s">
        <v>301</v>
      </c>
      <c r="G536" s="249"/>
      <c r="H536" s="252">
        <v>-2.02</v>
      </c>
      <c r="I536" s="253"/>
      <c r="J536" s="249"/>
      <c r="K536" s="249"/>
      <c r="L536" s="254"/>
      <c r="M536" s="255"/>
      <c r="N536" s="256"/>
      <c r="O536" s="256"/>
      <c r="P536" s="256"/>
      <c r="Q536" s="256"/>
      <c r="R536" s="256"/>
      <c r="S536" s="256"/>
      <c r="T536" s="257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8" t="s">
        <v>235</v>
      </c>
      <c r="AU536" s="258" t="s">
        <v>82</v>
      </c>
      <c r="AV536" s="14" t="s">
        <v>82</v>
      </c>
      <c r="AW536" s="14" t="s">
        <v>33</v>
      </c>
      <c r="AX536" s="14" t="s">
        <v>72</v>
      </c>
      <c r="AY536" s="258" t="s">
        <v>146</v>
      </c>
    </row>
    <row r="537" s="14" customFormat="1">
      <c r="A537" s="14"/>
      <c r="B537" s="248"/>
      <c r="C537" s="249"/>
      <c r="D537" s="219" t="s">
        <v>235</v>
      </c>
      <c r="E537" s="250" t="s">
        <v>19</v>
      </c>
      <c r="F537" s="251" t="s">
        <v>302</v>
      </c>
      <c r="G537" s="249"/>
      <c r="H537" s="252">
        <v>-5.0330000000000004</v>
      </c>
      <c r="I537" s="253"/>
      <c r="J537" s="249"/>
      <c r="K537" s="249"/>
      <c r="L537" s="254"/>
      <c r="M537" s="255"/>
      <c r="N537" s="256"/>
      <c r="O537" s="256"/>
      <c r="P537" s="256"/>
      <c r="Q537" s="256"/>
      <c r="R537" s="256"/>
      <c r="S537" s="256"/>
      <c r="T537" s="25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8" t="s">
        <v>235</v>
      </c>
      <c r="AU537" s="258" t="s">
        <v>82</v>
      </c>
      <c r="AV537" s="14" t="s">
        <v>82</v>
      </c>
      <c r="AW537" s="14" t="s">
        <v>33</v>
      </c>
      <c r="AX537" s="14" t="s">
        <v>72</v>
      </c>
      <c r="AY537" s="258" t="s">
        <v>146</v>
      </c>
    </row>
    <row r="538" s="13" customFormat="1">
      <c r="A538" s="13"/>
      <c r="B538" s="238"/>
      <c r="C538" s="239"/>
      <c r="D538" s="219" t="s">
        <v>235</v>
      </c>
      <c r="E538" s="240" t="s">
        <v>19</v>
      </c>
      <c r="F538" s="241" t="s">
        <v>303</v>
      </c>
      <c r="G538" s="239"/>
      <c r="H538" s="240" t="s">
        <v>19</v>
      </c>
      <c r="I538" s="242"/>
      <c r="J538" s="239"/>
      <c r="K538" s="239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235</v>
      </c>
      <c r="AU538" s="247" t="s">
        <v>82</v>
      </c>
      <c r="AV538" s="13" t="s">
        <v>79</v>
      </c>
      <c r="AW538" s="13" t="s">
        <v>33</v>
      </c>
      <c r="AX538" s="13" t="s">
        <v>72</v>
      </c>
      <c r="AY538" s="247" t="s">
        <v>146</v>
      </c>
    </row>
    <row r="539" s="13" customFormat="1">
      <c r="A539" s="13"/>
      <c r="B539" s="238"/>
      <c r="C539" s="239"/>
      <c r="D539" s="219" t="s">
        <v>235</v>
      </c>
      <c r="E539" s="240" t="s">
        <v>19</v>
      </c>
      <c r="F539" s="241" t="s">
        <v>293</v>
      </c>
      <c r="G539" s="239"/>
      <c r="H539" s="240" t="s">
        <v>19</v>
      </c>
      <c r="I539" s="242"/>
      <c r="J539" s="239"/>
      <c r="K539" s="239"/>
      <c r="L539" s="243"/>
      <c r="M539" s="244"/>
      <c r="N539" s="245"/>
      <c r="O539" s="245"/>
      <c r="P539" s="245"/>
      <c r="Q539" s="245"/>
      <c r="R539" s="245"/>
      <c r="S539" s="245"/>
      <c r="T539" s="24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7" t="s">
        <v>235</v>
      </c>
      <c r="AU539" s="247" t="s">
        <v>82</v>
      </c>
      <c r="AV539" s="13" t="s">
        <v>79</v>
      </c>
      <c r="AW539" s="13" t="s">
        <v>33</v>
      </c>
      <c r="AX539" s="13" t="s">
        <v>72</v>
      </c>
      <c r="AY539" s="247" t="s">
        <v>146</v>
      </c>
    </row>
    <row r="540" s="14" customFormat="1">
      <c r="A540" s="14"/>
      <c r="B540" s="248"/>
      <c r="C540" s="249"/>
      <c r="D540" s="219" t="s">
        <v>235</v>
      </c>
      <c r="E540" s="250" t="s">
        <v>19</v>
      </c>
      <c r="F540" s="251" t="s">
        <v>304</v>
      </c>
      <c r="G540" s="249"/>
      <c r="H540" s="252">
        <v>34.773000000000003</v>
      </c>
      <c r="I540" s="253"/>
      <c r="J540" s="249"/>
      <c r="K540" s="249"/>
      <c r="L540" s="254"/>
      <c r="M540" s="255"/>
      <c r="N540" s="256"/>
      <c r="O540" s="256"/>
      <c r="P540" s="256"/>
      <c r="Q540" s="256"/>
      <c r="R540" s="256"/>
      <c r="S540" s="256"/>
      <c r="T540" s="25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8" t="s">
        <v>235</v>
      </c>
      <c r="AU540" s="258" t="s">
        <v>82</v>
      </c>
      <c r="AV540" s="14" t="s">
        <v>82</v>
      </c>
      <c r="AW540" s="14" t="s">
        <v>33</v>
      </c>
      <c r="AX540" s="14" t="s">
        <v>72</v>
      </c>
      <c r="AY540" s="258" t="s">
        <v>146</v>
      </c>
    </row>
    <row r="541" s="14" customFormat="1">
      <c r="A541" s="14"/>
      <c r="B541" s="248"/>
      <c r="C541" s="249"/>
      <c r="D541" s="219" t="s">
        <v>235</v>
      </c>
      <c r="E541" s="250" t="s">
        <v>19</v>
      </c>
      <c r="F541" s="251" t="s">
        <v>305</v>
      </c>
      <c r="G541" s="249"/>
      <c r="H541" s="252">
        <v>-4</v>
      </c>
      <c r="I541" s="253"/>
      <c r="J541" s="249"/>
      <c r="K541" s="249"/>
      <c r="L541" s="254"/>
      <c r="M541" s="255"/>
      <c r="N541" s="256"/>
      <c r="O541" s="256"/>
      <c r="P541" s="256"/>
      <c r="Q541" s="256"/>
      <c r="R541" s="256"/>
      <c r="S541" s="256"/>
      <c r="T541" s="25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8" t="s">
        <v>235</v>
      </c>
      <c r="AU541" s="258" t="s">
        <v>82</v>
      </c>
      <c r="AV541" s="14" t="s">
        <v>82</v>
      </c>
      <c r="AW541" s="14" t="s">
        <v>33</v>
      </c>
      <c r="AX541" s="14" t="s">
        <v>72</v>
      </c>
      <c r="AY541" s="258" t="s">
        <v>146</v>
      </c>
    </row>
    <row r="542" s="14" customFormat="1">
      <c r="A542" s="14"/>
      <c r="B542" s="248"/>
      <c r="C542" s="249"/>
      <c r="D542" s="219" t="s">
        <v>235</v>
      </c>
      <c r="E542" s="250" t="s">
        <v>19</v>
      </c>
      <c r="F542" s="251" t="s">
        <v>306</v>
      </c>
      <c r="G542" s="249"/>
      <c r="H542" s="252">
        <v>5.0999999999999996</v>
      </c>
      <c r="I542" s="253"/>
      <c r="J542" s="249"/>
      <c r="K542" s="249"/>
      <c r="L542" s="254"/>
      <c r="M542" s="255"/>
      <c r="N542" s="256"/>
      <c r="O542" s="256"/>
      <c r="P542" s="256"/>
      <c r="Q542" s="256"/>
      <c r="R542" s="256"/>
      <c r="S542" s="256"/>
      <c r="T542" s="25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8" t="s">
        <v>235</v>
      </c>
      <c r="AU542" s="258" t="s">
        <v>82</v>
      </c>
      <c r="AV542" s="14" t="s">
        <v>82</v>
      </c>
      <c r="AW542" s="14" t="s">
        <v>33</v>
      </c>
      <c r="AX542" s="14" t="s">
        <v>72</v>
      </c>
      <c r="AY542" s="258" t="s">
        <v>146</v>
      </c>
    </row>
    <row r="543" s="14" customFormat="1">
      <c r="A543" s="14"/>
      <c r="B543" s="248"/>
      <c r="C543" s="249"/>
      <c r="D543" s="219" t="s">
        <v>235</v>
      </c>
      <c r="E543" s="250" t="s">
        <v>19</v>
      </c>
      <c r="F543" s="251" t="s">
        <v>307</v>
      </c>
      <c r="G543" s="249"/>
      <c r="H543" s="252">
        <v>-2.25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8" t="s">
        <v>235</v>
      </c>
      <c r="AU543" s="258" t="s">
        <v>82</v>
      </c>
      <c r="AV543" s="14" t="s">
        <v>82</v>
      </c>
      <c r="AW543" s="14" t="s">
        <v>33</v>
      </c>
      <c r="AX543" s="14" t="s">
        <v>72</v>
      </c>
      <c r="AY543" s="258" t="s">
        <v>146</v>
      </c>
    </row>
    <row r="544" s="14" customFormat="1">
      <c r="A544" s="14"/>
      <c r="B544" s="248"/>
      <c r="C544" s="249"/>
      <c r="D544" s="219" t="s">
        <v>235</v>
      </c>
      <c r="E544" s="250" t="s">
        <v>19</v>
      </c>
      <c r="F544" s="251" t="s">
        <v>308</v>
      </c>
      <c r="G544" s="249"/>
      <c r="H544" s="252">
        <v>1.26</v>
      </c>
      <c r="I544" s="253"/>
      <c r="J544" s="249"/>
      <c r="K544" s="249"/>
      <c r="L544" s="254"/>
      <c r="M544" s="255"/>
      <c r="N544" s="256"/>
      <c r="O544" s="256"/>
      <c r="P544" s="256"/>
      <c r="Q544" s="256"/>
      <c r="R544" s="256"/>
      <c r="S544" s="256"/>
      <c r="T544" s="25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8" t="s">
        <v>235</v>
      </c>
      <c r="AU544" s="258" t="s">
        <v>82</v>
      </c>
      <c r="AV544" s="14" t="s">
        <v>82</v>
      </c>
      <c r="AW544" s="14" t="s">
        <v>33</v>
      </c>
      <c r="AX544" s="14" t="s">
        <v>72</v>
      </c>
      <c r="AY544" s="258" t="s">
        <v>146</v>
      </c>
    </row>
    <row r="545" s="13" customFormat="1">
      <c r="A545" s="13"/>
      <c r="B545" s="238"/>
      <c r="C545" s="239"/>
      <c r="D545" s="219" t="s">
        <v>235</v>
      </c>
      <c r="E545" s="240" t="s">
        <v>19</v>
      </c>
      <c r="F545" s="241" t="s">
        <v>309</v>
      </c>
      <c r="G545" s="239"/>
      <c r="H545" s="240" t="s">
        <v>19</v>
      </c>
      <c r="I545" s="242"/>
      <c r="J545" s="239"/>
      <c r="K545" s="239"/>
      <c r="L545" s="243"/>
      <c r="M545" s="244"/>
      <c r="N545" s="245"/>
      <c r="O545" s="245"/>
      <c r="P545" s="245"/>
      <c r="Q545" s="245"/>
      <c r="R545" s="245"/>
      <c r="S545" s="245"/>
      <c r="T545" s="24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7" t="s">
        <v>235</v>
      </c>
      <c r="AU545" s="247" t="s">
        <v>82</v>
      </c>
      <c r="AV545" s="13" t="s">
        <v>79</v>
      </c>
      <c r="AW545" s="13" t="s">
        <v>33</v>
      </c>
      <c r="AX545" s="13" t="s">
        <v>72</v>
      </c>
      <c r="AY545" s="247" t="s">
        <v>146</v>
      </c>
    </row>
    <row r="546" s="13" customFormat="1">
      <c r="A546" s="13"/>
      <c r="B546" s="238"/>
      <c r="C546" s="239"/>
      <c r="D546" s="219" t="s">
        <v>235</v>
      </c>
      <c r="E546" s="240" t="s">
        <v>19</v>
      </c>
      <c r="F546" s="241" t="s">
        <v>293</v>
      </c>
      <c r="G546" s="239"/>
      <c r="H546" s="240" t="s">
        <v>19</v>
      </c>
      <c r="I546" s="242"/>
      <c r="J546" s="239"/>
      <c r="K546" s="239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235</v>
      </c>
      <c r="AU546" s="247" t="s">
        <v>82</v>
      </c>
      <c r="AV546" s="13" t="s">
        <v>79</v>
      </c>
      <c r="AW546" s="13" t="s">
        <v>33</v>
      </c>
      <c r="AX546" s="13" t="s">
        <v>72</v>
      </c>
      <c r="AY546" s="247" t="s">
        <v>146</v>
      </c>
    </row>
    <row r="547" s="14" customFormat="1">
      <c r="A547" s="14"/>
      <c r="B547" s="248"/>
      <c r="C547" s="249"/>
      <c r="D547" s="219" t="s">
        <v>235</v>
      </c>
      <c r="E547" s="250" t="s">
        <v>19</v>
      </c>
      <c r="F547" s="251" t="s">
        <v>310</v>
      </c>
      <c r="G547" s="249"/>
      <c r="H547" s="252">
        <v>63.314999999999998</v>
      </c>
      <c r="I547" s="253"/>
      <c r="J547" s="249"/>
      <c r="K547" s="249"/>
      <c r="L547" s="254"/>
      <c r="M547" s="255"/>
      <c r="N547" s="256"/>
      <c r="O547" s="256"/>
      <c r="P547" s="256"/>
      <c r="Q547" s="256"/>
      <c r="R547" s="256"/>
      <c r="S547" s="256"/>
      <c r="T547" s="25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8" t="s">
        <v>235</v>
      </c>
      <c r="AU547" s="258" t="s">
        <v>82</v>
      </c>
      <c r="AV547" s="14" t="s">
        <v>82</v>
      </c>
      <c r="AW547" s="14" t="s">
        <v>33</v>
      </c>
      <c r="AX547" s="14" t="s">
        <v>72</v>
      </c>
      <c r="AY547" s="258" t="s">
        <v>146</v>
      </c>
    </row>
    <row r="548" s="14" customFormat="1">
      <c r="A548" s="14"/>
      <c r="B548" s="248"/>
      <c r="C548" s="249"/>
      <c r="D548" s="219" t="s">
        <v>235</v>
      </c>
      <c r="E548" s="250" t="s">
        <v>19</v>
      </c>
      <c r="F548" s="251" t="s">
        <v>305</v>
      </c>
      <c r="G548" s="249"/>
      <c r="H548" s="252">
        <v>-4</v>
      </c>
      <c r="I548" s="253"/>
      <c r="J548" s="249"/>
      <c r="K548" s="249"/>
      <c r="L548" s="254"/>
      <c r="M548" s="255"/>
      <c r="N548" s="256"/>
      <c r="O548" s="256"/>
      <c r="P548" s="256"/>
      <c r="Q548" s="256"/>
      <c r="R548" s="256"/>
      <c r="S548" s="256"/>
      <c r="T548" s="25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8" t="s">
        <v>235</v>
      </c>
      <c r="AU548" s="258" t="s">
        <v>82</v>
      </c>
      <c r="AV548" s="14" t="s">
        <v>82</v>
      </c>
      <c r="AW548" s="14" t="s">
        <v>33</v>
      </c>
      <c r="AX548" s="14" t="s">
        <v>72</v>
      </c>
      <c r="AY548" s="258" t="s">
        <v>146</v>
      </c>
    </row>
    <row r="549" s="14" customFormat="1">
      <c r="A549" s="14"/>
      <c r="B549" s="248"/>
      <c r="C549" s="249"/>
      <c r="D549" s="219" t="s">
        <v>235</v>
      </c>
      <c r="E549" s="250" t="s">
        <v>19</v>
      </c>
      <c r="F549" s="251" t="s">
        <v>311</v>
      </c>
      <c r="G549" s="249"/>
      <c r="H549" s="252">
        <v>-1.6160000000000001</v>
      </c>
      <c r="I549" s="253"/>
      <c r="J549" s="249"/>
      <c r="K549" s="249"/>
      <c r="L549" s="254"/>
      <c r="M549" s="255"/>
      <c r="N549" s="256"/>
      <c r="O549" s="256"/>
      <c r="P549" s="256"/>
      <c r="Q549" s="256"/>
      <c r="R549" s="256"/>
      <c r="S549" s="256"/>
      <c r="T549" s="257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8" t="s">
        <v>235</v>
      </c>
      <c r="AU549" s="258" t="s">
        <v>82</v>
      </c>
      <c r="AV549" s="14" t="s">
        <v>82</v>
      </c>
      <c r="AW549" s="14" t="s">
        <v>33</v>
      </c>
      <c r="AX549" s="14" t="s">
        <v>72</v>
      </c>
      <c r="AY549" s="258" t="s">
        <v>146</v>
      </c>
    </row>
    <row r="550" s="14" customFormat="1">
      <c r="A550" s="14"/>
      <c r="B550" s="248"/>
      <c r="C550" s="249"/>
      <c r="D550" s="219" t="s">
        <v>235</v>
      </c>
      <c r="E550" s="250" t="s">
        <v>19</v>
      </c>
      <c r="F550" s="251" t="s">
        <v>307</v>
      </c>
      <c r="G550" s="249"/>
      <c r="H550" s="252">
        <v>-2.25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8" t="s">
        <v>235</v>
      </c>
      <c r="AU550" s="258" t="s">
        <v>82</v>
      </c>
      <c r="AV550" s="14" t="s">
        <v>82</v>
      </c>
      <c r="AW550" s="14" t="s">
        <v>33</v>
      </c>
      <c r="AX550" s="14" t="s">
        <v>72</v>
      </c>
      <c r="AY550" s="258" t="s">
        <v>146</v>
      </c>
    </row>
    <row r="551" s="14" customFormat="1">
      <c r="A551" s="14"/>
      <c r="B551" s="248"/>
      <c r="C551" s="249"/>
      <c r="D551" s="219" t="s">
        <v>235</v>
      </c>
      <c r="E551" s="250" t="s">
        <v>19</v>
      </c>
      <c r="F551" s="251" t="s">
        <v>308</v>
      </c>
      <c r="G551" s="249"/>
      <c r="H551" s="252">
        <v>1.26</v>
      </c>
      <c r="I551" s="253"/>
      <c r="J551" s="249"/>
      <c r="K551" s="249"/>
      <c r="L551" s="254"/>
      <c r="M551" s="255"/>
      <c r="N551" s="256"/>
      <c r="O551" s="256"/>
      <c r="P551" s="256"/>
      <c r="Q551" s="256"/>
      <c r="R551" s="256"/>
      <c r="S551" s="256"/>
      <c r="T551" s="25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8" t="s">
        <v>235</v>
      </c>
      <c r="AU551" s="258" t="s">
        <v>82</v>
      </c>
      <c r="AV551" s="14" t="s">
        <v>82</v>
      </c>
      <c r="AW551" s="14" t="s">
        <v>33</v>
      </c>
      <c r="AX551" s="14" t="s">
        <v>72</v>
      </c>
      <c r="AY551" s="258" t="s">
        <v>146</v>
      </c>
    </row>
    <row r="552" s="14" customFormat="1">
      <c r="A552" s="14"/>
      <c r="B552" s="248"/>
      <c r="C552" s="249"/>
      <c r="D552" s="219" t="s">
        <v>235</v>
      </c>
      <c r="E552" s="250" t="s">
        <v>19</v>
      </c>
      <c r="F552" s="251" t="s">
        <v>312</v>
      </c>
      <c r="G552" s="249"/>
      <c r="H552" s="252">
        <v>-1.5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8" t="s">
        <v>235</v>
      </c>
      <c r="AU552" s="258" t="s">
        <v>82</v>
      </c>
      <c r="AV552" s="14" t="s">
        <v>82</v>
      </c>
      <c r="AW552" s="14" t="s">
        <v>33</v>
      </c>
      <c r="AX552" s="14" t="s">
        <v>72</v>
      </c>
      <c r="AY552" s="258" t="s">
        <v>146</v>
      </c>
    </row>
    <row r="553" s="14" customFormat="1">
      <c r="A553" s="14"/>
      <c r="B553" s="248"/>
      <c r="C553" s="249"/>
      <c r="D553" s="219" t="s">
        <v>235</v>
      </c>
      <c r="E553" s="250" t="s">
        <v>19</v>
      </c>
      <c r="F553" s="251" t="s">
        <v>313</v>
      </c>
      <c r="G553" s="249"/>
      <c r="H553" s="252">
        <v>1.1200000000000001</v>
      </c>
      <c r="I553" s="253"/>
      <c r="J553" s="249"/>
      <c r="K553" s="249"/>
      <c r="L553" s="254"/>
      <c r="M553" s="255"/>
      <c r="N553" s="256"/>
      <c r="O553" s="256"/>
      <c r="P553" s="256"/>
      <c r="Q553" s="256"/>
      <c r="R553" s="256"/>
      <c r="S553" s="256"/>
      <c r="T553" s="257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8" t="s">
        <v>235</v>
      </c>
      <c r="AU553" s="258" t="s">
        <v>82</v>
      </c>
      <c r="AV553" s="14" t="s">
        <v>82</v>
      </c>
      <c r="AW553" s="14" t="s">
        <v>33</v>
      </c>
      <c r="AX553" s="14" t="s">
        <v>72</v>
      </c>
      <c r="AY553" s="258" t="s">
        <v>146</v>
      </c>
    </row>
    <row r="554" s="13" customFormat="1">
      <c r="A554" s="13"/>
      <c r="B554" s="238"/>
      <c r="C554" s="239"/>
      <c r="D554" s="219" t="s">
        <v>235</v>
      </c>
      <c r="E554" s="240" t="s">
        <v>19</v>
      </c>
      <c r="F554" s="241" t="s">
        <v>314</v>
      </c>
      <c r="G554" s="239"/>
      <c r="H554" s="240" t="s">
        <v>19</v>
      </c>
      <c r="I554" s="242"/>
      <c r="J554" s="239"/>
      <c r="K554" s="239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235</v>
      </c>
      <c r="AU554" s="247" t="s">
        <v>82</v>
      </c>
      <c r="AV554" s="13" t="s">
        <v>79</v>
      </c>
      <c r="AW554" s="13" t="s">
        <v>33</v>
      </c>
      <c r="AX554" s="13" t="s">
        <v>72</v>
      </c>
      <c r="AY554" s="247" t="s">
        <v>146</v>
      </c>
    </row>
    <row r="555" s="13" customFormat="1">
      <c r="A555" s="13"/>
      <c r="B555" s="238"/>
      <c r="C555" s="239"/>
      <c r="D555" s="219" t="s">
        <v>235</v>
      </c>
      <c r="E555" s="240" t="s">
        <v>19</v>
      </c>
      <c r="F555" s="241" t="s">
        <v>293</v>
      </c>
      <c r="G555" s="239"/>
      <c r="H555" s="240" t="s">
        <v>19</v>
      </c>
      <c r="I555" s="242"/>
      <c r="J555" s="239"/>
      <c r="K555" s="239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235</v>
      </c>
      <c r="AU555" s="247" t="s">
        <v>82</v>
      </c>
      <c r="AV555" s="13" t="s">
        <v>79</v>
      </c>
      <c r="AW555" s="13" t="s">
        <v>33</v>
      </c>
      <c r="AX555" s="13" t="s">
        <v>72</v>
      </c>
      <c r="AY555" s="247" t="s">
        <v>146</v>
      </c>
    </row>
    <row r="556" s="14" customFormat="1">
      <c r="A556" s="14"/>
      <c r="B556" s="248"/>
      <c r="C556" s="249"/>
      <c r="D556" s="219" t="s">
        <v>235</v>
      </c>
      <c r="E556" s="250" t="s">
        <v>19</v>
      </c>
      <c r="F556" s="251" t="s">
        <v>315</v>
      </c>
      <c r="G556" s="249"/>
      <c r="H556" s="252">
        <v>16.75</v>
      </c>
      <c r="I556" s="253"/>
      <c r="J556" s="249"/>
      <c r="K556" s="249"/>
      <c r="L556" s="254"/>
      <c r="M556" s="255"/>
      <c r="N556" s="256"/>
      <c r="O556" s="256"/>
      <c r="P556" s="256"/>
      <c r="Q556" s="256"/>
      <c r="R556" s="256"/>
      <c r="S556" s="256"/>
      <c r="T556" s="25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8" t="s">
        <v>235</v>
      </c>
      <c r="AU556" s="258" t="s">
        <v>82</v>
      </c>
      <c r="AV556" s="14" t="s">
        <v>82</v>
      </c>
      <c r="AW556" s="14" t="s">
        <v>33</v>
      </c>
      <c r="AX556" s="14" t="s">
        <v>72</v>
      </c>
      <c r="AY556" s="258" t="s">
        <v>146</v>
      </c>
    </row>
    <row r="557" s="14" customFormat="1">
      <c r="A557" s="14"/>
      <c r="B557" s="248"/>
      <c r="C557" s="249"/>
      <c r="D557" s="219" t="s">
        <v>235</v>
      </c>
      <c r="E557" s="250" t="s">
        <v>19</v>
      </c>
      <c r="F557" s="251" t="s">
        <v>316</v>
      </c>
      <c r="G557" s="249"/>
      <c r="H557" s="252">
        <v>-3.2320000000000002</v>
      </c>
      <c r="I557" s="253"/>
      <c r="J557" s="249"/>
      <c r="K557" s="249"/>
      <c r="L557" s="254"/>
      <c r="M557" s="255"/>
      <c r="N557" s="256"/>
      <c r="O557" s="256"/>
      <c r="P557" s="256"/>
      <c r="Q557" s="256"/>
      <c r="R557" s="256"/>
      <c r="S557" s="256"/>
      <c r="T557" s="25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8" t="s">
        <v>235</v>
      </c>
      <c r="AU557" s="258" t="s">
        <v>82</v>
      </c>
      <c r="AV557" s="14" t="s">
        <v>82</v>
      </c>
      <c r="AW557" s="14" t="s">
        <v>33</v>
      </c>
      <c r="AX557" s="14" t="s">
        <v>72</v>
      </c>
      <c r="AY557" s="258" t="s">
        <v>146</v>
      </c>
    </row>
    <row r="558" s="14" customFormat="1">
      <c r="A558" s="14"/>
      <c r="B558" s="248"/>
      <c r="C558" s="249"/>
      <c r="D558" s="219" t="s">
        <v>235</v>
      </c>
      <c r="E558" s="250" t="s">
        <v>19</v>
      </c>
      <c r="F558" s="251" t="s">
        <v>317</v>
      </c>
      <c r="G558" s="249"/>
      <c r="H558" s="252">
        <v>-1.98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8" t="s">
        <v>235</v>
      </c>
      <c r="AU558" s="258" t="s">
        <v>82</v>
      </c>
      <c r="AV558" s="14" t="s">
        <v>82</v>
      </c>
      <c r="AW558" s="14" t="s">
        <v>33</v>
      </c>
      <c r="AX558" s="14" t="s">
        <v>72</v>
      </c>
      <c r="AY558" s="258" t="s">
        <v>146</v>
      </c>
    </row>
    <row r="559" s="14" customFormat="1">
      <c r="A559" s="14"/>
      <c r="B559" s="248"/>
      <c r="C559" s="249"/>
      <c r="D559" s="219" t="s">
        <v>235</v>
      </c>
      <c r="E559" s="250" t="s">
        <v>19</v>
      </c>
      <c r="F559" s="251" t="s">
        <v>318</v>
      </c>
      <c r="G559" s="249"/>
      <c r="H559" s="252">
        <v>-5.4000000000000004</v>
      </c>
      <c r="I559" s="253"/>
      <c r="J559" s="249"/>
      <c r="K559" s="249"/>
      <c r="L559" s="254"/>
      <c r="M559" s="255"/>
      <c r="N559" s="256"/>
      <c r="O559" s="256"/>
      <c r="P559" s="256"/>
      <c r="Q559" s="256"/>
      <c r="R559" s="256"/>
      <c r="S559" s="256"/>
      <c r="T559" s="257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8" t="s">
        <v>235</v>
      </c>
      <c r="AU559" s="258" t="s">
        <v>82</v>
      </c>
      <c r="AV559" s="14" t="s">
        <v>82</v>
      </c>
      <c r="AW559" s="14" t="s">
        <v>33</v>
      </c>
      <c r="AX559" s="14" t="s">
        <v>72</v>
      </c>
      <c r="AY559" s="258" t="s">
        <v>146</v>
      </c>
    </row>
    <row r="560" s="13" customFormat="1">
      <c r="A560" s="13"/>
      <c r="B560" s="238"/>
      <c r="C560" s="239"/>
      <c r="D560" s="219" t="s">
        <v>235</v>
      </c>
      <c r="E560" s="240" t="s">
        <v>19</v>
      </c>
      <c r="F560" s="241" t="s">
        <v>319</v>
      </c>
      <c r="G560" s="239"/>
      <c r="H560" s="240" t="s">
        <v>19</v>
      </c>
      <c r="I560" s="242"/>
      <c r="J560" s="239"/>
      <c r="K560" s="239"/>
      <c r="L560" s="243"/>
      <c r="M560" s="244"/>
      <c r="N560" s="245"/>
      <c r="O560" s="245"/>
      <c r="P560" s="245"/>
      <c r="Q560" s="245"/>
      <c r="R560" s="245"/>
      <c r="S560" s="245"/>
      <c r="T560" s="24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7" t="s">
        <v>235</v>
      </c>
      <c r="AU560" s="247" t="s">
        <v>82</v>
      </c>
      <c r="AV560" s="13" t="s">
        <v>79</v>
      </c>
      <c r="AW560" s="13" t="s">
        <v>33</v>
      </c>
      <c r="AX560" s="13" t="s">
        <v>72</v>
      </c>
      <c r="AY560" s="247" t="s">
        <v>146</v>
      </c>
    </row>
    <row r="561" s="13" customFormat="1">
      <c r="A561" s="13"/>
      <c r="B561" s="238"/>
      <c r="C561" s="239"/>
      <c r="D561" s="219" t="s">
        <v>235</v>
      </c>
      <c r="E561" s="240" t="s">
        <v>19</v>
      </c>
      <c r="F561" s="241" t="s">
        <v>293</v>
      </c>
      <c r="G561" s="239"/>
      <c r="H561" s="240" t="s">
        <v>19</v>
      </c>
      <c r="I561" s="242"/>
      <c r="J561" s="239"/>
      <c r="K561" s="239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235</v>
      </c>
      <c r="AU561" s="247" t="s">
        <v>82</v>
      </c>
      <c r="AV561" s="13" t="s">
        <v>79</v>
      </c>
      <c r="AW561" s="13" t="s">
        <v>33</v>
      </c>
      <c r="AX561" s="13" t="s">
        <v>72</v>
      </c>
      <c r="AY561" s="247" t="s">
        <v>146</v>
      </c>
    </row>
    <row r="562" s="14" customFormat="1">
      <c r="A562" s="14"/>
      <c r="B562" s="248"/>
      <c r="C562" s="249"/>
      <c r="D562" s="219" t="s">
        <v>235</v>
      </c>
      <c r="E562" s="250" t="s">
        <v>19</v>
      </c>
      <c r="F562" s="251" t="s">
        <v>320</v>
      </c>
      <c r="G562" s="249"/>
      <c r="H562" s="252">
        <v>16.079999999999998</v>
      </c>
      <c r="I562" s="253"/>
      <c r="J562" s="249"/>
      <c r="K562" s="249"/>
      <c r="L562" s="254"/>
      <c r="M562" s="255"/>
      <c r="N562" s="256"/>
      <c r="O562" s="256"/>
      <c r="P562" s="256"/>
      <c r="Q562" s="256"/>
      <c r="R562" s="256"/>
      <c r="S562" s="256"/>
      <c r="T562" s="257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8" t="s">
        <v>235</v>
      </c>
      <c r="AU562" s="258" t="s">
        <v>82</v>
      </c>
      <c r="AV562" s="14" t="s">
        <v>82</v>
      </c>
      <c r="AW562" s="14" t="s">
        <v>33</v>
      </c>
      <c r="AX562" s="14" t="s">
        <v>72</v>
      </c>
      <c r="AY562" s="258" t="s">
        <v>146</v>
      </c>
    </row>
    <row r="563" s="14" customFormat="1">
      <c r="A563" s="14"/>
      <c r="B563" s="248"/>
      <c r="C563" s="249"/>
      <c r="D563" s="219" t="s">
        <v>235</v>
      </c>
      <c r="E563" s="250" t="s">
        <v>19</v>
      </c>
      <c r="F563" s="251" t="s">
        <v>311</v>
      </c>
      <c r="G563" s="249"/>
      <c r="H563" s="252">
        <v>-1.6160000000000001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8" t="s">
        <v>235</v>
      </c>
      <c r="AU563" s="258" t="s">
        <v>82</v>
      </c>
      <c r="AV563" s="14" t="s">
        <v>82</v>
      </c>
      <c r="AW563" s="14" t="s">
        <v>33</v>
      </c>
      <c r="AX563" s="14" t="s">
        <v>72</v>
      </c>
      <c r="AY563" s="258" t="s">
        <v>146</v>
      </c>
    </row>
    <row r="564" s="14" customFormat="1">
      <c r="A564" s="14"/>
      <c r="B564" s="248"/>
      <c r="C564" s="249"/>
      <c r="D564" s="219" t="s">
        <v>235</v>
      </c>
      <c r="E564" s="250" t="s">
        <v>19</v>
      </c>
      <c r="F564" s="251" t="s">
        <v>321</v>
      </c>
      <c r="G564" s="249"/>
      <c r="H564" s="252">
        <v>-1.125</v>
      </c>
      <c r="I564" s="253"/>
      <c r="J564" s="249"/>
      <c r="K564" s="249"/>
      <c r="L564" s="254"/>
      <c r="M564" s="255"/>
      <c r="N564" s="256"/>
      <c r="O564" s="256"/>
      <c r="P564" s="256"/>
      <c r="Q564" s="256"/>
      <c r="R564" s="256"/>
      <c r="S564" s="256"/>
      <c r="T564" s="25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8" t="s">
        <v>235</v>
      </c>
      <c r="AU564" s="258" t="s">
        <v>82</v>
      </c>
      <c r="AV564" s="14" t="s">
        <v>82</v>
      </c>
      <c r="AW564" s="14" t="s">
        <v>33</v>
      </c>
      <c r="AX564" s="14" t="s">
        <v>72</v>
      </c>
      <c r="AY564" s="258" t="s">
        <v>146</v>
      </c>
    </row>
    <row r="565" s="14" customFormat="1">
      <c r="A565" s="14"/>
      <c r="B565" s="248"/>
      <c r="C565" s="249"/>
      <c r="D565" s="219" t="s">
        <v>235</v>
      </c>
      <c r="E565" s="250" t="s">
        <v>19</v>
      </c>
      <c r="F565" s="251" t="s">
        <v>322</v>
      </c>
      <c r="G565" s="249"/>
      <c r="H565" s="252">
        <v>1.05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8" t="s">
        <v>235</v>
      </c>
      <c r="AU565" s="258" t="s">
        <v>82</v>
      </c>
      <c r="AV565" s="14" t="s">
        <v>82</v>
      </c>
      <c r="AW565" s="14" t="s">
        <v>33</v>
      </c>
      <c r="AX565" s="14" t="s">
        <v>72</v>
      </c>
      <c r="AY565" s="258" t="s">
        <v>146</v>
      </c>
    </row>
    <row r="566" s="14" customFormat="1">
      <c r="A566" s="14"/>
      <c r="B566" s="248"/>
      <c r="C566" s="249"/>
      <c r="D566" s="219" t="s">
        <v>235</v>
      </c>
      <c r="E566" s="250" t="s">
        <v>19</v>
      </c>
      <c r="F566" s="251" t="s">
        <v>323</v>
      </c>
      <c r="G566" s="249"/>
      <c r="H566" s="252">
        <v>-5.5499999999999998</v>
      </c>
      <c r="I566" s="253"/>
      <c r="J566" s="249"/>
      <c r="K566" s="249"/>
      <c r="L566" s="254"/>
      <c r="M566" s="255"/>
      <c r="N566" s="256"/>
      <c r="O566" s="256"/>
      <c r="P566" s="256"/>
      <c r="Q566" s="256"/>
      <c r="R566" s="256"/>
      <c r="S566" s="256"/>
      <c r="T566" s="25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8" t="s">
        <v>235</v>
      </c>
      <c r="AU566" s="258" t="s">
        <v>82</v>
      </c>
      <c r="AV566" s="14" t="s">
        <v>82</v>
      </c>
      <c r="AW566" s="14" t="s">
        <v>33</v>
      </c>
      <c r="AX566" s="14" t="s">
        <v>72</v>
      </c>
      <c r="AY566" s="258" t="s">
        <v>146</v>
      </c>
    </row>
    <row r="567" s="13" customFormat="1">
      <c r="A567" s="13"/>
      <c r="B567" s="238"/>
      <c r="C567" s="239"/>
      <c r="D567" s="219" t="s">
        <v>235</v>
      </c>
      <c r="E567" s="240" t="s">
        <v>19</v>
      </c>
      <c r="F567" s="241" t="s">
        <v>324</v>
      </c>
      <c r="G567" s="239"/>
      <c r="H567" s="240" t="s">
        <v>19</v>
      </c>
      <c r="I567" s="242"/>
      <c r="J567" s="239"/>
      <c r="K567" s="239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235</v>
      </c>
      <c r="AU567" s="247" t="s">
        <v>82</v>
      </c>
      <c r="AV567" s="13" t="s">
        <v>79</v>
      </c>
      <c r="AW567" s="13" t="s">
        <v>33</v>
      </c>
      <c r="AX567" s="13" t="s">
        <v>72</v>
      </c>
      <c r="AY567" s="247" t="s">
        <v>146</v>
      </c>
    </row>
    <row r="568" s="14" customFormat="1">
      <c r="A568" s="14"/>
      <c r="B568" s="248"/>
      <c r="C568" s="249"/>
      <c r="D568" s="219" t="s">
        <v>235</v>
      </c>
      <c r="E568" s="250" t="s">
        <v>19</v>
      </c>
      <c r="F568" s="251" t="s">
        <v>325</v>
      </c>
      <c r="G568" s="249"/>
      <c r="H568" s="252">
        <v>34.840000000000003</v>
      </c>
      <c r="I568" s="253"/>
      <c r="J568" s="249"/>
      <c r="K568" s="249"/>
      <c r="L568" s="254"/>
      <c r="M568" s="255"/>
      <c r="N568" s="256"/>
      <c r="O568" s="256"/>
      <c r="P568" s="256"/>
      <c r="Q568" s="256"/>
      <c r="R568" s="256"/>
      <c r="S568" s="256"/>
      <c r="T568" s="257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8" t="s">
        <v>235</v>
      </c>
      <c r="AU568" s="258" t="s">
        <v>82</v>
      </c>
      <c r="AV568" s="14" t="s">
        <v>82</v>
      </c>
      <c r="AW568" s="14" t="s">
        <v>33</v>
      </c>
      <c r="AX568" s="14" t="s">
        <v>72</v>
      </c>
      <c r="AY568" s="258" t="s">
        <v>146</v>
      </c>
    </row>
    <row r="569" s="14" customFormat="1">
      <c r="A569" s="14"/>
      <c r="B569" s="248"/>
      <c r="C569" s="249"/>
      <c r="D569" s="219" t="s">
        <v>235</v>
      </c>
      <c r="E569" s="250" t="s">
        <v>19</v>
      </c>
      <c r="F569" s="251" t="s">
        <v>326</v>
      </c>
      <c r="G569" s="249"/>
      <c r="H569" s="252">
        <v>-19</v>
      </c>
      <c r="I569" s="253"/>
      <c r="J569" s="249"/>
      <c r="K569" s="249"/>
      <c r="L569" s="254"/>
      <c r="M569" s="255"/>
      <c r="N569" s="256"/>
      <c r="O569" s="256"/>
      <c r="P569" s="256"/>
      <c r="Q569" s="256"/>
      <c r="R569" s="256"/>
      <c r="S569" s="256"/>
      <c r="T569" s="25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8" t="s">
        <v>235</v>
      </c>
      <c r="AU569" s="258" t="s">
        <v>82</v>
      </c>
      <c r="AV569" s="14" t="s">
        <v>82</v>
      </c>
      <c r="AW569" s="14" t="s">
        <v>33</v>
      </c>
      <c r="AX569" s="14" t="s">
        <v>72</v>
      </c>
      <c r="AY569" s="258" t="s">
        <v>146</v>
      </c>
    </row>
    <row r="570" s="15" customFormat="1">
      <c r="A570" s="15"/>
      <c r="B570" s="269"/>
      <c r="C570" s="270"/>
      <c r="D570" s="219" t="s">
        <v>235</v>
      </c>
      <c r="E570" s="271" t="s">
        <v>19</v>
      </c>
      <c r="F570" s="272" t="s">
        <v>271</v>
      </c>
      <c r="G570" s="270"/>
      <c r="H570" s="273">
        <v>217.93499999999995</v>
      </c>
      <c r="I570" s="274"/>
      <c r="J570" s="270"/>
      <c r="K570" s="270"/>
      <c r="L570" s="275"/>
      <c r="M570" s="276"/>
      <c r="N570" s="277"/>
      <c r="O570" s="277"/>
      <c r="P570" s="277"/>
      <c r="Q570" s="277"/>
      <c r="R570" s="277"/>
      <c r="S570" s="277"/>
      <c r="T570" s="278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9" t="s">
        <v>235</v>
      </c>
      <c r="AU570" s="279" t="s">
        <v>82</v>
      </c>
      <c r="AV570" s="15" t="s">
        <v>145</v>
      </c>
      <c r="AW570" s="15" t="s">
        <v>33</v>
      </c>
      <c r="AX570" s="15" t="s">
        <v>79</v>
      </c>
      <c r="AY570" s="279" t="s">
        <v>146</v>
      </c>
    </row>
    <row r="571" s="2" customFormat="1" ht="24.15" customHeight="1">
      <c r="A571" s="39"/>
      <c r="B571" s="40"/>
      <c r="C571" s="206" t="s">
        <v>695</v>
      </c>
      <c r="D571" s="206" t="s">
        <v>147</v>
      </c>
      <c r="E571" s="207" t="s">
        <v>696</v>
      </c>
      <c r="F571" s="208" t="s">
        <v>697</v>
      </c>
      <c r="G571" s="209" t="s">
        <v>252</v>
      </c>
      <c r="H571" s="210">
        <v>217.935</v>
      </c>
      <c r="I571" s="211"/>
      <c r="J571" s="212">
        <f>ROUND(I571*H571,2)</f>
        <v>0</v>
      </c>
      <c r="K571" s="208" t="s">
        <v>194</v>
      </c>
      <c r="L571" s="45"/>
      <c r="M571" s="213" t="s">
        <v>19</v>
      </c>
      <c r="N571" s="214" t="s">
        <v>43</v>
      </c>
      <c r="O571" s="85"/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17" t="s">
        <v>395</v>
      </c>
      <c r="AT571" s="217" t="s">
        <v>147</v>
      </c>
      <c r="AU571" s="217" t="s">
        <v>82</v>
      </c>
      <c r="AY571" s="18" t="s">
        <v>146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8" t="s">
        <v>79</v>
      </c>
      <c r="BK571" s="218">
        <f>ROUND(I571*H571,2)</f>
        <v>0</v>
      </c>
      <c r="BL571" s="18" t="s">
        <v>395</v>
      </c>
      <c r="BM571" s="217" t="s">
        <v>698</v>
      </c>
    </row>
    <row r="572" s="2" customFormat="1">
      <c r="A572" s="39"/>
      <c r="B572" s="40"/>
      <c r="C572" s="41"/>
      <c r="D572" s="219" t="s">
        <v>152</v>
      </c>
      <c r="E572" s="41"/>
      <c r="F572" s="220" t="s">
        <v>699</v>
      </c>
      <c r="G572" s="41"/>
      <c r="H572" s="41"/>
      <c r="I572" s="221"/>
      <c r="J572" s="41"/>
      <c r="K572" s="41"/>
      <c r="L572" s="45"/>
      <c r="M572" s="222"/>
      <c r="N572" s="223"/>
      <c r="O572" s="85"/>
      <c r="P572" s="85"/>
      <c r="Q572" s="85"/>
      <c r="R572" s="85"/>
      <c r="S572" s="85"/>
      <c r="T572" s="86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152</v>
      </c>
      <c r="AU572" s="18" t="s">
        <v>82</v>
      </c>
    </row>
    <row r="573" s="2" customFormat="1">
      <c r="A573" s="39"/>
      <c r="B573" s="40"/>
      <c r="C573" s="41"/>
      <c r="D573" s="236" t="s">
        <v>197</v>
      </c>
      <c r="E573" s="41"/>
      <c r="F573" s="237" t="s">
        <v>700</v>
      </c>
      <c r="G573" s="41"/>
      <c r="H573" s="41"/>
      <c r="I573" s="221"/>
      <c r="J573" s="41"/>
      <c r="K573" s="41"/>
      <c r="L573" s="45"/>
      <c r="M573" s="222"/>
      <c r="N573" s="223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197</v>
      </c>
      <c r="AU573" s="18" t="s">
        <v>82</v>
      </c>
    </row>
    <row r="574" s="13" customFormat="1">
      <c r="A574" s="13"/>
      <c r="B574" s="238"/>
      <c r="C574" s="239"/>
      <c r="D574" s="219" t="s">
        <v>235</v>
      </c>
      <c r="E574" s="240" t="s">
        <v>19</v>
      </c>
      <c r="F574" s="241" t="s">
        <v>292</v>
      </c>
      <c r="G574" s="239"/>
      <c r="H574" s="240" t="s">
        <v>19</v>
      </c>
      <c r="I574" s="242"/>
      <c r="J574" s="239"/>
      <c r="K574" s="239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235</v>
      </c>
      <c r="AU574" s="247" t="s">
        <v>82</v>
      </c>
      <c r="AV574" s="13" t="s">
        <v>79</v>
      </c>
      <c r="AW574" s="13" t="s">
        <v>33</v>
      </c>
      <c r="AX574" s="13" t="s">
        <v>72</v>
      </c>
      <c r="AY574" s="247" t="s">
        <v>146</v>
      </c>
    </row>
    <row r="575" s="13" customFormat="1">
      <c r="A575" s="13"/>
      <c r="B575" s="238"/>
      <c r="C575" s="239"/>
      <c r="D575" s="219" t="s">
        <v>235</v>
      </c>
      <c r="E575" s="240" t="s">
        <v>19</v>
      </c>
      <c r="F575" s="241" t="s">
        <v>293</v>
      </c>
      <c r="G575" s="239"/>
      <c r="H575" s="240" t="s">
        <v>19</v>
      </c>
      <c r="I575" s="242"/>
      <c r="J575" s="239"/>
      <c r="K575" s="239"/>
      <c r="L575" s="243"/>
      <c r="M575" s="244"/>
      <c r="N575" s="245"/>
      <c r="O575" s="245"/>
      <c r="P575" s="245"/>
      <c r="Q575" s="245"/>
      <c r="R575" s="245"/>
      <c r="S575" s="245"/>
      <c r="T575" s="24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7" t="s">
        <v>235</v>
      </c>
      <c r="AU575" s="247" t="s">
        <v>82</v>
      </c>
      <c r="AV575" s="13" t="s">
        <v>79</v>
      </c>
      <c r="AW575" s="13" t="s">
        <v>33</v>
      </c>
      <c r="AX575" s="13" t="s">
        <v>72</v>
      </c>
      <c r="AY575" s="247" t="s">
        <v>146</v>
      </c>
    </row>
    <row r="576" s="14" customFormat="1">
      <c r="A576" s="14"/>
      <c r="B576" s="248"/>
      <c r="C576" s="249"/>
      <c r="D576" s="219" t="s">
        <v>235</v>
      </c>
      <c r="E576" s="250" t="s">
        <v>19</v>
      </c>
      <c r="F576" s="251" t="s">
        <v>294</v>
      </c>
      <c r="G576" s="249"/>
      <c r="H576" s="252">
        <v>25.728000000000002</v>
      </c>
      <c r="I576" s="253"/>
      <c r="J576" s="249"/>
      <c r="K576" s="249"/>
      <c r="L576" s="254"/>
      <c r="M576" s="255"/>
      <c r="N576" s="256"/>
      <c r="O576" s="256"/>
      <c r="P576" s="256"/>
      <c r="Q576" s="256"/>
      <c r="R576" s="256"/>
      <c r="S576" s="256"/>
      <c r="T576" s="25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8" t="s">
        <v>235</v>
      </c>
      <c r="AU576" s="258" t="s">
        <v>82</v>
      </c>
      <c r="AV576" s="14" t="s">
        <v>82</v>
      </c>
      <c r="AW576" s="14" t="s">
        <v>33</v>
      </c>
      <c r="AX576" s="14" t="s">
        <v>72</v>
      </c>
      <c r="AY576" s="258" t="s">
        <v>146</v>
      </c>
    </row>
    <row r="577" s="14" customFormat="1">
      <c r="A577" s="14"/>
      <c r="B577" s="248"/>
      <c r="C577" s="249"/>
      <c r="D577" s="219" t="s">
        <v>235</v>
      </c>
      <c r="E577" s="250" t="s">
        <v>19</v>
      </c>
      <c r="F577" s="251" t="s">
        <v>295</v>
      </c>
      <c r="G577" s="249"/>
      <c r="H577" s="252">
        <v>-3.5350000000000001</v>
      </c>
      <c r="I577" s="253"/>
      <c r="J577" s="249"/>
      <c r="K577" s="249"/>
      <c r="L577" s="254"/>
      <c r="M577" s="255"/>
      <c r="N577" s="256"/>
      <c r="O577" s="256"/>
      <c r="P577" s="256"/>
      <c r="Q577" s="256"/>
      <c r="R577" s="256"/>
      <c r="S577" s="256"/>
      <c r="T577" s="257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8" t="s">
        <v>235</v>
      </c>
      <c r="AU577" s="258" t="s">
        <v>82</v>
      </c>
      <c r="AV577" s="14" t="s">
        <v>82</v>
      </c>
      <c r="AW577" s="14" t="s">
        <v>33</v>
      </c>
      <c r="AX577" s="14" t="s">
        <v>72</v>
      </c>
      <c r="AY577" s="258" t="s">
        <v>146</v>
      </c>
    </row>
    <row r="578" s="14" customFormat="1">
      <c r="A578" s="14"/>
      <c r="B578" s="248"/>
      <c r="C578" s="249"/>
      <c r="D578" s="219" t="s">
        <v>235</v>
      </c>
      <c r="E578" s="250" t="s">
        <v>19</v>
      </c>
      <c r="F578" s="251" t="s">
        <v>296</v>
      </c>
      <c r="G578" s="249"/>
      <c r="H578" s="252">
        <v>-3.9750000000000001</v>
      </c>
      <c r="I578" s="253"/>
      <c r="J578" s="249"/>
      <c r="K578" s="249"/>
      <c r="L578" s="254"/>
      <c r="M578" s="255"/>
      <c r="N578" s="256"/>
      <c r="O578" s="256"/>
      <c r="P578" s="256"/>
      <c r="Q578" s="256"/>
      <c r="R578" s="256"/>
      <c r="S578" s="256"/>
      <c r="T578" s="257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8" t="s">
        <v>235</v>
      </c>
      <c r="AU578" s="258" t="s">
        <v>82</v>
      </c>
      <c r="AV578" s="14" t="s">
        <v>82</v>
      </c>
      <c r="AW578" s="14" t="s">
        <v>33</v>
      </c>
      <c r="AX578" s="14" t="s">
        <v>72</v>
      </c>
      <c r="AY578" s="258" t="s">
        <v>146</v>
      </c>
    </row>
    <row r="579" s="13" customFormat="1">
      <c r="A579" s="13"/>
      <c r="B579" s="238"/>
      <c r="C579" s="239"/>
      <c r="D579" s="219" t="s">
        <v>235</v>
      </c>
      <c r="E579" s="240" t="s">
        <v>19</v>
      </c>
      <c r="F579" s="241" t="s">
        <v>375</v>
      </c>
      <c r="G579" s="239"/>
      <c r="H579" s="240" t="s">
        <v>19</v>
      </c>
      <c r="I579" s="242"/>
      <c r="J579" s="239"/>
      <c r="K579" s="239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235</v>
      </c>
      <c r="AU579" s="247" t="s">
        <v>82</v>
      </c>
      <c r="AV579" s="13" t="s">
        <v>79</v>
      </c>
      <c r="AW579" s="13" t="s">
        <v>33</v>
      </c>
      <c r="AX579" s="13" t="s">
        <v>72</v>
      </c>
      <c r="AY579" s="247" t="s">
        <v>146</v>
      </c>
    </row>
    <row r="580" s="14" customFormat="1">
      <c r="A580" s="14"/>
      <c r="B580" s="248"/>
      <c r="C580" s="249"/>
      <c r="D580" s="219" t="s">
        <v>235</v>
      </c>
      <c r="E580" s="250" t="s">
        <v>19</v>
      </c>
      <c r="F580" s="251" t="s">
        <v>692</v>
      </c>
      <c r="G580" s="249"/>
      <c r="H580" s="252">
        <v>32.494999999999997</v>
      </c>
      <c r="I580" s="253"/>
      <c r="J580" s="249"/>
      <c r="K580" s="249"/>
      <c r="L580" s="254"/>
      <c r="M580" s="255"/>
      <c r="N580" s="256"/>
      <c r="O580" s="256"/>
      <c r="P580" s="256"/>
      <c r="Q580" s="256"/>
      <c r="R580" s="256"/>
      <c r="S580" s="256"/>
      <c r="T580" s="25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8" t="s">
        <v>235</v>
      </c>
      <c r="AU580" s="258" t="s">
        <v>82</v>
      </c>
      <c r="AV580" s="14" t="s">
        <v>82</v>
      </c>
      <c r="AW580" s="14" t="s">
        <v>33</v>
      </c>
      <c r="AX580" s="14" t="s">
        <v>72</v>
      </c>
      <c r="AY580" s="258" t="s">
        <v>146</v>
      </c>
    </row>
    <row r="581" s="14" customFormat="1">
      <c r="A581" s="14"/>
      <c r="B581" s="248"/>
      <c r="C581" s="249"/>
      <c r="D581" s="219" t="s">
        <v>235</v>
      </c>
      <c r="E581" s="250" t="s">
        <v>19</v>
      </c>
      <c r="F581" s="251" t="s">
        <v>295</v>
      </c>
      <c r="G581" s="249"/>
      <c r="H581" s="252">
        <v>-3.5350000000000001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8" t="s">
        <v>235</v>
      </c>
      <c r="AU581" s="258" t="s">
        <v>82</v>
      </c>
      <c r="AV581" s="14" t="s">
        <v>82</v>
      </c>
      <c r="AW581" s="14" t="s">
        <v>33</v>
      </c>
      <c r="AX581" s="14" t="s">
        <v>72</v>
      </c>
      <c r="AY581" s="258" t="s">
        <v>146</v>
      </c>
    </row>
    <row r="582" s="14" customFormat="1">
      <c r="A582" s="14"/>
      <c r="B582" s="248"/>
      <c r="C582" s="249"/>
      <c r="D582" s="219" t="s">
        <v>235</v>
      </c>
      <c r="E582" s="250" t="s">
        <v>19</v>
      </c>
      <c r="F582" s="251" t="s">
        <v>299</v>
      </c>
      <c r="G582" s="249"/>
      <c r="H582" s="252">
        <v>-3.294</v>
      </c>
      <c r="I582" s="253"/>
      <c r="J582" s="249"/>
      <c r="K582" s="249"/>
      <c r="L582" s="254"/>
      <c r="M582" s="255"/>
      <c r="N582" s="256"/>
      <c r="O582" s="256"/>
      <c r="P582" s="256"/>
      <c r="Q582" s="256"/>
      <c r="R582" s="256"/>
      <c r="S582" s="256"/>
      <c r="T582" s="257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8" t="s">
        <v>235</v>
      </c>
      <c r="AU582" s="258" t="s">
        <v>82</v>
      </c>
      <c r="AV582" s="14" t="s">
        <v>82</v>
      </c>
      <c r="AW582" s="14" t="s">
        <v>33</v>
      </c>
      <c r="AX582" s="14" t="s">
        <v>72</v>
      </c>
      <c r="AY582" s="258" t="s">
        <v>146</v>
      </c>
    </row>
    <row r="583" s="14" customFormat="1">
      <c r="A583" s="14"/>
      <c r="B583" s="248"/>
      <c r="C583" s="249"/>
      <c r="D583" s="219" t="s">
        <v>235</v>
      </c>
      <c r="E583" s="250" t="s">
        <v>19</v>
      </c>
      <c r="F583" s="251" t="s">
        <v>693</v>
      </c>
      <c r="G583" s="249"/>
      <c r="H583" s="252">
        <v>-2.3380000000000001</v>
      </c>
      <c r="I583" s="253"/>
      <c r="J583" s="249"/>
      <c r="K583" s="249"/>
      <c r="L583" s="254"/>
      <c r="M583" s="255"/>
      <c r="N583" s="256"/>
      <c r="O583" s="256"/>
      <c r="P583" s="256"/>
      <c r="Q583" s="256"/>
      <c r="R583" s="256"/>
      <c r="S583" s="256"/>
      <c r="T583" s="257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8" t="s">
        <v>235</v>
      </c>
      <c r="AU583" s="258" t="s">
        <v>82</v>
      </c>
      <c r="AV583" s="14" t="s">
        <v>82</v>
      </c>
      <c r="AW583" s="14" t="s">
        <v>33</v>
      </c>
      <c r="AX583" s="14" t="s">
        <v>72</v>
      </c>
      <c r="AY583" s="258" t="s">
        <v>146</v>
      </c>
    </row>
    <row r="584" s="14" customFormat="1">
      <c r="A584" s="14"/>
      <c r="B584" s="248"/>
      <c r="C584" s="249"/>
      <c r="D584" s="219" t="s">
        <v>235</v>
      </c>
      <c r="E584" s="250" t="s">
        <v>19</v>
      </c>
      <c r="F584" s="251" t="s">
        <v>694</v>
      </c>
      <c r="G584" s="249"/>
      <c r="H584" s="252">
        <v>1.605</v>
      </c>
      <c r="I584" s="253"/>
      <c r="J584" s="249"/>
      <c r="K584" s="249"/>
      <c r="L584" s="254"/>
      <c r="M584" s="255"/>
      <c r="N584" s="256"/>
      <c r="O584" s="256"/>
      <c r="P584" s="256"/>
      <c r="Q584" s="256"/>
      <c r="R584" s="256"/>
      <c r="S584" s="256"/>
      <c r="T584" s="25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8" t="s">
        <v>235</v>
      </c>
      <c r="AU584" s="258" t="s">
        <v>82</v>
      </c>
      <c r="AV584" s="14" t="s">
        <v>82</v>
      </c>
      <c r="AW584" s="14" t="s">
        <v>33</v>
      </c>
      <c r="AX584" s="14" t="s">
        <v>72</v>
      </c>
      <c r="AY584" s="258" t="s">
        <v>146</v>
      </c>
    </row>
    <row r="585" s="13" customFormat="1">
      <c r="A585" s="13"/>
      <c r="B585" s="238"/>
      <c r="C585" s="239"/>
      <c r="D585" s="219" t="s">
        <v>235</v>
      </c>
      <c r="E585" s="240" t="s">
        <v>19</v>
      </c>
      <c r="F585" s="241" t="s">
        <v>297</v>
      </c>
      <c r="G585" s="239"/>
      <c r="H585" s="240" t="s">
        <v>19</v>
      </c>
      <c r="I585" s="242"/>
      <c r="J585" s="239"/>
      <c r="K585" s="239"/>
      <c r="L585" s="243"/>
      <c r="M585" s="244"/>
      <c r="N585" s="245"/>
      <c r="O585" s="245"/>
      <c r="P585" s="245"/>
      <c r="Q585" s="245"/>
      <c r="R585" s="245"/>
      <c r="S585" s="245"/>
      <c r="T585" s="24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7" t="s">
        <v>235</v>
      </c>
      <c r="AU585" s="247" t="s">
        <v>82</v>
      </c>
      <c r="AV585" s="13" t="s">
        <v>79</v>
      </c>
      <c r="AW585" s="13" t="s">
        <v>33</v>
      </c>
      <c r="AX585" s="13" t="s">
        <v>72</v>
      </c>
      <c r="AY585" s="247" t="s">
        <v>146</v>
      </c>
    </row>
    <row r="586" s="13" customFormat="1">
      <c r="A586" s="13"/>
      <c r="B586" s="238"/>
      <c r="C586" s="239"/>
      <c r="D586" s="219" t="s">
        <v>235</v>
      </c>
      <c r="E586" s="240" t="s">
        <v>19</v>
      </c>
      <c r="F586" s="241" t="s">
        <v>293</v>
      </c>
      <c r="G586" s="239"/>
      <c r="H586" s="240" t="s">
        <v>19</v>
      </c>
      <c r="I586" s="242"/>
      <c r="J586" s="239"/>
      <c r="K586" s="239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235</v>
      </c>
      <c r="AU586" s="247" t="s">
        <v>82</v>
      </c>
      <c r="AV586" s="13" t="s">
        <v>79</v>
      </c>
      <c r="AW586" s="13" t="s">
        <v>33</v>
      </c>
      <c r="AX586" s="13" t="s">
        <v>72</v>
      </c>
      <c r="AY586" s="247" t="s">
        <v>146</v>
      </c>
    </row>
    <row r="587" s="14" customFormat="1">
      <c r="A587" s="14"/>
      <c r="B587" s="248"/>
      <c r="C587" s="249"/>
      <c r="D587" s="219" t="s">
        <v>235</v>
      </c>
      <c r="E587" s="250" t="s">
        <v>19</v>
      </c>
      <c r="F587" s="251" t="s">
        <v>298</v>
      </c>
      <c r="G587" s="249"/>
      <c r="H587" s="252">
        <v>62.310000000000002</v>
      </c>
      <c r="I587" s="253"/>
      <c r="J587" s="249"/>
      <c r="K587" s="249"/>
      <c r="L587" s="254"/>
      <c r="M587" s="255"/>
      <c r="N587" s="256"/>
      <c r="O587" s="256"/>
      <c r="P587" s="256"/>
      <c r="Q587" s="256"/>
      <c r="R587" s="256"/>
      <c r="S587" s="256"/>
      <c r="T587" s="257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8" t="s">
        <v>235</v>
      </c>
      <c r="AU587" s="258" t="s">
        <v>82</v>
      </c>
      <c r="AV587" s="14" t="s">
        <v>82</v>
      </c>
      <c r="AW587" s="14" t="s">
        <v>33</v>
      </c>
      <c r="AX587" s="14" t="s">
        <v>72</v>
      </c>
      <c r="AY587" s="258" t="s">
        <v>146</v>
      </c>
    </row>
    <row r="588" s="14" customFormat="1">
      <c r="A588" s="14"/>
      <c r="B588" s="248"/>
      <c r="C588" s="249"/>
      <c r="D588" s="219" t="s">
        <v>235</v>
      </c>
      <c r="E588" s="250" t="s">
        <v>19</v>
      </c>
      <c r="F588" s="251" t="s">
        <v>299</v>
      </c>
      <c r="G588" s="249"/>
      <c r="H588" s="252">
        <v>-3.294</v>
      </c>
      <c r="I588" s="253"/>
      <c r="J588" s="249"/>
      <c r="K588" s="249"/>
      <c r="L588" s="254"/>
      <c r="M588" s="255"/>
      <c r="N588" s="256"/>
      <c r="O588" s="256"/>
      <c r="P588" s="256"/>
      <c r="Q588" s="256"/>
      <c r="R588" s="256"/>
      <c r="S588" s="256"/>
      <c r="T588" s="257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8" t="s">
        <v>235</v>
      </c>
      <c r="AU588" s="258" t="s">
        <v>82</v>
      </c>
      <c r="AV588" s="14" t="s">
        <v>82</v>
      </c>
      <c r="AW588" s="14" t="s">
        <v>33</v>
      </c>
      <c r="AX588" s="14" t="s">
        <v>72</v>
      </c>
      <c r="AY588" s="258" t="s">
        <v>146</v>
      </c>
    </row>
    <row r="589" s="14" customFormat="1">
      <c r="A589" s="14"/>
      <c r="B589" s="248"/>
      <c r="C589" s="249"/>
      <c r="D589" s="219" t="s">
        <v>235</v>
      </c>
      <c r="E589" s="250" t="s">
        <v>19</v>
      </c>
      <c r="F589" s="251" t="s">
        <v>300</v>
      </c>
      <c r="G589" s="249"/>
      <c r="H589" s="252">
        <v>2.6099999999999999</v>
      </c>
      <c r="I589" s="253"/>
      <c r="J589" s="249"/>
      <c r="K589" s="249"/>
      <c r="L589" s="254"/>
      <c r="M589" s="255"/>
      <c r="N589" s="256"/>
      <c r="O589" s="256"/>
      <c r="P589" s="256"/>
      <c r="Q589" s="256"/>
      <c r="R589" s="256"/>
      <c r="S589" s="256"/>
      <c r="T589" s="25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8" t="s">
        <v>235</v>
      </c>
      <c r="AU589" s="258" t="s">
        <v>82</v>
      </c>
      <c r="AV589" s="14" t="s">
        <v>82</v>
      </c>
      <c r="AW589" s="14" t="s">
        <v>33</v>
      </c>
      <c r="AX589" s="14" t="s">
        <v>72</v>
      </c>
      <c r="AY589" s="258" t="s">
        <v>146</v>
      </c>
    </row>
    <row r="590" s="14" customFormat="1">
      <c r="A590" s="14"/>
      <c r="B590" s="248"/>
      <c r="C590" s="249"/>
      <c r="D590" s="219" t="s">
        <v>235</v>
      </c>
      <c r="E590" s="250" t="s">
        <v>19</v>
      </c>
      <c r="F590" s="251" t="s">
        <v>270</v>
      </c>
      <c r="G590" s="249"/>
      <c r="H590" s="252">
        <v>-1.8180000000000001</v>
      </c>
      <c r="I590" s="253"/>
      <c r="J590" s="249"/>
      <c r="K590" s="249"/>
      <c r="L590" s="254"/>
      <c r="M590" s="255"/>
      <c r="N590" s="256"/>
      <c r="O590" s="256"/>
      <c r="P590" s="256"/>
      <c r="Q590" s="256"/>
      <c r="R590" s="256"/>
      <c r="S590" s="256"/>
      <c r="T590" s="25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8" t="s">
        <v>235</v>
      </c>
      <c r="AU590" s="258" t="s">
        <v>82</v>
      </c>
      <c r="AV590" s="14" t="s">
        <v>82</v>
      </c>
      <c r="AW590" s="14" t="s">
        <v>33</v>
      </c>
      <c r="AX590" s="14" t="s">
        <v>72</v>
      </c>
      <c r="AY590" s="258" t="s">
        <v>146</v>
      </c>
    </row>
    <row r="591" s="14" customFormat="1">
      <c r="A591" s="14"/>
      <c r="B591" s="248"/>
      <c r="C591" s="249"/>
      <c r="D591" s="219" t="s">
        <v>235</v>
      </c>
      <c r="E591" s="250" t="s">
        <v>19</v>
      </c>
      <c r="F591" s="251" t="s">
        <v>301</v>
      </c>
      <c r="G591" s="249"/>
      <c r="H591" s="252">
        <v>-2.02</v>
      </c>
      <c r="I591" s="253"/>
      <c r="J591" s="249"/>
      <c r="K591" s="249"/>
      <c r="L591" s="254"/>
      <c r="M591" s="255"/>
      <c r="N591" s="256"/>
      <c r="O591" s="256"/>
      <c r="P591" s="256"/>
      <c r="Q591" s="256"/>
      <c r="R591" s="256"/>
      <c r="S591" s="256"/>
      <c r="T591" s="25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8" t="s">
        <v>235</v>
      </c>
      <c r="AU591" s="258" t="s">
        <v>82</v>
      </c>
      <c r="AV591" s="14" t="s">
        <v>82</v>
      </c>
      <c r="AW591" s="14" t="s">
        <v>33</v>
      </c>
      <c r="AX591" s="14" t="s">
        <v>72</v>
      </c>
      <c r="AY591" s="258" t="s">
        <v>146</v>
      </c>
    </row>
    <row r="592" s="14" customFormat="1">
      <c r="A592" s="14"/>
      <c r="B592" s="248"/>
      <c r="C592" s="249"/>
      <c r="D592" s="219" t="s">
        <v>235</v>
      </c>
      <c r="E592" s="250" t="s">
        <v>19</v>
      </c>
      <c r="F592" s="251" t="s">
        <v>302</v>
      </c>
      <c r="G592" s="249"/>
      <c r="H592" s="252">
        <v>-5.0330000000000004</v>
      </c>
      <c r="I592" s="253"/>
      <c r="J592" s="249"/>
      <c r="K592" s="249"/>
      <c r="L592" s="254"/>
      <c r="M592" s="255"/>
      <c r="N592" s="256"/>
      <c r="O592" s="256"/>
      <c r="P592" s="256"/>
      <c r="Q592" s="256"/>
      <c r="R592" s="256"/>
      <c r="S592" s="256"/>
      <c r="T592" s="257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8" t="s">
        <v>235</v>
      </c>
      <c r="AU592" s="258" t="s">
        <v>82</v>
      </c>
      <c r="AV592" s="14" t="s">
        <v>82</v>
      </c>
      <c r="AW592" s="14" t="s">
        <v>33</v>
      </c>
      <c r="AX592" s="14" t="s">
        <v>72</v>
      </c>
      <c r="AY592" s="258" t="s">
        <v>146</v>
      </c>
    </row>
    <row r="593" s="13" customFormat="1">
      <c r="A593" s="13"/>
      <c r="B593" s="238"/>
      <c r="C593" s="239"/>
      <c r="D593" s="219" t="s">
        <v>235</v>
      </c>
      <c r="E593" s="240" t="s">
        <v>19</v>
      </c>
      <c r="F593" s="241" t="s">
        <v>303</v>
      </c>
      <c r="G593" s="239"/>
      <c r="H593" s="240" t="s">
        <v>19</v>
      </c>
      <c r="I593" s="242"/>
      <c r="J593" s="239"/>
      <c r="K593" s="239"/>
      <c r="L593" s="243"/>
      <c r="M593" s="244"/>
      <c r="N593" s="245"/>
      <c r="O593" s="245"/>
      <c r="P593" s="245"/>
      <c r="Q593" s="245"/>
      <c r="R593" s="245"/>
      <c r="S593" s="245"/>
      <c r="T593" s="24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7" t="s">
        <v>235</v>
      </c>
      <c r="AU593" s="247" t="s">
        <v>82</v>
      </c>
      <c r="AV593" s="13" t="s">
        <v>79</v>
      </c>
      <c r="AW593" s="13" t="s">
        <v>33</v>
      </c>
      <c r="AX593" s="13" t="s">
        <v>72</v>
      </c>
      <c r="AY593" s="247" t="s">
        <v>146</v>
      </c>
    </row>
    <row r="594" s="13" customFormat="1">
      <c r="A594" s="13"/>
      <c r="B594" s="238"/>
      <c r="C594" s="239"/>
      <c r="D594" s="219" t="s">
        <v>235</v>
      </c>
      <c r="E594" s="240" t="s">
        <v>19</v>
      </c>
      <c r="F594" s="241" t="s">
        <v>293</v>
      </c>
      <c r="G594" s="239"/>
      <c r="H594" s="240" t="s">
        <v>19</v>
      </c>
      <c r="I594" s="242"/>
      <c r="J594" s="239"/>
      <c r="K594" s="239"/>
      <c r="L594" s="243"/>
      <c r="M594" s="244"/>
      <c r="N594" s="245"/>
      <c r="O594" s="245"/>
      <c r="P594" s="245"/>
      <c r="Q594" s="245"/>
      <c r="R594" s="245"/>
      <c r="S594" s="245"/>
      <c r="T594" s="24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7" t="s">
        <v>235</v>
      </c>
      <c r="AU594" s="247" t="s">
        <v>82</v>
      </c>
      <c r="AV594" s="13" t="s">
        <v>79</v>
      </c>
      <c r="AW594" s="13" t="s">
        <v>33</v>
      </c>
      <c r="AX594" s="13" t="s">
        <v>72</v>
      </c>
      <c r="AY594" s="247" t="s">
        <v>146</v>
      </c>
    </row>
    <row r="595" s="14" customFormat="1">
      <c r="A595" s="14"/>
      <c r="B595" s="248"/>
      <c r="C595" s="249"/>
      <c r="D595" s="219" t="s">
        <v>235</v>
      </c>
      <c r="E595" s="250" t="s">
        <v>19</v>
      </c>
      <c r="F595" s="251" t="s">
        <v>304</v>
      </c>
      <c r="G595" s="249"/>
      <c r="H595" s="252">
        <v>34.773000000000003</v>
      </c>
      <c r="I595" s="253"/>
      <c r="J595" s="249"/>
      <c r="K595" s="249"/>
      <c r="L595" s="254"/>
      <c r="M595" s="255"/>
      <c r="N595" s="256"/>
      <c r="O595" s="256"/>
      <c r="P595" s="256"/>
      <c r="Q595" s="256"/>
      <c r="R595" s="256"/>
      <c r="S595" s="256"/>
      <c r="T595" s="25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8" t="s">
        <v>235</v>
      </c>
      <c r="AU595" s="258" t="s">
        <v>82</v>
      </c>
      <c r="AV595" s="14" t="s">
        <v>82</v>
      </c>
      <c r="AW595" s="14" t="s">
        <v>33</v>
      </c>
      <c r="AX595" s="14" t="s">
        <v>72</v>
      </c>
      <c r="AY595" s="258" t="s">
        <v>146</v>
      </c>
    </row>
    <row r="596" s="14" customFormat="1">
      <c r="A596" s="14"/>
      <c r="B596" s="248"/>
      <c r="C596" s="249"/>
      <c r="D596" s="219" t="s">
        <v>235</v>
      </c>
      <c r="E596" s="250" t="s">
        <v>19</v>
      </c>
      <c r="F596" s="251" t="s">
        <v>305</v>
      </c>
      <c r="G596" s="249"/>
      <c r="H596" s="252">
        <v>-4</v>
      </c>
      <c r="I596" s="253"/>
      <c r="J596" s="249"/>
      <c r="K596" s="249"/>
      <c r="L596" s="254"/>
      <c r="M596" s="255"/>
      <c r="N596" s="256"/>
      <c r="O596" s="256"/>
      <c r="P596" s="256"/>
      <c r="Q596" s="256"/>
      <c r="R596" s="256"/>
      <c r="S596" s="256"/>
      <c r="T596" s="257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8" t="s">
        <v>235</v>
      </c>
      <c r="AU596" s="258" t="s">
        <v>82</v>
      </c>
      <c r="AV596" s="14" t="s">
        <v>82</v>
      </c>
      <c r="AW596" s="14" t="s">
        <v>33</v>
      </c>
      <c r="AX596" s="14" t="s">
        <v>72</v>
      </c>
      <c r="AY596" s="258" t="s">
        <v>146</v>
      </c>
    </row>
    <row r="597" s="14" customFormat="1">
      <c r="A597" s="14"/>
      <c r="B597" s="248"/>
      <c r="C597" s="249"/>
      <c r="D597" s="219" t="s">
        <v>235</v>
      </c>
      <c r="E597" s="250" t="s">
        <v>19</v>
      </c>
      <c r="F597" s="251" t="s">
        <v>306</v>
      </c>
      <c r="G597" s="249"/>
      <c r="H597" s="252">
        <v>5.0999999999999996</v>
      </c>
      <c r="I597" s="253"/>
      <c r="J597" s="249"/>
      <c r="K597" s="249"/>
      <c r="L597" s="254"/>
      <c r="M597" s="255"/>
      <c r="N597" s="256"/>
      <c r="O597" s="256"/>
      <c r="P597" s="256"/>
      <c r="Q597" s="256"/>
      <c r="R597" s="256"/>
      <c r="S597" s="256"/>
      <c r="T597" s="257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8" t="s">
        <v>235</v>
      </c>
      <c r="AU597" s="258" t="s">
        <v>82</v>
      </c>
      <c r="AV597" s="14" t="s">
        <v>82</v>
      </c>
      <c r="AW597" s="14" t="s">
        <v>33</v>
      </c>
      <c r="AX597" s="14" t="s">
        <v>72</v>
      </c>
      <c r="AY597" s="258" t="s">
        <v>146</v>
      </c>
    </row>
    <row r="598" s="14" customFormat="1">
      <c r="A598" s="14"/>
      <c r="B598" s="248"/>
      <c r="C598" s="249"/>
      <c r="D598" s="219" t="s">
        <v>235</v>
      </c>
      <c r="E598" s="250" t="s">
        <v>19</v>
      </c>
      <c r="F598" s="251" t="s">
        <v>307</v>
      </c>
      <c r="G598" s="249"/>
      <c r="H598" s="252">
        <v>-2.25</v>
      </c>
      <c r="I598" s="253"/>
      <c r="J598" s="249"/>
      <c r="K598" s="249"/>
      <c r="L598" s="254"/>
      <c r="M598" s="255"/>
      <c r="N598" s="256"/>
      <c r="O598" s="256"/>
      <c r="P598" s="256"/>
      <c r="Q598" s="256"/>
      <c r="R598" s="256"/>
      <c r="S598" s="256"/>
      <c r="T598" s="25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8" t="s">
        <v>235</v>
      </c>
      <c r="AU598" s="258" t="s">
        <v>82</v>
      </c>
      <c r="AV598" s="14" t="s">
        <v>82</v>
      </c>
      <c r="AW598" s="14" t="s">
        <v>33</v>
      </c>
      <c r="AX598" s="14" t="s">
        <v>72</v>
      </c>
      <c r="AY598" s="258" t="s">
        <v>146</v>
      </c>
    </row>
    <row r="599" s="14" customFormat="1">
      <c r="A599" s="14"/>
      <c r="B599" s="248"/>
      <c r="C599" s="249"/>
      <c r="D599" s="219" t="s">
        <v>235</v>
      </c>
      <c r="E599" s="250" t="s">
        <v>19</v>
      </c>
      <c r="F599" s="251" t="s">
        <v>308</v>
      </c>
      <c r="G599" s="249"/>
      <c r="H599" s="252">
        <v>1.26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8" t="s">
        <v>235</v>
      </c>
      <c r="AU599" s="258" t="s">
        <v>82</v>
      </c>
      <c r="AV599" s="14" t="s">
        <v>82</v>
      </c>
      <c r="AW599" s="14" t="s">
        <v>33</v>
      </c>
      <c r="AX599" s="14" t="s">
        <v>72</v>
      </c>
      <c r="AY599" s="258" t="s">
        <v>146</v>
      </c>
    </row>
    <row r="600" s="13" customFormat="1">
      <c r="A600" s="13"/>
      <c r="B600" s="238"/>
      <c r="C600" s="239"/>
      <c r="D600" s="219" t="s">
        <v>235</v>
      </c>
      <c r="E600" s="240" t="s">
        <v>19</v>
      </c>
      <c r="F600" s="241" t="s">
        <v>309</v>
      </c>
      <c r="G600" s="239"/>
      <c r="H600" s="240" t="s">
        <v>19</v>
      </c>
      <c r="I600" s="242"/>
      <c r="J600" s="239"/>
      <c r="K600" s="239"/>
      <c r="L600" s="243"/>
      <c r="M600" s="244"/>
      <c r="N600" s="245"/>
      <c r="O600" s="245"/>
      <c r="P600" s="245"/>
      <c r="Q600" s="245"/>
      <c r="R600" s="245"/>
      <c r="S600" s="245"/>
      <c r="T600" s="24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7" t="s">
        <v>235</v>
      </c>
      <c r="AU600" s="247" t="s">
        <v>82</v>
      </c>
      <c r="AV600" s="13" t="s">
        <v>79</v>
      </c>
      <c r="AW600" s="13" t="s">
        <v>33</v>
      </c>
      <c r="AX600" s="13" t="s">
        <v>72</v>
      </c>
      <c r="AY600" s="247" t="s">
        <v>146</v>
      </c>
    </row>
    <row r="601" s="13" customFormat="1">
      <c r="A601" s="13"/>
      <c r="B601" s="238"/>
      <c r="C601" s="239"/>
      <c r="D601" s="219" t="s">
        <v>235</v>
      </c>
      <c r="E601" s="240" t="s">
        <v>19</v>
      </c>
      <c r="F601" s="241" t="s">
        <v>293</v>
      </c>
      <c r="G601" s="239"/>
      <c r="H601" s="240" t="s">
        <v>19</v>
      </c>
      <c r="I601" s="242"/>
      <c r="J601" s="239"/>
      <c r="K601" s="239"/>
      <c r="L601" s="243"/>
      <c r="M601" s="244"/>
      <c r="N601" s="245"/>
      <c r="O601" s="245"/>
      <c r="P601" s="245"/>
      <c r="Q601" s="245"/>
      <c r="R601" s="245"/>
      <c r="S601" s="245"/>
      <c r="T601" s="24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7" t="s">
        <v>235</v>
      </c>
      <c r="AU601" s="247" t="s">
        <v>82</v>
      </c>
      <c r="AV601" s="13" t="s">
        <v>79</v>
      </c>
      <c r="AW601" s="13" t="s">
        <v>33</v>
      </c>
      <c r="AX601" s="13" t="s">
        <v>72</v>
      </c>
      <c r="AY601" s="247" t="s">
        <v>146</v>
      </c>
    </row>
    <row r="602" s="14" customFormat="1">
      <c r="A602" s="14"/>
      <c r="B602" s="248"/>
      <c r="C602" s="249"/>
      <c r="D602" s="219" t="s">
        <v>235</v>
      </c>
      <c r="E602" s="250" t="s">
        <v>19</v>
      </c>
      <c r="F602" s="251" t="s">
        <v>310</v>
      </c>
      <c r="G602" s="249"/>
      <c r="H602" s="252">
        <v>63.314999999999998</v>
      </c>
      <c r="I602" s="253"/>
      <c r="J602" s="249"/>
      <c r="K602" s="249"/>
      <c r="L602" s="254"/>
      <c r="M602" s="255"/>
      <c r="N602" s="256"/>
      <c r="O602" s="256"/>
      <c r="P602" s="256"/>
      <c r="Q602" s="256"/>
      <c r="R602" s="256"/>
      <c r="S602" s="256"/>
      <c r="T602" s="25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8" t="s">
        <v>235</v>
      </c>
      <c r="AU602" s="258" t="s">
        <v>82</v>
      </c>
      <c r="AV602" s="14" t="s">
        <v>82</v>
      </c>
      <c r="AW602" s="14" t="s">
        <v>33</v>
      </c>
      <c r="AX602" s="14" t="s">
        <v>72</v>
      </c>
      <c r="AY602" s="258" t="s">
        <v>146</v>
      </c>
    </row>
    <row r="603" s="14" customFormat="1">
      <c r="A603" s="14"/>
      <c r="B603" s="248"/>
      <c r="C603" s="249"/>
      <c r="D603" s="219" t="s">
        <v>235</v>
      </c>
      <c r="E603" s="250" t="s">
        <v>19</v>
      </c>
      <c r="F603" s="251" t="s">
        <v>305</v>
      </c>
      <c r="G603" s="249"/>
      <c r="H603" s="252">
        <v>-4</v>
      </c>
      <c r="I603" s="253"/>
      <c r="J603" s="249"/>
      <c r="K603" s="249"/>
      <c r="L603" s="254"/>
      <c r="M603" s="255"/>
      <c r="N603" s="256"/>
      <c r="O603" s="256"/>
      <c r="P603" s="256"/>
      <c r="Q603" s="256"/>
      <c r="R603" s="256"/>
      <c r="S603" s="256"/>
      <c r="T603" s="257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8" t="s">
        <v>235</v>
      </c>
      <c r="AU603" s="258" t="s">
        <v>82</v>
      </c>
      <c r="AV603" s="14" t="s">
        <v>82</v>
      </c>
      <c r="AW603" s="14" t="s">
        <v>33</v>
      </c>
      <c r="AX603" s="14" t="s">
        <v>72</v>
      </c>
      <c r="AY603" s="258" t="s">
        <v>146</v>
      </c>
    </row>
    <row r="604" s="14" customFormat="1">
      <c r="A604" s="14"/>
      <c r="B604" s="248"/>
      <c r="C604" s="249"/>
      <c r="D604" s="219" t="s">
        <v>235</v>
      </c>
      <c r="E604" s="250" t="s">
        <v>19</v>
      </c>
      <c r="F604" s="251" t="s">
        <v>311</v>
      </c>
      <c r="G604" s="249"/>
      <c r="H604" s="252">
        <v>-1.6160000000000001</v>
      </c>
      <c r="I604" s="253"/>
      <c r="J604" s="249"/>
      <c r="K604" s="249"/>
      <c r="L604" s="254"/>
      <c r="M604" s="255"/>
      <c r="N604" s="256"/>
      <c r="O604" s="256"/>
      <c r="P604" s="256"/>
      <c r="Q604" s="256"/>
      <c r="R604" s="256"/>
      <c r="S604" s="256"/>
      <c r="T604" s="257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8" t="s">
        <v>235</v>
      </c>
      <c r="AU604" s="258" t="s">
        <v>82</v>
      </c>
      <c r="AV604" s="14" t="s">
        <v>82</v>
      </c>
      <c r="AW604" s="14" t="s">
        <v>33</v>
      </c>
      <c r="AX604" s="14" t="s">
        <v>72</v>
      </c>
      <c r="AY604" s="258" t="s">
        <v>146</v>
      </c>
    </row>
    <row r="605" s="14" customFormat="1">
      <c r="A605" s="14"/>
      <c r="B605" s="248"/>
      <c r="C605" s="249"/>
      <c r="D605" s="219" t="s">
        <v>235</v>
      </c>
      <c r="E605" s="250" t="s">
        <v>19</v>
      </c>
      <c r="F605" s="251" t="s">
        <v>307</v>
      </c>
      <c r="G605" s="249"/>
      <c r="H605" s="252">
        <v>-2.25</v>
      </c>
      <c r="I605" s="253"/>
      <c r="J605" s="249"/>
      <c r="K605" s="249"/>
      <c r="L605" s="254"/>
      <c r="M605" s="255"/>
      <c r="N605" s="256"/>
      <c r="O605" s="256"/>
      <c r="P605" s="256"/>
      <c r="Q605" s="256"/>
      <c r="R605" s="256"/>
      <c r="S605" s="256"/>
      <c r="T605" s="25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8" t="s">
        <v>235</v>
      </c>
      <c r="AU605" s="258" t="s">
        <v>82</v>
      </c>
      <c r="AV605" s="14" t="s">
        <v>82</v>
      </c>
      <c r="AW605" s="14" t="s">
        <v>33</v>
      </c>
      <c r="AX605" s="14" t="s">
        <v>72</v>
      </c>
      <c r="AY605" s="258" t="s">
        <v>146</v>
      </c>
    </row>
    <row r="606" s="14" customFormat="1">
      <c r="A606" s="14"/>
      <c r="B606" s="248"/>
      <c r="C606" s="249"/>
      <c r="D606" s="219" t="s">
        <v>235</v>
      </c>
      <c r="E606" s="250" t="s">
        <v>19</v>
      </c>
      <c r="F606" s="251" t="s">
        <v>308</v>
      </c>
      <c r="G606" s="249"/>
      <c r="H606" s="252">
        <v>1.26</v>
      </c>
      <c r="I606" s="253"/>
      <c r="J606" s="249"/>
      <c r="K606" s="249"/>
      <c r="L606" s="254"/>
      <c r="M606" s="255"/>
      <c r="N606" s="256"/>
      <c r="O606" s="256"/>
      <c r="P606" s="256"/>
      <c r="Q606" s="256"/>
      <c r="R606" s="256"/>
      <c r="S606" s="256"/>
      <c r="T606" s="257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8" t="s">
        <v>235</v>
      </c>
      <c r="AU606" s="258" t="s">
        <v>82</v>
      </c>
      <c r="AV606" s="14" t="s">
        <v>82</v>
      </c>
      <c r="AW606" s="14" t="s">
        <v>33</v>
      </c>
      <c r="AX606" s="14" t="s">
        <v>72</v>
      </c>
      <c r="AY606" s="258" t="s">
        <v>146</v>
      </c>
    </row>
    <row r="607" s="14" customFormat="1">
      <c r="A607" s="14"/>
      <c r="B607" s="248"/>
      <c r="C607" s="249"/>
      <c r="D607" s="219" t="s">
        <v>235</v>
      </c>
      <c r="E607" s="250" t="s">
        <v>19</v>
      </c>
      <c r="F607" s="251" t="s">
        <v>312</v>
      </c>
      <c r="G607" s="249"/>
      <c r="H607" s="252">
        <v>-1.5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8" t="s">
        <v>235</v>
      </c>
      <c r="AU607" s="258" t="s">
        <v>82</v>
      </c>
      <c r="AV607" s="14" t="s">
        <v>82</v>
      </c>
      <c r="AW607" s="14" t="s">
        <v>33</v>
      </c>
      <c r="AX607" s="14" t="s">
        <v>72</v>
      </c>
      <c r="AY607" s="258" t="s">
        <v>146</v>
      </c>
    </row>
    <row r="608" s="14" customFormat="1">
      <c r="A608" s="14"/>
      <c r="B608" s="248"/>
      <c r="C608" s="249"/>
      <c r="D608" s="219" t="s">
        <v>235</v>
      </c>
      <c r="E608" s="250" t="s">
        <v>19</v>
      </c>
      <c r="F608" s="251" t="s">
        <v>313</v>
      </c>
      <c r="G608" s="249"/>
      <c r="H608" s="252">
        <v>1.1200000000000001</v>
      </c>
      <c r="I608" s="253"/>
      <c r="J608" s="249"/>
      <c r="K608" s="249"/>
      <c r="L608" s="254"/>
      <c r="M608" s="255"/>
      <c r="N608" s="256"/>
      <c r="O608" s="256"/>
      <c r="P608" s="256"/>
      <c r="Q608" s="256"/>
      <c r="R608" s="256"/>
      <c r="S608" s="256"/>
      <c r="T608" s="25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8" t="s">
        <v>235</v>
      </c>
      <c r="AU608" s="258" t="s">
        <v>82</v>
      </c>
      <c r="AV608" s="14" t="s">
        <v>82</v>
      </c>
      <c r="AW608" s="14" t="s">
        <v>33</v>
      </c>
      <c r="AX608" s="14" t="s">
        <v>72</v>
      </c>
      <c r="AY608" s="258" t="s">
        <v>146</v>
      </c>
    </row>
    <row r="609" s="13" customFormat="1">
      <c r="A609" s="13"/>
      <c r="B609" s="238"/>
      <c r="C609" s="239"/>
      <c r="D609" s="219" t="s">
        <v>235</v>
      </c>
      <c r="E609" s="240" t="s">
        <v>19</v>
      </c>
      <c r="F609" s="241" t="s">
        <v>314</v>
      </c>
      <c r="G609" s="239"/>
      <c r="H609" s="240" t="s">
        <v>19</v>
      </c>
      <c r="I609" s="242"/>
      <c r="J609" s="239"/>
      <c r="K609" s="239"/>
      <c r="L609" s="243"/>
      <c r="M609" s="244"/>
      <c r="N609" s="245"/>
      <c r="O609" s="245"/>
      <c r="P609" s="245"/>
      <c r="Q609" s="245"/>
      <c r="R609" s="245"/>
      <c r="S609" s="245"/>
      <c r="T609" s="24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7" t="s">
        <v>235</v>
      </c>
      <c r="AU609" s="247" t="s">
        <v>82</v>
      </c>
      <c r="AV609" s="13" t="s">
        <v>79</v>
      </c>
      <c r="AW609" s="13" t="s">
        <v>33</v>
      </c>
      <c r="AX609" s="13" t="s">
        <v>72</v>
      </c>
      <c r="AY609" s="247" t="s">
        <v>146</v>
      </c>
    </row>
    <row r="610" s="13" customFormat="1">
      <c r="A610" s="13"/>
      <c r="B610" s="238"/>
      <c r="C610" s="239"/>
      <c r="D610" s="219" t="s">
        <v>235</v>
      </c>
      <c r="E610" s="240" t="s">
        <v>19</v>
      </c>
      <c r="F610" s="241" t="s">
        <v>293</v>
      </c>
      <c r="G610" s="239"/>
      <c r="H610" s="240" t="s">
        <v>19</v>
      </c>
      <c r="I610" s="242"/>
      <c r="J610" s="239"/>
      <c r="K610" s="239"/>
      <c r="L610" s="243"/>
      <c r="M610" s="244"/>
      <c r="N610" s="245"/>
      <c r="O610" s="245"/>
      <c r="P610" s="245"/>
      <c r="Q610" s="245"/>
      <c r="R610" s="245"/>
      <c r="S610" s="245"/>
      <c r="T610" s="24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7" t="s">
        <v>235</v>
      </c>
      <c r="AU610" s="247" t="s">
        <v>82</v>
      </c>
      <c r="AV610" s="13" t="s">
        <v>79</v>
      </c>
      <c r="AW610" s="13" t="s">
        <v>33</v>
      </c>
      <c r="AX610" s="13" t="s">
        <v>72</v>
      </c>
      <c r="AY610" s="247" t="s">
        <v>146</v>
      </c>
    </row>
    <row r="611" s="14" customFormat="1">
      <c r="A611" s="14"/>
      <c r="B611" s="248"/>
      <c r="C611" s="249"/>
      <c r="D611" s="219" t="s">
        <v>235</v>
      </c>
      <c r="E611" s="250" t="s">
        <v>19</v>
      </c>
      <c r="F611" s="251" t="s">
        <v>315</v>
      </c>
      <c r="G611" s="249"/>
      <c r="H611" s="252">
        <v>16.75</v>
      </c>
      <c r="I611" s="253"/>
      <c r="J611" s="249"/>
      <c r="K611" s="249"/>
      <c r="L611" s="254"/>
      <c r="M611" s="255"/>
      <c r="N611" s="256"/>
      <c r="O611" s="256"/>
      <c r="P611" s="256"/>
      <c r="Q611" s="256"/>
      <c r="R611" s="256"/>
      <c r="S611" s="256"/>
      <c r="T611" s="25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8" t="s">
        <v>235</v>
      </c>
      <c r="AU611" s="258" t="s">
        <v>82</v>
      </c>
      <c r="AV611" s="14" t="s">
        <v>82</v>
      </c>
      <c r="AW611" s="14" t="s">
        <v>33</v>
      </c>
      <c r="AX611" s="14" t="s">
        <v>72</v>
      </c>
      <c r="AY611" s="258" t="s">
        <v>146</v>
      </c>
    </row>
    <row r="612" s="14" customFormat="1">
      <c r="A612" s="14"/>
      <c r="B612" s="248"/>
      <c r="C612" s="249"/>
      <c r="D612" s="219" t="s">
        <v>235</v>
      </c>
      <c r="E612" s="250" t="s">
        <v>19</v>
      </c>
      <c r="F612" s="251" t="s">
        <v>316</v>
      </c>
      <c r="G612" s="249"/>
      <c r="H612" s="252">
        <v>-3.2320000000000002</v>
      </c>
      <c r="I612" s="253"/>
      <c r="J612" s="249"/>
      <c r="K612" s="249"/>
      <c r="L612" s="254"/>
      <c r="M612" s="255"/>
      <c r="N612" s="256"/>
      <c r="O612" s="256"/>
      <c r="P612" s="256"/>
      <c r="Q612" s="256"/>
      <c r="R612" s="256"/>
      <c r="S612" s="256"/>
      <c r="T612" s="25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8" t="s">
        <v>235</v>
      </c>
      <c r="AU612" s="258" t="s">
        <v>82</v>
      </c>
      <c r="AV612" s="14" t="s">
        <v>82</v>
      </c>
      <c r="AW612" s="14" t="s">
        <v>33</v>
      </c>
      <c r="AX612" s="14" t="s">
        <v>72</v>
      </c>
      <c r="AY612" s="258" t="s">
        <v>146</v>
      </c>
    </row>
    <row r="613" s="14" customFormat="1">
      <c r="A613" s="14"/>
      <c r="B613" s="248"/>
      <c r="C613" s="249"/>
      <c r="D613" s="219" t="s">
        <v>235</v>
      </c>
      <c r="E613" s="250" t="s">
        <v>19</v>
      </c>
      <c r="F613" s="251" t="s">
        <v>317</v>
      </c>
      <c r="G613" s="249"/>
      <c r="H613" s="252">
        <v>-1.98</v>
      </c>
      <c r="I613" s="253"/>
      <c r="J613" s="249"/>
      <c r="K613" s="249"/>
      <c r="L613" s="254"/>
      <c r="M613" s="255"/>
      <c r="N613" s="256"/>
      <c r="O613" s="256"/>
      <c r="P613" s="256"/>
      <c r="Q613" s="256"/>
      <c r="R613" s="256"/>
      <c r="S613" s="256"/>
      <c r="T613" s="257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8" t="s">
        <v>235</v>
      </c>
      <c r="AU613" s="258" t="s">
        <v>82</v>
      </c>
      <c r="AV613" s="14" t="s">
        <v>82</v>
      </c>
      <c r="AW613" s="14" t="s">
        <v>33</v>
      </c>
      <c r="AX613" s="14" t="s">
        <v>72</v>
      </c>
      <c r="AY613" s="258" t="s">
        <v>146</v>
      </c>
    </row>
    <row r="614" s="14" customFormat="1">
      <c r="A614" s="14"/>
      <c r="B614" s="248"/>
      <c r="C614" s="249"/>
      <c r="D614" s="219" t="s">
        <v>235</v>
      </c>
      <c r="E614" s="250" t="s">
        <v>19</v>
      </c>
      <c r="F614" s="251" t="s">
        <v>318</v>
      </c>
      <c r="G614" s="249"/>
      <c r="H614" s="252">
        <v>-5.4000000000000004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235</v>
      </c>
      <c r="AU614" s="258" t="s">
        <v>82</v>
      </c>
      <c r="AV614" s="14" t="s">
        <v>82</v>
      </c>
      <c r="AW614" s="14" t="s">
        <v>33</v>
      </c>
      <c r="AX614" s="14" t="s">
        <v>72</v>
      </c>
      <c r="AY614" s="258" t="s">
        <v>146</v>
      </c>
    </row>
    <row r="615" s="13" customFormat="1">
      <c r="A615" s="13"/>
      <c r="B615" s="238"/>
      <c r="C615" s="239"/>
      <c r="D615" s="219" t="s">
        <v>235</v>
      </c>
      <c r="E615" s="240" t="s">
        <v>19</v>
      </c>
      <c r="F615" s="241" t="s">
        <v>319</v>
      </c>
      <c r="G615" s="239"/>
      <c r="H615" s="240" t="s">
        <v>19</v>
      </c>
      <c r="I615" s="242"/>
      <c r="J615" s="239"/>
      <c r="K615" s="239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235</v>
      </c>
      <c r="AU615" s="247" t="s">
        <v>82</v>
      </c>
      <c r="AV615" s="13" t="s">
        <v>79</v>
      </c>
      <c r="AW615" s="13" t="s">
        <v>33</v>
      </c>
      <c r="AX615" s="13" t="s">
        <v>72</v>
      </c>
      <c r="AY615" s="247" t="s">
        <v>146</v>
      </c>
    </row>
    <row r="616" s="13" customFormat="1">
      <c r="A616" s="13"/>
      <c r="B616" s="238"/>
      <c r="C616" s="239"/>
      <c r="D616" s="219" t="s">
        <v>235</v>
      </c>
      <c r="E616" s="240" t="s">
        <v>19</v>
      </c>
      <c r="F616" s="241" t="s">
        <v>293</v>
      </c>
      <c r="G616" s="239"/>
      <c r="H616" s="240" t="s">
        <v>19</v>
      </c>
      <c r="I616" s="242"/>
      <c r="J616" s="239"/>
      <c r="K616" s="239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235</v>
      </c>
      <c r="AU616" s="247" t="s">
        <v>82</v>
      </c>
      <c r="AV616" s="13" t="s">
        <v>79</v>
      </c>
      <c r="AW616" s="13" t="s">
        <v>33</v>
      </c>
      <c r="AX616" s="13" t="s">
        <v>72</v>
      </c>
      <c r="AY616" s="247" t="s">
        <v>146</v>
      </c>
    </row>
    <row r="617" s="14" customFormat="1">
      <c r="A617" s="14"/>
      <c r="B617" s="248"/>
      <c r="C617" s="249"/>
      <c r="D617" s="219" t="s">
        <v>235</v>
      </c>
      <c r="E617" s="250" t="s">
        <v>19</v>
      </c>
      <c r="F617" s="251" t="s">
        <v>320</v>
      </c>
      <c r="G617" s="249"/>
      <c r="H617" s="252">
        <v>16.079999999999998</v>
      </c>
      <c r="I617" s="253"/>
      <c r="J617" s="249"/>
      <c r="K617" s="249"/>
      <c r="L617" s="254"/>
      <c r="M617" s="255"/>
      <c r="N617" s="256"/>
      <c r="O617" s="256"/>
      <c r="P617" s="256"/>
      <c r="Q617" s="256"/>
      <c r="R617" s="256"/>
      <c r="S617" s="256"/>
      <c r="T617" s="25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8" t="s">
        <v>235</v>
      </c>
      <c r="AU617" s="258" t="s">
        <v>82</v>
      </c>
      <c r="AV617" s="14" t="s">
        <v>82</v>
      </c>
      <c r="AW617" s="14" t="s">
        <v>33</v>
      </c>
      <c r="AX617" s="14" t="s">
        <v>72</v>
      </c>
      <c r="AY617" s="258" t="s">
        <v>146</v>
      </c>
    </row>
    <row r="618" s="14" customFormat="1">
      <c r="A618" s="14"/>
      <c r="B618" s="248"/>
      <c r="C618" s="249"/>
      <c r="D618" s="219" t="s">
        <v>235</v>
      </c>
      <c r="E618" s="250" t="s">
        <v>19</v>
      </c>
      <c r="F618" s="251" t="s">
        <v>311</v>
      </c>
      <c r="G618" s="249"/>
      <c r="H618" s="252">
        <v>-1.6160000000000001</v>
      </c>
      <c r="I618" s="253"/>
      <c r="J618" s="249"/>
      <c r="K618" s="249"/>
      <c r="L618" s="254"/>
      <c r="M618" s="255"/>
      <c r="N618" s="256"/>
      <c r="O618" s="256"/>
      <c r="P618" s="256"/>
      <c r="Q618" s="256"/>
      <c r="R618" s="256"/>
      <c r="S618" s="256"/>
      <c r="T618" s="25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8" t="s">
        <v>235</v>
      </c>
      <c r="AU618" s="258" t="s">
        <v>82</v>
      </c>
      <c r="AV618" s="14" t="s">
        <v>82</v>
      </c>
      <c r="AW618" s="14" t="s">
        <v>33</v>
      </c>
      <c r="AX618" s="14" t="s">
        <v>72</v>
      </c>
      <c r="AY618" s="258" t="s">
        <v>146</v>
      </c>
    </row>
    <row r="619" s="14" customFormat="1">
      <c r="A619" s="14"/>
      <c r="B619" s="248"/>
      <c r="C619" s="249"/>
      <c r="D619" s="219" t="s">
        <v>235</v>
      </c>
      <c r="E619" s="250" t="s">
        <v>19</v>
      </c>
      <c r="F619" s="251" t="s">
        <v>321</v>
      </c>
      <c r="G619" s="249"/>
      <c r="H619" s="252">
        <v>-1.125</v>
      </c>
      <c r="I619" s="253"/>
      <c r="J619" s="249"/>
      <c r="K619" s="249"/>
      <c r="L619" s="254"/>
      <c r="M619" s="255"/>
      <c r="N619" s="256"/>
      <c r="O619" s="256"/>
      <c r="P619" s="256"/>
      <c r="Q619" s="256"/>
      <c r="R619" s="256"/>
      <c r="S619" s="256"/>
      <c r="T619" s="25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8" t="s">
        <v>235</v>
      </c>
      <c r="AU619" s="258" t="s">
        <v>82</v>
      </c>
      <c r="AV619" s="14" t="s">
        <v>82</v>
      </c>
      <c r="AW619" s="14" t="s">
        <v>33</v>
      </c>
      <c r="AX619" s="14" t="s">
        <v>72</v>
      </c>
      <c r="AY619" s="258" t="s">
        <v>146</v>
      </c>
    </row>
    <row r="620" s="14" customFormat="1">
      <c r="A620" s="14"/>
      <c r="B620" s="248"/>
      <c r="C620" s="249"/>
      <c r="D620" s="219" t="s">
        <v>235</v>
      </c>
      <c r="E620" s="250" t="s">
        <v>19</v>
      </c>
      <c r="F620" s="251" t="s">
        <v>322</v>
      </c>
      <c r="G620" s="249"/>
      <c r="H620" s="252">
        <v>1.05</v>
      </c>
      <c r="I620" s="253"/>
      <c r="J620" s="249"/>
      <c r="K620" s="249"/>
      <c r="L620" s="254"/>
      <c r="M620" s="255"/>
      <c r="N620" s="256"/>
      <c r="O620" s="256"/>
      <c r="P620" s="256"/>
      <c r="Q620" s="256"/>
      <c r="R620" s="256"/>
      <c r="S620" s="256"/>
      <c r="T620" s="257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8" t="s">
        <v>235</v>
      </c>
      <c r="AU620" s="258" t="s">
        <v>82</v>
      </c>
      <c r="AV620" s="14" t="s">
        <v>82</v>
      </c>
      <c r="AW620" s="14" t="s">
        <v>33</v>
      </c>
      <c r="AX620" s="14" t="s">
        <v>72</v>
      </c>
      <c r="AY620" s="258" t="s">
        <v>146</v>
      </c>
    </row>
    <row r="621" s="14" customFormat="1">
      <c r="A621" s="14"/>
      <c r="B621" s="248"/>
      <c r="C621" s="249"/>
      <c r="D621" s="219" t="s">
        <v>235</v>
      </c>
      <c r="E621" s="250" t="s">
        <v>19</v>
      </c>
      <c r="F621" s="251" t="s">
        <v>323</v>
      </c>
      <c r="G621" s="249"/>
      <c r="H621" s="252">
        <v>-5.5499999999999998</v>
      </c>
      <c r="I621" s="253"/>
      <c r="J621" s="249"/>
      <c r="K621" s="249"/>
      <c r="L621" s="254"/>
      <c r="M621" s="255"/>
      <c r="N621" s="256"/>
      <c r="O621" s="256"/>
      <c r="P621" s="256"/>
      <c r="Q621" s="256"/>
      <c r="R621" s="256"/>
      <c r="S621" s="256"/>
      <c r="T621" s="257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8" t="s">
        <v>235</v>
      </c>
      <c r="AU621" s="258" t="s">
        <v>82</v>
      </c>
      <c r="AV621" s="14" t="s">
        <v>82</v>
      </c>
      <c r="AW621" s="14" t="s">
        <v>33</v>
      </c>
      <c r="AX621" s="14" t="s">
        <v>72</v>
      </c>
      <c r="AY621" s="258" t="s">
        <v>146</v>
      </c>
    </row>
    <row r="622" s="13" customFormat="1">
      <c r="A622" s="13"/>
      <c r="B622" s="238"/>
      <c r="C622" s="239"/>
      <c r="D622" s="219" t="s">
        <v>235</v>
      </c>
      <c r="E622" s="240" t="s">
        <v>19</v>
      </c>
      <c r="F622" s="241" t="s">
        <v>324</v>
      </c>
      <c r="G622" s="239"/>
      <c r="H622" s="240" t="s">
        <v>19</v>
      </c>
      <c r="I622" s="242"/>
      <c r="J622" s="239"/>
      <c r="K622" s="239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235</v>
      </c>
      <c r="AU622" s="247" t="s">
        <v>82</v>
      </c>
      <c r="AV622" s="13" t="s">
        <v>79</v>
      </c>
      <c r="AW622" s="13" t="s">
        <v>33</v>
      </c>
      <c r="AX622" s="13" t="s">
        <v>72</v>
      </c>
      <c r="AY622" s="247" t="s">
        <v>146</v>
      </c>
    </row>
    <row r="623" s="14" customFormat="1">
      <c r="A623" s="14"/>
      <c r="B623" s="248"/>
      <c r="C623" s="249"/>
      <c r="D623" s="219" t="s">
        <v>235</v>
      </c>
      <c r="E623" s="250" t="s">
        <v>19</v>
      </c>
      <c r="F623" s="251" t="s">
        <v>325</v>
      </c>
      <c r="G623" s="249"/>
      <c r="H623" s="252">
        <v>34.840000000000003</v>
      </c>
      <c r="I623" s="253"/>
      <c r="J623" s="249"/>
      <c r="K623" s="249"/>
      <c r="L623" s="254"/>
      <c r="M623" s="255"/>
      <c r="N623" s="256"/>
      <c r="O623" s="256"/>
      <c r="P623" s="256"/>
      <c r="Q623" s="256"/>
      <c r="R623" s="256"/>
      <c r="S623" s="256"/>
      <c r="T623" s="257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8" t="s">
        <v>235</v>
      </c>
      <c r="AU623" s="258" t="s">
        <v>82</v>
      </c>
      <c r="AV623" s="14" t="s">
        <v>82</v>
      </c>
      <c r="AW623" s="14" t="s">
        <v>33</v>
      </c>
      <c r="AX623" s="14" t="s">
        <v>72</v>
      </c>
      <c r="AY623" s="258" t="s">
        <v>146</v>
      </c>
    </row>
    <row r="624" s="14" customFormat="1">
      <c r="A624" s="14"/>
      <c r="B624" s="248"/>
      <c r="C624" s="249"/>
      <c r="D624" s="219" t="s">
        <v>235</v>
      </c>
      <c r="E624" s="250" t="s">
        <v>19</v>
      </c>
      <c r="F624" s="251" t="s">
        <v>326</v>
      </c>
      <c r="G624" s="249"/>
      <c r="H624" s="252">
        <v>-19</v>
      </c>
      <c r="I624" s="253"/>
      <c r="J624" s="249"/>
      <c r="K624" s="249"/>
      <c r="L624" s="254"/>
      <c r="M624" s="255"/>
      <c r="N624" s="256"/>
      <c r="O624" s="256"/>
      <c r="P624" s="256"/>
      <c r="Q624" s="256"/>
      <c r="R624" s="256"/>
      <c r="S624" s="256"/>
      <c r="T624" s="257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8" t="s">
        <v>235</v>
      </c>
      <c r="AU624" s="258" t="s">
        <v>82</v>
      </c>
      <c r="AV624" s="14" t="s">
        <v>82</v>
      </c>
      <c r="AW624" s="14" t="s">
        <v>33</v>
      </c>
      <c r="AX624" s="14" t="s">
        <v>72</v>
      </c>
      <c r="AY624" s="258" t="s">
        <v>146</v>
      </c>
    </row>
    <row r="625" s="15" customFormat="1">
      <c r="A625" s="15"/>
      <c r="B625" s="269"/>
      <c r="C625" s="270"/>
      <c r="D625" s="219" t="s">
        <v>235</v>
      </c>
      <c r="E625" s="271" t="s">
        <v>19</v>
      </c>
      <c r="F625" s="272" t="s">
        <v>271</v>
      </c>
      <c r="G625" s="270"/>
      <c r="H625" s="273">
        <v>217.93499999999995</v>
      </c>
      <c r="I625" s="274"/>
      <c r="J625" s="270"/>
      <c r="K625" s="270"/>
      <c r="L625" s="275"/>
      <c r="M625" s="276"/>
      <c r="N625" s="277"/>
      <c r="O625" s="277"/>
      <c r="P625" s="277"/>
      <c r="Q625" s="277"/>
      <c r="R625" s="277"/>
      <c r="S625" s="277"/>
      <c r="T625" s="278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9" t="s">
        <v>235</v>
      </c>
      <c r="AU625" s="279" t="s">
        <v>82</v>
      </c>
      <c r="AV625" s="15" t="s">
        <v>145</v>
      </c>
      <c r="AW625" s="15" t="s">
        <v>33</v>
      </c>
      <c r="AX625" s="15" t="s">
        <v>79</v>
      </c>
      <c r="AY625" s="279" t="s">
        <v>146</v>
      </c>
    </row>
    <row r="626" s="2" customFormat="1" ht="21.75" customHeight="1">
      <c r="A626" s="39"/>
      <c r="B626" s="40"/>
      <c r="C626" s="206" t="s">
        <v>701</v>
      </c>
      <c r="D626" s="206" t="s">
        <v>147</v>
      </c>
      <c r="E626" s="207" t="s">
        <v>702</v>
      </c>
      <c r="F626" s="208" t="s">
        <v>703</v>
      </c>
      <c r="G626" s="209" t="s">
        <v>252</v>
      </c>
      <c r="H626" s="210">
        <v>31.204000000000001</v>
      </c>
      <c r="I626" s="211"/>
      <c r="J626" s="212">
        <f>ROUND(I626*H626,2)</f>
        <v>0</v>
      </c>
      <c r="K626" s="208" t="s">
        <v>194</v>
      </c>
      <c r="L626" s="45"/>
      <c r="M626" s="213" t="s">
        <v>19</v>
      </c>
      <c r="N626" s="214" t="s">
        <v>43</v>
      </c>
      <c r="O626" s="85"/>
      <c r="P626" s="215">
        <f>O626*H626</f>
        <v>0</v>
      </c>
      <c r="Q626" s="215">
        <v>0</v>
      </c>
      <c r="R626" s="215">
        <f>Q626*H626</f>
        <v>0</v>
      </c>
      <c r="S626" s="215">
        <v>0</v>
      </c>
      <c r="T626" s="216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7" t="s">
        <v>395</v>
      </c>
      <c r="AT626" s="217" t="s">
        <v>147</v>
      </c>
      <c r="AU626" s="217" t="s">
        <v>82</v>
      </c>
      <c r="AY626" s="18" t="s">
        <v>146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8" t="s">
        <v>79</v>
      </c>
      <c r="BK626" s="218">
        <f>ROUND(I626*H626,2)</f>
        <v>0</v>
      </c>
      <c r="BL626" s="18" t="s">
        <v>395</v>
      </c>
      <c r="BM626" s="217" t="s">
        <v>704</v>
      </c>
    </row>
    <row r="627" s="2" customFormat="1">
      <c r="A627" s="39"/>
      <c r="B627" s="40"/>
      <c r="C627" s="41"/>
      <c r="D627" s="219" t="s">
        <v>152</v>
      </c>
      <c r="E627" s="41"/>
      <c r="F627" s="220" t="s">
        <v>705</v>
      </c>
      <c r="G627" s="41"/>
      <c r="H627" s="41"/>
      <c r="I627" s="221"/>
      <c r="J627" s="41"/>
      <c r="K627" s="41"/>
      <c r="L627" s="45"/>
      <c r="M627" s="222"/>
      <c r="N627" s="223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152</v>
      </c>
      <c r="AU627" s="18" t="s">
        <v>82</v>
      </c>
    </row>
    <row r="628" s="2" customFormat="1">
      <c r="A628" s="39"/>
      <c r="B628" s="40"/>
      <c r="C628" s="41"/>
      <c r="D628" s="236" t="s">
        <v>197</v>
      </c>
      <c r="E628" s="41"/>
      <c r="F628" s="237" t="s">
        <v>706</v>
      </c>
      <c r="G628" s="41"/>
      <c r="H628" s="41"/>
      <c r="I628" s="221"/>
      <c r="J628" s="41"/>
      <c r="K628" s="41"/>
      <c r="L628" s="45"/>
      <c r="M628" s="222"/>
      <c r="N628" s="223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197</v>
      </c>
      <c r="AU628" s="18" t="s">
        <v>82</v>
      </c>
    </row>
    <row r="629" s="13" customFormat="1">
      <c r="A629" s="13"/>
      <c r="B629" s="238"/>
      <c r="C629" s="239"/>
      <c r="D629" s="219" t="s">
        <v>235</v>
      </c>
      <c r="E629" s="240" t="s">
        <v>19</v>
      </c>
      <c r="F629" s="241" t="s">
        <v>707</v>
      </c>
      <c r="G629" s="239"/>
      <c r="H629" s="240" t="s">
        <v>19</v>
      </c>
      <c r="I629" s="242"/>
      <c r="J629" s="239"/>
      <c r="K629" s="239"/>
      <c r="L629" s="243"/>
      <c r="M629" s="244"/>
      <c r="N629" s="245"/>
      <c r="O629" s="245"/>
      <c r="P629" s="245"/>
      <c r="Q629" s="245"/>
      <c r="R629" s="245"/>
      <c r="S629" s="245"/>
      <c r="T629" s="24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7" t="s">
        <v>235</v>
      </c>
      <c r="AU629" s="247" t="s">
        <v>82</v>
      </c>
      <c r="AV629" s="13" t="s">
        <v>79</v>
      </c>
      <c r="AW629" s="13" t="s">
        <v>33</v>
      </c>
      <c r="AX629" s="13" t="s">
        <v>72</v>
      </c>
      <c r="AY629" s="247" t="s">
        <v>146</v>
      </c>
    </row>
    <row r="630" s="14" customFormat="1">
      <c r="A630" s="14"/>
      <c r="B630" s="248"/>
      <c r="C630" s="249"/>
      <c r="D630" s="219" t="s">
        <v>235</v>
      </c>
      <c r="E630" s="250" t="s">
        <v>19</v>
      </c>
      <c r="F630" s="251" t="s">
        <v>708</v>
      </c>
      <c r="G630" s="249"/>
      <c r="H630" s="252">
        <v>1.125</v>
      </c>
      <c r="I630" s="253"/>
      <c r="J630" s="249"/>
      <c r="K630" s="249"/>
      <c r="L630" s="254"/>
      <c r="M630" s="255"/>
      <c r="N630" s="256"/>
      <c r="O630" s="256"/>
      <c r="P630" s="256"/>
      <c r="Q630" s="256"/>
      <c r="R630" s="256"/>
      <c r="S630" s="256"/>
      <c r="T630" s="257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8" t="s">
        <v>235</v>
      </c>
      <c r="AU630" s="258" t="s">
        <v>82</v>
      </c>
      <c r="AV630" s="14" t="s">
        <v>82</v>
      </c>
      <c r="AW630" s="14" t="s">
        <v>33</v>
      </c>
      <c r="AX630" s="14" t="s">
        <v>72</v>
      </c>
      <c r="AY630" s="258" t="s">
        <v>146</v>
      </c>
    </row>
    <row r="631" s="14" customFormat="1">
      <c r="A631" s="14"/>
      <c r="B631" s="248"/>
      <c r="C631" s="249"/>
      <c r="D631" s="219" t="s">
        <v>235</v>
      </c>
      <c r="E631" s="250" t="s">
        <v>19</v>
      </c>
      <c r="F631" s="251" t="s">
        <v>390</v>
      </c>
      <c r="G631" s="249"/>
      <c r="H631" s="252">
        <v>1.5</v>
      </c>
      <c r="I631" s="253"/>
      <c r="J631" s="249"/>
      <c r="K631" s="249"/>
      <c r="L631" s="254"/>
      <c r="M631" s="255"/>
      <c r="N631" s="256"/>
      <c r="O631" s="256"/>
      <c r="P631" s="256"/>
      <c r="Q631" s="256"/>
      <c r="R631" s="256"/>
      <c r="S631" s="256"/>
      <c r="T631" s="25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8" t="s">
        <v>235</v>
      </c>
      <c r="AU631" s="258" t="s">
        <v>82</v>
      </c>
      <c r="AV631" s="14" t="s">
        <v>82</v>
      </c>
      <c r="AW631" s="14" t="s">
        <v>33</v>
      </c>
      <c r="AX631" s="14" t="s">
        <v>72</v>
      </c>
      <c r="AY631" s="258" t="s">
        <v>146</v>
      </c>
    </row>
    <row r="632" s="14" customFormat="1">
      <c r="A632" s="14"/>
      <c r="B632" s="248"/>
      <c r="C632" s="249"/>
      <c r="D632" s="219" t="s">
        <v>235</v>
      </c>
      <c r="E632" s="250" t="s">
        <v>19</v>
      </c>
      <c r="F632" s="251" t="s">
        <v>709</v>
      </c>
      <c r="G632" s="249"/>
      <c r="H632" s="252">
        <v>4.5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8" t="s">
        <v>235</v>
      </c>
      <c r="AU632" s="258" t="s">
        <v>82</v>
      </c>
      <c r="AV632" s="14" t="s">
        <v>82</v>
      </c>
      <c r="AW632" s="14" t="s">
        <v>33</v>
      </c>
      <c r="AX632" s="14" t="s">
        <v>72</v>
      </c>
      <c r="AY632" s="258" t="s">
        <v>146</v>
      </c>
    </row>
    <row r="633" s="13" customFormat="1">
      <c r="A633" s="13"/>
      <c r="B633" s="238"/>
      <c r="C633" s="239"/>
      <c r="D633" s="219" t="s">
        <v>235</v>
      </c>
      <c r="E633" s="240" t="s">
        <v>19</v>
      </c>
      <c r="F633" s="241" t="s">
        <v>710</v>
      </c>
      <c r="G633" s="239"/>
      <c r="H633" s="240" t="s">
        <v>19</v>
      </c>
      <c r="I633" s="242"/>
      <c r="J633" s="239"/>
      <c r="K633" s="239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235</v>
      </c>
      <c r="AU633" s="247" t="s">
        <v>82</v>
      </c>
      <c r="AV633" s="13" t="s">
        <v>79</v>
      </c>
      <c r="AW633" s="13" t="s">
        <v>33</v>
      </c>
      <c r="AX633" s="13" t="s">
        <v>72</v>
      </c>
      <c r="AY633" s="247" t="s">
        <v>146</v>
      </c>
    </row>
    <row r="634" s="14" customFormat="1">
      <c r="A634" s="14"/>
      <c r="B634" s="248"/>
      <c r="C634" s="249"/>
      <c r="D634" s="219" t="s">
        <v>235</v>
      </c>
      <c r="E634" s="250" t="s">
        <v>19</v>
      </c>
      <c r="F634" s="251" t="s">
        <v>711</v>
      </c>
      <c r="G634" s="249"/>
      <c r="H634" s="252">
        <v>3.6400000000000001</v>
      </c>
      <c r="I634" s="253"/>
      <c r="J634" s="249"/>
      <c r="K634" s="249"/>
      <c r="L634" s="254"/>
      <c r="M634" s="255"/>
      <c r="N634" s="256"/>
      <c r="O634" s="256"/>
      <c r="P634" s="256"/>
      <c r="Q634" s="256"/>
      <c r="R634" s="256"/>
      <c r="S634" s="256"/>
      <c r="T634" s="257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8" t="s">
        <v>235</v>
      </c>
      <c r="AU634" s="258" t="s">
        <v>82</v>
      </c>
      <c r="AV634" s="14" t="s">
        <v>82</v>
      </c>
      <c r="AW634" s="14" t="s">
        <v>33</v>
      </c>
      <c r="AX634" s="14" t="s">
        <v>72</v>
      </c>
      <c r="AY634" s="258" t="s">
        <v>146</v>
      </c>
    </row>
    <row r="635" s="14" customFormat="1">
      <c r="A635" s="14"/>
      <c r="B635" s="248"/>
      <c r="C635" s="249"/>
      <c r="D635" s="219" t="s">
        <v>235</v>
      </c>
      <c r="E635" s="250" t="s">
        <v>19</v>
      </c>
      <c r="F635" s="251" t="s">
        <v>712</v>
      </c>
      <c r="G635" s="249"/>
      <c r="H635" s="252">
        <v>6.5010000000000003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8" t="s">
        <v>235</v>
      </c>
      <c r="AU635" s="258" t="s">
        <v>82</v>
      </c>
      <c r="AV635" s="14" t="s">
        <v>82</v>
      </c>
      <c r="AW635" s="14" t="s">
        <v>33</v>
      </c>
      <c r="AX635" s="14" t="s">
        <v>72</v>
      </c>
      <c r="AY635" s="258" t="s">
        <v>146</v>
      </c>
    </row>
    <row r="636" s="14" customFormat="1">
      <c r="A636" s="14"/>
      <c r="B636" s="248"/>
      <c r="C636" s="249"/>
      <c r="D636" s="219" t="s">
        <v>235</v>
      </c>
      <c r="E636" s="250" t="s">
        <v>19</v>
      </c>
      <c r="F636" s="251" t="s">
        <v>713</v>
      </c>
      <c r="G636" s="249"/>
      <c r="H636" s="252">
        <v>2.02</v>
      </c>
      <c r="I636" s="253"/>
      <c r="J636" s="249"/>
      <c r="K636" s="249"/>
      <c r="L636" s="254"/>
      <c r="M636" s="255"/>
      <c r="N636" s="256"/>
      <c r="O636" s="256"/>
      <c r="P636" s="256"/>
      <c r="Q636" s="256"/>
      <c r="R636" s="256"/>
      <c r="S636" s="256"/>
      <c r="T636" s="25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8" t="s">
        <v>235</v>
      </c>
      <c r="AU636" s="258" t="s">
        <v>82</v>
      </c>
      <c r="AV636" s="14" t="s">
        <v>82</v>
      </c>
      <c r="AW636" s="14" t="s">
        <v>33</v>
      </c>
      <c r="AX636" s="14" t="s">
        <v>72</v>
      </c>
      <c r="AY636" s="258" t="s">
        <v>146</v>
      </c>
    </row>
    <row r="637" s="14" customFormat="1">
      <c r="A637" s="14"/>
      <c r="B637" s="248"/>
      <c r="C637" s="249"/>
      <c r="D637" s="219" t="s">
        <v>235</v>
      </c>
      <c r="E637" s="250" t="s">
        <v>19</v>
      </c>
      <c r="F637" s="251" t="s">
        <v>714</v>
      </c>
      <c r="G637" s="249"/>
      <c r="H637" s="252">
        <v>5.4539999999999997</v>
      </c>
      <c r="I637" s="253"/>
      <c r="J637" s="249"/>
      <c r="K637" s="249"/>
      <c r="L637" s="254"/>
      <c r="M637" s="255"/>
      <c r="N637" s="256"/>
      <c r="O637" s="256"/>
      <c r="P637" s="256"/>
      <c r="Q637" s="256"/>
      <c r="R637" s="256"/>
      <c r="S637" s="256"/>
      <c r="T637" s="257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8" t="s">
        <v>235</v>
      </c>
      <c r="AU637" s="258" t="s">
        <v>82</v>
      </c>
      <c r="AV637" s="14" t="s">
        <v>82</v>
      </c>
      <c r="AW637" s="14" t="s">
        <v>33</v>
      </c>
      <c r="AX637" s="14" t="s">
        <v>72</v>
      </c>
      <c r="AY637" s="258" t="s">
        <v>146</v>
      </c>
    </row>
    <row r="638" s="14" customFormat="1">
      <c r="A638" s="14"/>
      <c r="B638" s="248"/>
      <c r="C638" s="249"/>
      <c r="D638" s="219" t="s">
        <v>235</v>
      </c>
      <c r="E638" s="250" t="s">
        <v>19</v>
      </c>
      <c r="F638" s="251" t="s">
        <v>715</v>
      </c>
      <c r="G638" s="249"/>
      <c r="H638" s="252">
        <v>6.4640000000000004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8" t="s">
        <v>235</v>
      </c>
      <c r="AU638" s="258" t="s">
        <v>82</v>
      </c>
      <c r="AV638" s="14" t="s">
        <v>82</v>
      </c>
      <c r="AW638" s="14" t="s">
        <v>33</v>
      </c>
      <c r="AX638" s="14" t="s">
        <v>72</v>
      </c>
      <c r="AY638" s="258" t="s">
        <v>146</v>
      </c>
    </row>
    <row r="639" s="15" customFormat="1">
      <c r="A639" s="15"/>
      <c r="B639" s="269"/>
      <c r="C639" s="270"/>
      <c r="D639" s="219" t="s">
        <v>235</v>
      </c>
      <c r="E639" s="271" t="s">
        <v>19</v>
      </c>
      <c r="F639" s="272" t="s">
        <v>271</v>
      </c>
      <c r="G639" s="270"/>
      <c r="H639" s="273">
        <v>31.204000000000001</v>
      </c>
      <c r="I639" s="274"/>
      <c r="J639" s="270"/>
      <c r="K639" s="270"/>
      <c r="L639" s="275"/>
      <c r="M639" s="276"/>
      <c r="N639" s="277"/>
      <c r="O639" s="277"/>
      <c r="P639" s="277"/>
      <c r="Q639" s="277"/>
      <c r="R639" s="277"/>
      <c r="S639" s="277"/>
      <c r="T639" s="278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79" t="s">
        <v>235</v>
      </c>
      <c r="AU639" s="279" t="s">
        <v>82</v>
      </c>
      <c r="AV639" s="15" t="s">
        <v>145</v>
      </c>
      <c r="AW639" s="15" t="s">
        <v>33</v>
      </c>
      <c r="AX639" s="15" t="s">
        <v>79</v>
      </c>
      <c r="AY639" s="279" t="s">
        <v>146</v>
      </c>
    </row>
    <row r="640" s="2" customFormat="1" ht="16.5" customHeight="1">
      <c r="A640" s="39"/>
      <c r="B640" s="40"/>
      <c r="C640" s="259" t="s">
        <v>716</v>
      </c>
      <c r="D640" s="259" t="s">
        <v>245</v>
      </c>
      <c r="E640" s="260" t="s">
        <v>717</v>
      </c>
      <c r="F640" s="261" t="s">
        <v>718</v>
      </c>
      <c r="G640" s="262" t="s">
        <v>252</v>
      </c>
      <c r="H640" s="263">
        <v>32.764000000000003</v>
      </c>
      <c r="I640" s="264"/>
      <c r="J640" s="265">
        <f>ROUND(I640*H640,2)</f>
        <v>0</v>
      </c>
      <c r="K640" s="261" t="s">
        <v>194</v>
      </c>
      <c r="L640" s="266"/>
      <c r="M640" s="267" t="s">
        <v>19</v>
      </c>
      <c r="N640" s="268" t="s">
        <v>43</v>
      </c>
      <c r="O640" s="85"/>
      <c r="P640" s="215">
        <f>O640*H640</f>
        <v>0</v>
      </c>
      <c r="Q640" s="215">
        <v>0</v>
      </c>
      <c r="R640" s="215">
        <f>Q640*H640</f>
        <v>0</v>
      </c>
      <c r="S640" s="215">
        <v>0</v>
      </c>
      <c r="T640" s="216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17" t="s">
        <v>485</v>
      </c>
      <c r="AT640" s="217" t="s">
        <v>245</v>
      </c>
      <c r="AU640" s="217" t="s">
        <v>82</v>
      </c>
      <c r="AY640" s="18" t="s">
        <v>146</v>
      </c>
      <c r="BE640" s="218">
        <f>IF(N640="základní",J640,0)</f>
        <v>0</v>
      </c>
      <c r="BF640" s="218">
        <f>IF(N640="snížená",J640,0)</f>
        <v>0</v>
      </c>
      <c r="BG640" s="218">
        <f>IF(N640="zákl. přenesená",J640,0)</f>
        <v>0</v>
      </c>
      <c r="BH640" s="218">
        <f>IF(N640="sníž. přenesená",J640,0)</f>
        <v>0</v>
      </c>
      <c r="BI640" s="218">
        <f>IF(N640="nulová",J640,0)</f>
        <v>0</v>
      </c>
      <c r="BJ640" s="18" t="s">
        <v>79</v>
      </c>
      <c r="BK640" s="218">
        <f>ROUND(I640*H640,2)</f>
        <v>0</v>
      </c>
      <c r="BL640" s="18" t="s">
        <v>395</v>
      </c>
      <c r="BM640" s="217" t="s">
        <v>719</v>
      </c>
    </row>
    <row r="641" s="2" customFormat="1">
      <c r="A641" s="39"/>
      <c r="B641" s="40"/>
      <c r="C641" s="41"/>
      <c r="D641" s="219" t="s">
        <v>152</v>
      </c>
      <c r="E641" s="41"/>
      <c r="F641" s="220" t="s">
        <v>718</v>
      </c>
      <c r="G641" s="41"/>
      <c r="H641" s="41"/>
      <c r="I641" s="221"/>
      <c r="J641" s="41"/>
      <c r="K641" s="41"/>
      <c r="L641" s="45"/>
      <c r="M641" s="222"/>
      <c r="N641" s="223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152</v>
      </c>
      <c r="AU641" s="18" t="s">
        <v>82</v>
      </c>
    </row>
    <row r="642" s="14" customFormat="1">
      <c r="A642" s="14"/>
      <c r="B642" s="248"/>
      <c r="C642" s="249"/>
      <c r="D642" s="219" t="s">
        <v>235</v>
      </c>
      <c r="E642" s="249"/>
      <c r="F642" s="251" t="s">
        <v>720</v>
      </c>
      <c r="G642" s="249"/>
      <c r="H642" s="252">
        <v>32.764000000000003</v>
      </c>
      <c r="I642" s="253"/>
      <c r="J642" s="249"/>
      <c r="K642" s="249"/>
      <c r="L642" s="254"/>
      <c r="M642" s="255"/>
      <c r="N642" s="256"/>
      <c r="O642" s="256"/>
      <c r="P642" s="256"/>
      <c r="Q642" s="256"/>
      <c r="R642" s="256"/>
      <c r="S642" s="256"/>
      <c r="T642" s="25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8" t="s">
        <v>235</v>
      </c>
      <c r="AU642" s="258" t="s">
        <v>82</v>
      </c>
      <c r="AV642" s="14" t="s">
        <v>82</v>
      </c>
      <c r="AW642" s="14" t="s">
        <v>4</v>
      </c>
      <c r="AX642" s="14" t="s">
        <v>79</v>
      </c>
      <c r="AY642" s="258" t="s">
        <v>146</v>
      </c>
    </row>
    <row r="643" s="2" customFormat="1" ht="24.15" customHeight="1">
      <c r="A643" s="39"/>
      <c r="B643" s="40"/>
      <c r="C643" s="206" t="s">
        <v>721</v>
      </c>
      <c r="D643" s="206" t="s">
        <v>147</v>
      </c>
      <c r="E643" s="207" t="s">
        <v>722</v>
      </c>
      <c r="F643" s="208" t="s">
        <v>723</v>
      </c>
      <c r="G643" s="209" t="s">
        <v>252</v>
      </c>
      <c r="H643" s="210">
        <v>312.79500000000002</v>
      </c>
      <c r="I643" s="211"/>
      <c r="J643" s="212">
        <f>ROUND(I643*H643,2)</f>
        <v>0</v>
      </c>
      <c r="K643" s="208" t="s">
        <v>194</v>
      </c>
      <c r="L643" s="45"/>
      <c r="M643" s="213" t="s">
        <v>19</v>
      </c>
      <c r="N643" s="214" t="s">
        <v>43</v>
      </c>
      <c r="O643" s="85"/>
      <c r="P643" s="215">
        <f>O643*H643</f>
        <v>0</v>
      </c>
      <c r="Q643" s="215">
        <v>0.00020000000000000001</v>
      </c>
      <c r="R643" s="215">
        <f>Q643*H643</f>
        <v>0.062559000000000003</v>
      </c>
      <c r="S643" s="215">
        <v>0</v>
      </c>
      <c r="T643" s="216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17" t="s">
        <v>395</v>
      </c>
      <c r="AT643" s="217" t="s">
        <v>147</v>
      </c>
      <c r="AU643" s="217" t="s">
        <v>82</v>
      </c>
      <c r="AY643" s="18" t="s">
        <v>146</v>
      </c>
      <c r="BE643" s="218">
        <f>IF(N643="základní",J643,0)</f>
        <v>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8" t="s">
        <v>79</v>
      </c>
      <c r="BK643" s="218">
        <f>ROUND(I643*H643,2)</f>
        <v>0</v>
      </c>
      <c r="BL643" s="18" t="s">
        <v>395</v>
      </c>
      <c r="BM643" s="217" t="s">
        <v>724</v>
      </c>
    </row>
    <row r="644" s="2" customFormat="1">
      <c r="A644" s="39"/>
      <c r="B644" s="40"/>
      <c r="C644" s="41"/>
      <c r="D644" s="219" t="s">
        <v>152</v>
      </c>
      <c r="E644" s="41"/>
      <c r="F644" s="220" t="s">
        <v>725</v>
      </c>
      <c r="G644" s="41"/>
      <c r="H644" s="41"/>
      <c r="I644" s="221"/>
      <c r="J644" s="41"/>
      <c r="K644" s="41"/>
      <c r="L644" s="45"/>
      <c r="M644" s="222"/>
      <c r="N644" s="223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152</v>
      </c>
      <c r="AU644" s="18" t="s">
        <v>82</v>
      </c>
    </row>
    <row r="645" s="2" customFormat="1">
      <c r="A645" s="39"/>
      <c r="B645" s="40"/>
      <c r="C645" s="41"/>
      <c r="D645" s="236" t="s">
        <v>197</v>
      </c>
      <c r="E645" s="41"/>
      <c r="F645" s="237" t="s">
        <v>726</v>
      </c>
      <c r="G645" s="41"/>
      <c r="H645" s="41"/>
      <c r="I645" s="221"/>
      <c r="J645" s="41"/>
      <c r="K645" s="41"/>
      <c r="L645" s="45"/>
      <c r="M645" s="222"/>
      <c r="N645" s="223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197</v>
      </c>
      <c r="AU645" s="18" t="s">
        <v>82</v>
      </c>
    </row>
    <row r="646" s="13" customFormat="1">
      <c r="A646" s="13"/>
      <c r="B646" s="238"/>
      <c r="C646" s="239"/>
      <c r="D646" s="219" t="s">
        <v>235</v>
      </c>
      <c r="E646" s="240" t="s">
        <v>19</v>
      </c>
      <c r="F646" s="241" t="s">
        <v>292</v>
      </c>
      <c r="G646" s="239"/>
      <c r="H646" s="240" t="s">
        <v>19</v>
      </c>
      <c r="I646" s="242"/>
      <c r="J646" s="239"/>
      <c r="K646" s="239"/>
      <c r="L646" s="243"/>
      <c r="M646" s="244"/>
      <c r="N646" s="245"/>
      <c r="O646" s="245"/>
      <c r="P646" s="245"/>
      <c r="Q646" s="245"/>
      <c r="R646" s="245"/>
      <c r="S646" s="245"/>
      <c r="T646" s="24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7" t="s">
        <v>235</v>
      </c>
      <c r="AU646" s="247" t="s">
        <v>82</v>
      </c>
      <c r="AV646" s="13" t="s">
        <v>79</v>
      </c>
      <c r="AW646" s="13" t="s">
        <v>33</v>
      </c>
      <c r="AX646" s="13" t="s">
        <v>72</v>
      </c>
      <c r="AY646" s="247" t="s">
        <v>146</v>
      </c>
    </row>
    <row r="647" s="13" customFormat="1">
      <c r="A647" s="13"/>
      <c r="B647" s="238"/>
      <c r="C647" s="239"/>
      <c r="D647" s="219" t="s">
        <v>235</v>
      </c>
      <c r="E647" s="240" t="s">
        <v>19</v>
      </c>
      <c r="F647" s="241" t="s">
        <v>293</v>
      </c>
      <c r="G647" s="239"/>
      <c r="H647" s="240" t="s">
        <v>19</v>
      </c>
      <c r="I647" s="242"/>
      <c r="J647" s="239"/>
      <c r="K647" s="239"/>
      <c r="L647" s="243"/>
      <c r="M647" s="244"/>
      <c r="N647" s="245"/>
      <c r="O647" s="245"/>
      <c r="P647" s="245"/>
      <c r="Q647" s="245"/>
      <c r="R647" s="245"/>
      <c r="S647" s="245"/>
      <c r="T647" s="24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7" t="s">
        <v>235</v>
      </c>
      <c r="AU647" s="247" t="s">
        <v>82</v>
      </c>
      <c r="AV647" s="13" t="s">
        <v>79</v>
      </c>
      <c r="AW647" s="13" t="s">
        <v>33</v>
      </c>
      <c r="AX647" s="13" t="s">
        <v>72</v>
      </c>
      <c r="AY647" s="247" t="s">
        <v>146</v>
      </c>
    </row>
    <row r="648" s="14" customFormat="1">
      <c r="A648" s="14"/>
      <c r="B648" s="248"/>
      <c r="C648" s="249"/>
      <c r="D648" s="219" t="s">
        <v>235</v>
      </c>
      <c r="E648" s="250" t="s">
        <v>19</v>
      </c>
      <c r="F648" s="251" t="s">
        <v>294</v>
      </c>
      <c r="G648" s="249"/>
      <c r="H648" s="252">
        <v>25.728000000000002</v>
      </c>
      <c r="I648" s="253"/>
      <c r="J648" s="249"/>
      <c r="K648" s="249"/>
      <c r="L648" s="254"/>
      <c r="M648" s="255"/>
      <c r="N648" s="256"/>
      <c r="O648" s="256"/>
      <c r="P648" s="256"/>
      <c r="Q648" s="256"/>
      <c r="R648" s="256"/>
      <c r="S648" s="256"/>
      <c r="T648" s="257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8" t="s">
        <v>235</v>
      </c>
      <c r="AU648" s="258" t="s">
        <v>82</v>
      </c>
      <c r="AV648" s="14" t="s">
        <v>82</v>
      </c>
      <c r="AW648" s="14" t="s">
        <v>33</v>
      </c>
      <c r="AX648" s="14" t="s">
        <v>72</v>
      </c>
      <c r="AY648" s="258" t="s">
        <v>146</v>
      </c>
    </row>
    <row r="649" s="14" customFormat="1">
      <c r="A649" s="14"/>
      <c r="B649" s="248"/>
      <c r="C649" s="249"/>
      <c r="D649" s="219" t="s">
        <v>235</v>
      </c>
      <c r="E649" s="250" t="s">
        <v>19</v>
      </c>
      <c r="F649" s="251" t="s">
        <v>295</v>
      </c>
      <c r="G649" s="249"/>
      <c r="H649" s="252">
        <v>-3.5350000000000001</v>
      </c>
      <c r="I649" s="253"/>
      <c r="J649" s="249"/>
      <c r="K649" s="249"/>
      <c r="L649" s="254"/>
      <c r="M649" s="255"/>
      <c r="N649" s="256"/>
      <c r="O649" s="256"/>
      <c r="P649" s="256"/>
      <c r="Q649" s="256"/>
      <c r="R649" s="256"/>
      <c r="S649" s="256"/>
      <c r="T649" s="257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8" t="s">
        <v>235</v>
      </c>
      <c r="AU649" s="258" t="s">
        <v>82</v>
      </c>
      <c r="AV649" s="14" t="s">
        <v>82</v>
      </c>
      <c r="AW649" s="14" t="s">
        <v>33</v>
      </c>
      <c r="AX649" s="14" t="s">
        <v>72</v>
      </c>
      <c r="AY649" s="258" t="s">
        <v>146</v>
      </c>
    </row>
    <row r="650" s="14" customFormat="1">
      <c r="A650" s="14"/>
      <c r="B650" s="248"/>
      <c r="C650" s="249"/>
      <c r="D650" s="219" t="s">
        <v>235</v>
      </c>
      <c r="E650" s="250" t="s">
        <v>19</v>
      </c>
      <c r="F650" s="251" t="s">
        <v>296</v>
      </c>
      <c r="G650" s="249"/>
      <c r="H650" s="252">
        <v>-3.9750000000000001</v>
      </c>
      <c r="I650" s="253"/>
      <c r="J650" s="249"/>
      <c r="K650" s="249"/>
      <c r="L650" s="254"/>
      <c r="M650" s="255"/>
      <c r="N650" s="256"/>
      <c r="O650" s="256"/>
      <c r="P650" s="256"/>
      <c r="Q650" s="256"/>
      <c r="R650" s="256"/>
      <c r="S650" s="256"/>
      <c r="T650" s="25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8" t="s">
        <v>235</v>
      </c>
      <c r="AU650" s="258" t="s">
        <v>82</v>
      </c>
      <c r="AV650" s="14" t="s">
        <v>82</v>
      </c>
      <c r="AW650" s="14" t="s">
        <v>33</v>
      </c>
      <c r="AX650" s="14" t="s">
        <v>72</v>
      </c>
      <c r="AY650" s="258" t="s">
        <v>146</v>
      </c>
    </row>
    <row r="651" s="13" customFormat="1">
      <c r="A651" s="13"/>
      <c r="B651" s="238"/>
      <c r="C651" s="239"/>
      <c r="D651" s="219" t="s">
        <v>235</v>
      </c>
      <c r="E651" s="240" t="s">
        <v>19</v>
      </c>
      <c r="F651" s="241" t="s">
        <v>727</v>
      </c>
      <c r="G651" s="239"/>
      <c r="H651" s="240" t="s">
        <v>19</v>
      </c>
      <c r="I651" s="242"/>
      <c r="J651" s="239"/>
      <c r="K651" s="239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235</v>
      </c>
      <c r="AU651" s="247" t="s">
        <v>82</v>
      </c>
      <c r="AV651" s="13" t="s">
        <v>79</v>
      </c>
      <c r="AW651" s="13" t="s">
        <v>33</v>
      </c>
      <c r="AX651" s="13" t="s">
        <v>72</v>
      </c>
      <c r="AY651" s="247" t="s">
        <v>146</v>
      </c>
    </row>
    <row r="652" s="14" customFormat="1">
      <c r="A652" s="14"/>
      <c r="B652" s="248"/>
      <c r="C652" s="249"/>
      <c r="D652" s="219" t="s">
        <v>235</v>
      </c>
      <c r="E652" s="250" t="s">
        <v>19</v>
      </c>
      <c r="F652" s="251" t="s">
        <v>269</v>
      </c>
      <c r="G652" s="249"/>
      <c r="H652" s="252">
        <v>11.658</v>
      </c>
      <c r="I652" s="253"/>
      <c r="J652" s="249"/>
      <c r="K652" s="249"/>
      <c r="L652" s="254"/>
      <c r="M652" s="255"/>
      <c r="N652" s="256"/>
      <c r="O652" s="256"/>
      <c r="P652" s="256"/>
      <c r="Q652" s="256"/>
      <c r="R652" s="256"/>
      <c r="S652" s="256"/>
      <c r="T652" s="257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8" t="s">
        <v>235</v>
      </c>
      <c r="AU652" s="258" t="s">
        <v>82</v>
      </c>
      <c r="AV652" s="14" t="s">
        <v>82</v>
      </c>
      <c r="AW652" s="14" t="s">
        <v>33</v>
      </c>
      <c r="AX652" s="14" t="s">
        <v>72</v>
      </c>
      <c r="AY652" s="258" t="s">
        <v>146</v>
      </c>
    </row>
    <row r="653" s="14" customFormat="1">
      <c r="A653" s="14"/>
      <c r="B653" s="248"/>
      <c r="C653" s="249"/>
      <c r="D653" s="219" t="s">
        <v>235</v>
      </c>
      <c r="E653" s="250" t="s">
        <v>19</v>
      </c>
      <c r="F653" s="251" t="s">
        <v>270</v>
      </c>
      <c r="G653" s="249"/>
      <c r="H653" s="252">
        <v>-1.8180000000000001</v>
      </c>
      <c r="I653" s="253"/>
      <c r="J653" s="249"/>
      <c r="K653" s="249"/>
      <c r="L653" s="254"/>
      <c r="M653" s="255"/>
      <c r="N653" s="256"/>
      <c r="O653" s="256"/>
      <c r="P653" s="256"/>
      <c r="Q653" s="256"/>
      <c r="R653" s="256"/>
      <c r="S653" s="256"/>
      <c r="T653" s="25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8" t="s">
        <v>235</v>
      </c>
      <c r="AU653" s="258" t="s">
        <v>82</v>
      </c>
      <c r="AV653" s="14" t="s">
        <v>82</v>
      </c>
      <c r="AW653" s="14" t="s">
        <v>33</v>
      </c>
      <c r="AX653" s="14" t="s">
        <v>72</v>
      </c>
      <c r="AY653" s="258" t="s">
        <v>146</v>
      </c>
    </row>
    <row r="654" s="14" customFormat="1">
      <c r="A654" s="14"/>
      <c r="B654" s="248"/>
      <c r="C654" s="249"/>
      <c r="D654" s="219" t="s">
        <v>235</v>
      </c>
      <c r="E654" s="250" t="s">
        <v>19</v>
      </c>
      <c r="F654" s="251" t="s">
        <v>728</v>
      </c>
      <c r="G654" s="249"/>
      <c r="H654" s="252">
        <v>7.6699999999999999</v>
      </c>
      <c r="I654" s="253"/>
      <c r="J654" s="249"/>
      <c r="K654" s="249"/>
      <c r="L654" s="254"/>
      <c r="M654" s="255"/>
      <c r="N654" s="256"/>
      <c r="O654" s="256"/>
      <c r="P654" s="256"/>
      <c r="Q654" s="256"/>
      <c r="R654" s="256"/>
      <c r="S654" s="256"/>
      <c r="T654" s="25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8" t="s">
        <v>235</v>
      </c>
      <c r="AU654" s="258" t="s">
        <v>82</v>
      </c>
      <c r="AV654" s="14" t="s">
        <v>82</v>
      </c>
      <c r="AW654" s="14" t="s">
        <v>33</v>
      </c>
      <c r="AX654" s="14" t="s">
        <v>72</v>
      </c>
      <c r="AY654" s="258" t="s">
        <v>146</v>
      </c>
    </row>
    <row r="655" s="13" customFormat="1">
      <c r="A655" s="13"/>
      <c r="B655" s="238"/>
      <c r="C655" s="239"/>
      <c r="D655" s="219" t="s">
        <v>235</v>
      </c>
      <c r="E655" s="240" t="s">
        <v>19</v>
      </c>
      <c r="F655" s="241" t="s">
        <v>375</v>
      </c>
      <c r="G655" s="239"/>
      <c r="H655" s="240" t="s">
        <v>19</v>
      </c>
      <c r="I655" s="242"/>
      <c r="J655" s="239"/>
      <c r="K655" s="239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235</v>
      </c>
      <c r="AU655" s="247" t="s">
        <v>82</v>
      </c>
      <c r="AV655" s="13" t="s">
        <v>79</v>
      </c>
      <c r="AW655" s="13" t="s">
        <v>33</v>
      </c>
      <c r="AX655" s="13" t="s">
        <v>72</v>
      </c>
      <c r="AY655" s="247" t="s">
        <v>146</v>
      </c>
    </row>
    <row r="656" s="14" customFormat="1">
      <c r="A656" s="14"/>
      <c r="B656" s="248"/>
      <c r="C656" s="249"/>
      <c r="D656" s="219" t="s">
        <v>235</v>
      </c>
      <c r="E656" s="250" t="s">
        <v>19</v>
      </c>
      <c r="F656" s="251" t="s">
        <v>692</v>
      </c>
      <c r="G656" s="249"/>
      <c r="H656" s="252">
        <v>32.494999999999997</v>
      </c>
      <c r="I656" s="253"/>
      <c r="J656" s="249"/>
      <c r="K656" s="249"/>
      <c r="L656" s="254"/>
      <c r="M656" s="255"/>
      <c r="N656" s="256"/>
      <c r="O656" s="256"/>
      <c r="P656" s="256"/>
      <c r="Q656" s="256"/>
      <c r="R656" s="256"/>
      <c r="S656" s="256"/>
      <c r="T656" s="257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8" t="s">
        <v>235</v>
      </c>
      <c r="AU656" s="258" t="s">
        <v>82</v>
      </c>
      <c r="AV656" s="14" t="s">
        <v>82</v>
      </c>
      <c r="AW656" s="14" t="s">
        <v>33</v>
      </c>
      <c r="AX656" s="14" t="s">
        <v>72</v>
      </c>
      <c r="AY656" s="258" t="s">
        <v>146</v>
      </c>
    </row>
    <row r="657" s="14" customFormat="1">
      <c r="A657" s="14"/>
      <c r="B657" s="248"/>
      <c r="C657" s="249"/>
      <c r="D657" s="219" t="s">
        <v>235</v>
      </c>
      <c r="E657" s="250" t="s">
        <v>19</v>
      </c>
      <c r="F657" s="251" t="s">
        <v>295</v>
      </c>
      <c r="G657" s="249"/>
      <c r="H657" s="252">
        <v>-3.5350000000000001</v>
      </c>
      <c r="I657" s="253"/>
      <c r="J657" s="249"/>
      <c r="K657" s="249"/>
      <c r="L657" s="254"/>
      <c r="M657" s="255"/>
      <c r="N657" s="256"/>
      <c r="O657" s="256"/>
      <c r="P657" s="256"/>
      <c r="Q657" s="256"/>
      <c r="R657" s="256"/>
      <c r="S657" s="256"/>
      <c r="T657" s="25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8" t="s">
        <v>235</v>
      </c>
      <c r="AU657" s="258" t="s">
        <v>82</v>
      </c>
      <c r="AV657" s="14" t="s">
        <v>82</v>
      </c>
      <c r="AW657" s="14" t="s">
        <v>33</v>
      </c>
      <c r="AX657" s="14" t="s">
        <v>72</v>
      </c>
      <c r="AY657" s="258" t="s">
        <v>146</v>
      </c>
    </row>
    <row r="658" s="14" customFormat="1">
      <c r="A658" s="14"/>
      <c r="B658" s="248"/>
      <c r="C658" s="249"/>
      <c r="D658" s="219" t="s">
        <v>235</v>
      </c>
      <c r="E658" s="250" t="s">
        <v>19</v>
      </c>
      <c r="F658" s="251" t="s">
        <v>299</v>
      </c>
      <c r="G658" s="249"/>
      <c r="H658" s="252">
        <v>-3.294</v>
      </c>
      <c r="I658" s="253"/>
      <c r="J658" s="249"/>
      <c r="K658" s="249"/>
      <c r="L658" s="254"/>
      <c r="M658" s="255"/>
      <c r="N658" s="256"/>
      <c r="O658" s="256"/>
      <c r="P658" s="256"/>
      <c r="Q658" s="256"/>
      <c r="R658" s="256"/>
      <c r="S658" s="256"/>
      <c r="T658" s="257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8" t="s">
        <v>235</v>
      </c>
      <c r="AU658" s="258" t="s">
        <v>82</v>
      </c>
      <c r="AV658" s="14" t="s">
        <v>82</v>
      </c>
      <c r="AW658" s="14" t="s">
        <v>33</v>
      </c>
      <c r="AX658" s="14" t="s">
        <v>72</v>
      </c>
      <c r="AY658" s="258" t="s">
        <v>146</v>
      </c>
    </row>
    <row r="659" s="14" customFormat="1">
      <c r="A659" s="14"/>
      <c r="B659" s="248"/>
      <c r="C659" s="249"/>
      <c r="D659" s="219" t="s">
        <v>235</v>
      </c>
      <c r="E659" s="250" t="s">
        <v>19</v>
      </c>
      <c r="F659" s="251" t="s">
        <v>693</v>
      </c>
      <c r="G659" s="249"/>
      <c r="H659" s="252">
        <v>-2.3380000000000001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235</v>
      </c>
      <c r="AU659" s="258" t="s">
        <v>82</v>
      </c>
      <c r="AV659" s="14" t="s">
        <v>82</v>
      </c>
      <c r="AW659" s="14" t="s">
        <v>33</v>
      </c>
      <c r="AX659" s="14" t="s">
        <v>72</v>
      </c>
      <c r="AY659" s="258" t="s">
        <v>146</v>
      </c>
    </row>
    <row r="660" s="14" customFormat="1">
      <c r="A660" s="14"/>
      <c r="B660" s="248"/>
      <c r="C660" s="249"/>
      <c r="D660" s="219" t="s">
        <v>235</v>
      </c>
      <c r="E660" s="250" t="s">
        <v>19</v>
      </c>
      <c r="F660" s="251" t="s">
        <v>694</v>
      </c>
      <c r="G660" s="249"/>
      <c r="H660" s="252">
        <v>1.605</v>
      </c>
      <c r="I660" s="253"/>
      <c r="J660" s="249"/>
      <c r="K660" s="249"/>
      <c r="L660" s="254"/>
      <c r="M660" s="255"/>
      <c r="N660" s="256"/>
      <c r="O660" s="256"/>
      <c r="P660" s="256"/>
      <c r="Q660" s="256"/>
      <c r="R660" s="256"/>
      <c r="S660" s="256"/>
      <c r="T660" s="257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8" t="s">
        <v>235</v>
      </c>
      <c r="AU660" s="258" t="s">
        <v>82</v>
      </c>
      <c r="AV660" s="14" t="s">
        <v>82</v>
      </c>
      <c r="AW660" s="14" t="s">
        <v>33</v>
      </c>
      <c r="AX660" s="14" t="s">
        <v>72</v>
      </c>
      <c r="AY660" s="258" t="s">
        <v>146</v>
      </c>
    </row>
    <row r="661" s="13" customFormat="1">
      <c r="A661" s="13"/>
      <c r="B661" s="238"/>
      <c r="C661" s="239"/>
      <c r="D661" s="219" t="s">
        <v>235</v>
      </c>
      <c r="E661" s="240" t="s">
        <v>19</v>
      </c>
      <c r="F661" s="241" t="s">
        <v>297</v>
      </c>
      <c r="G661" s="239"/>
      <c r="H661" s="240" t="s">
        <v>19</v>
      </c>
      <c r="I661" s="242"/>
      <c r="J661" s="239"/>
      <c r="K661" s="239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235</v>
      </c>
      <c r="AU661" s="247" t="s">
        <v>82</v>
      </c>
      <c r="AV661" s="13" t="s">
        <v>79</v>
      </c>
      <c r="AW661" s="13" t="s">
        <v>33</v>
      </c>
      <c r="AX661" s="13" t="s">
        <v>72</v>
      </c>
      <c r="AY661" s="247" t="s">
        <v>146</v>
      </c>
    </row>
    <row r="662" s="13" customFormat="1">
      <c r="A662" s="13"/>
      <c r="B662" s="238"/>
      <c r="C662" s="239"/>
      <c r="D662" s="219" t="s">
        <v>235</v>
      </c>
      <c r="E662" s="240" t="s">
        <v>19</v>
      </c>
      <c r="F662" s="241" t="s">
        <v>293</v>
      </c>
      <c r="G662" s="239"/>
      <c r="H662" s="240" t="s">
        <v>19</v>
      </c>
      <c r="I662" s="242"/>
      <c r="J662" s="239"/>
      <c r="K662" s="239"/>
      <c r="L662" s="243"/>
      <c r="M662" s="244"/>
      <c r="N662" s="245"/>
      <c r="O662" s="245"/>
      <c r="P662" s="245"/>
      <c r="Q662" s="245"/>
      <c r="R662" s="245"/>
      <c r="S662" s="245"/>
      <c r="T662" s="246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7" t="s">
        <v>235</v>
      </c>
      <c r="AU662" s="247" t="s">
        <v>82</v>
      </c>
      <c r="AV662" s="13" t="s">
        <v>79</v>
      </c>
      <c r="AW662" s="13" t="s">
        <v>33</v>
      </c>
      <c r="AX662" s="13" t="s">
        <v>72</v>
      </c>
      <c r="AY662" s="247" t="s">
        <v>146</v>
      </c>
    </row>
    <row r="663" s="14" customFormat="1">
      <c r="A663" s="14"/>
      <c r="B663" s="248"/>
      <c r="C663" s="249"/>
      <c r="D663" s="219" t="s">
        <v>235</v>
      </c>
      <c r="E663" s="250" t="s">
        <v>19</v>
      </c>
      <c r="F663" s="251" t="s">
        <v>298</v>
      </c>
      <c r="G663" s="249"/>
      <c r="H663" s="252">
        <v>62.310000000000002</v>
      </c>
      <c r="I663" s="253"/>
      <c r="J663" s="249"/>
      <c r="K663" s="249"/>
      <c r="L663" s="254"/>
      <c r="M663" s="255"/>
      <c r="N663" s="256"/>
      <c r="O663" s="256"/>
      <c r="P663" s="256"/>
      <c r="Q663" s="256"/>
      <c r="R663" s="256"/>
      <c r="S663" s="256"/>
      <c r="T663" s="257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8" t="s">
        <v>235</v>
      </c>
      <c r="AU663" s="258" t="s">
        <v>82</v>
      </c>
      <c r="AV663" s="14" t="s">
        <v>82</v>
      </c>
      <c r="AW663" s="14" t="s">
        <v>33</v>
      </c>
      <c r="AX663" s="14" t="s">
        <v>72</v>
      </c>
      <c r="AY663" s="258" t="s">
        <v>146</v>
      </c>
    </row>
    <row r="664" s="14" customFormat="1">
      <c r="A664" s="14"/>
      <c r="B664" s="248"/>
      <c r="C664" s="249"/>
      <c r="D664" s="219" t="s">
        <v>235</v>
      </c>
      <c r="E664" s="250" t="s">
        <v>19</v>
      </c>
      <c r="F664" s="251" t="s">
        <v>299</v>
      </c>
      <c r="G664" s="249"/>
      <c r="H664" s="252">
        <v>-3.294</v>
      </c>
      <c r="I664" s="253"/>
      <c r="J664" s="249"/>
      <c r="K664" s="249"/>
      <c r="L664" s="254"/>
      <c r="M664" s="255"/>
      <c r="N664" s="256"/>
      <c r="O664" s="256"/>
      <c r="P664" s="256"/>
      <c r="Q664" s="256"/>
      <c r="R664" s="256"/>
      <c r="S664" s="256"/>
      <c r="T664" s="25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8" t="s">
        <v>235</v>
      </c>
      <c r="AU664" s="258" t="s">
        <v>82</v>
      </c>
      <c r="AV664" s="14" t="s">
        <v>82</v>
      </c>
      <c r="AW664" s="14" t="s">
        <v>33</v>
      </c>
      <c r="AX664" s="14" t="s">
        <v>72</v>
      </c>
      <c r="AY664" s="258" t="s">
        <v>146</v>
      </c>
    </row>
    <row r="665" s="14" customFormat="1">
      <c r="A665" s="14"/>
      <c r="B665" s="248"/>
      <c r="C665" s="249"/>
      <c r="D665" s="219" t="s">
        <v>235</v>
      </c>
      <c r="E665" s="250" t="s">
        <v>19</v>
      </c>
      <c r="F665" s="251" t="s">
        <v>300</v>
      </c>
      <c r="G665" s="249"/>
      <c r="H665" s="252">
        <v>2.6099999999999999</v>
      </c>
      <c r="I665" s="253"/>
      <c r="J665" s="249"/>
      <c r="K665" s="249"/>
      <c r="L665" s="254"/>
      <c r="M665" s="255"/>
      <c r="N665" s="256"/>
      <c r="O665" s="256"/>
      <c r="P665" s="256"/>
      <c r="Q665" s="256"/>
      <c r="R665" s="256"/>
      <c r="S665" s="256"/>
      <c r="T665" s="257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8" t="s">
        <v>235</v>
      </c>
      <c r="AU665" s="258" t="s">
        <v>82</v>
      </c>
      <c r="AV665" s="14" t="s">
        <v>82</v>
      </c>
      <c r="AW665" s="14" t="s">
        <v>33</v>
      </c>
      <c r="AX665" s="14" t="s">
        <v>72</v>
      </c>
      <c r="AY665" s="258" t="s">
        <v>146</v>
      </c>
    </row>
    <row r="666" s="14" customFormat="1">
      <c r="A666" s="14"/>
      <c r="B666" s="248"/>
      <c r="C666" s="249"/>
      <c r="D666" s="219" t="s">
        <v>235</v>
      </c>
      <c r="E666" s="250" t="s">
        <v>19</v>
      </c>
      <c r="F666" s="251" t="s">
        <v>270</v>
      </c>
      <c r="G666" s="249"/>
      <c r="H666" s="252">
        <v>-1.8180000000000001</v>
      </c>
      <c r="I666" s="253"/>
      <c r="J666" s="249"/>
      <c r="K666" s="249"/>
      <c r="L666" s="254"/>
      <c r="M666" s="255"/>
      <c r="N666" s="256"/>
      <c r="O666" s="256"/>
      <c r="P666" s="256"/>
      <c r="Q666" s="256"/>
      <c r="R666" s="256"/>
      <c r="S666" s="256"/>
      <c r="T666" s="257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8" t="s">
        <v>235</v>
      </c>
      <c r="AU666" s="258" t="s">
        <v>82</v>
      </c>
      <c r="AV666" s="14" t="s">
        <v>82</v>
      </c>
      <c r="AW666" s="14" t="s">
        <v>33</v>
      </c>
      <c r="AX666" s="14" t="s">
        <v>72</v>
      </c>
      <c r="AY666" s="258" t="s">
        <v>146</v>
      </c>
    </row>
    <row r="667" s="14" customFormat="1">
      <c r="A667" s="14"/>
      <c r="B667" s="248"/>
      <c r="C667" s="249"/>
      <c r="D667" s="219" t="s">
        <v>235</v>
      </c>
      <c r="E667" s="250" t="s">
        <v>19</v>
      </c>
      <c r="F667" s="251" t="s">
        <v>301</v>
      </c>
      <c r="G667" s="249"/>
      <c r="H667" s="252">
        <v>-2.02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8" t="s">
        <v>235</v>
      </c>
      <c r="AU667" s="258" t="s">
        <v>82</v>
      </c>
      <c r="AV667" s="14" t="s">
        <v>82</v>
      </c>
      <c r="AW667" s="14" t="s">
        <v>33</v>
      </c>
      <c r="AX667" s="14" t="s">
        <v>72</v>
      </c>
      <c r="AY667" s="258" t="s">
        <v>146</v>
      </c>
    </row>
    <row r="668" s="14" customFormat="1">
      <c r="A668" s="14"/>
      <c r="B668" s="248"/>
      <c r="C668" s="249"/>
      <c r="D668" s="219" t="s">
        <v>235</v>
      </c>
      <c r="E668" s="250" t="s">
        <v>19</v>
      </c>
      <c r="F668" s="251" t="s">
        <v>302</v>
      </c>
      <c r="G668" s="249"/>
      <c r="H668" s="252">
        <v>-5.0330000000000004</v>
      </c>
      <c r="I668" s="253"/>
      <c r="J668" s="249"/>
      <c r="K668" s="249"/>
      <c r="L668" s="254"/>
      <c r="M668" s="255"/>
      <c r="N668" s="256"/>
      <c r="O668" s="256"/>
      <c r="P668" s="256"/>
      <c r="Q668" s="256"/>
      <c r="R668" s="256"/>
      <c r="S668" s="256"/>
      <c r="T668" s="25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8" t="s">
        <v>235</v>
      </c>
      <c r="AU668" s="258" t="s">
        <v>82</v>
      </c>
      <c r="AV668" s="14" t="s">
        <v>82</v>
      </c>
      <c r="AW668" s="14" t="s">
        <v>33</v>
      </c>
      <c r="AX668" s="14" t="s">
        <v>72</v>
      </c>
      <c r="AY668" s="258" t="s">
        <v>146</v>
      </c>
    </row>
    <row r="669" s="14" customFormat="1">
      <c r="A669" s="14"/>
      <c r="B669" s="248"/>
      <c r="C669" s="249"/>
      <c r="D669" s="219" t="s">
        <v>235</v>
      </c>
      <c r="E669" s="250" t="s">
        <v>19</v>
      </c>
      <c r="F669" s="251" t="s">
        <v>729</v>
      </c>
      <c r="G669" s="249"/>
      <c r="H669" s="252">
        <v>27.66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8" t="s">
        <v>235</v>
      </c>
      <c r="AU669" s="258" t="s">
        <v>82</v>
      </c>
      <c r="AV669" s="14" t="s">
        <v>82</v>
      </c>
      <c r="AW669" s="14" t="s">
        <v>33</v>
      </c>
      <c r="AX669" s="14" t="s">
        <v>72</v>
      </c>
      <c r="AY669" s="258" t="s">
        <v>146</v>
      </c>
    </row>
    <row r="670" s="13" customFormat="1">
      <c r="A670" s="13"/>
      <c r="B670" s="238"/>
      <c r="C670" s="239"/>
      <c r="D670" s="219" t="s">
        <v>235</v>
      </c>
      <c r="E670" s="240" t="s">
        <v>19</v>
      </c>
      <c r="F670" s="241" t="s">
        <v>303</v>
      </c>
      <c r="G670" s="239"/>
      <c r="H670" s="240" t="s">
        <v>19</v>
      </c>
      <c r="I670" s="242"/>
      <c r="J670" s="239"/>
      <c r="K670" s="239"/>
      <c r="L670" s="243"/>
      <c r="M670" s="244"/>
      <c r="N670" s="245"/>
      <c r="O670" s="245"/>
      <c r="P670" s="245"/>
      <c r="Q670" s="245"/>
      <c r="R670" s="245"/>
      <c r="S670" s="245"/>
      <c r="T670" s="24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7" t="s">
        <v>235</v>
      </c>
      <c r="AU670" s="247" t="s">
        <v>82</v>
      </c>
      <c r="AV670" s="13" t="s">
        <v>79</v>
      </c>
      <c r="AW670" s="13" t="s">
        <v>33</v>
      </c>
      <c r="AX670" s="13" t="s">
        <v>72</v>
      </c>
      <c r="AY670" s="247" t="s">
        <v>146</v>
      </c>
    </row>
    <row r="671" s="13" customFormat="1">
      <c r="A671" s="13"/>
      <c r="B671" s="238"/>
      <c r="C671" s="239"/>
      <c r="D671" s="219" t="s">
        <v>235</v>
      </c>
      <c r="E671" s="240" t="s">
        <v>19</v>
      </c>
      <c r="F671" s="241" t="s">
        <v>293</v>
      </c>
      <c r="G671" s="239"/>
      <c r="H671" s="240" t="s">
        <v>19</v>
      </c>
      <c r="I671" s="242"/>
      <c r="J671" s="239"/>
      <c r="K671" s="239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235</v>
      </c>
      <c r="AU671" s="247" t="s">
        <v>82</v>
      </c>
      <c r="AV671" s="13" t="s">
        <v>79</v>
      </c>
      <c r="AW671" s="13" t="s">
        <v>33</v>
      </c>
      <c r="AX671" s="13" t="s">
        <v>72</v>
      </c>
      <c r="AY671" s="247" t="s">
        <v>146</v>
      </c>
    </row>
    <row r="672" s="14" customFormat="1">
      <c r="A672" s="14"/>
      <c r="B672" s="248"/>
      <c r="C672" s="249"/>
      <c r="D672" s="219" t="s">
        <v>235</v>
      </c>
      <c r="E672" s="250" t="s">
        <v>19</v>
      </c>
      <c r="F672" s="251" t="s">
        <v>304</v>
      </c>
      <c r="G672" s="249"/>
      <c r="H672" s="252">
        <v>34.773000000000003</v>
      </c>
      <c r="I672" s="253"/>
      <c r="J672" s="249"/>
      <c r="K672" s="249"/>
      <c r="L672" s="254"/>
      <c r="M672" s="255"/>
      <c r="N672" s="256"/>
      <c r="O672" s="256"/>
      <c r="P672" s="256"/>
      <c r="Q672" s="256"/>
      <c r="R672" s="256"/>
      <c r="S672" s="256"/>
      <c r="T672" s="257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8" t="s">
        <v>235</v>
      </c>
      <c r="AU672" s="258" t="s">
        <v>82</v>
      </c>
      <c r="AV672" s="14" t="s">
        <v>82</v>
      </c>
      <c r="AW672" s="14" t="s">
        <v>33</v>
      </c>
      <c r="AX672" s="14" t="s">
        <v>72</v>
      </c>
      <c r="AY672" s="258" t="s">
        <v>146</v>
      </c>
    </row>
    <row r="673" s="14" customFormat="1">
      <c r="A673" s="14"/>
      <c r="B673" s="248"/>
      <c r="C673" s="249"/>
      <c r="D673" s="219" t="s">
        <v>235</v>
      </c>
      <c r="E673" s="250" t="s">
        <v>19</v>
      </c>
      <c r="F673" s="251" t="s">
        <v>305</v>
      </c>
      <c r="G673" s="249"/>
      <c r="H673" s="252">
        <v>-4</v>
      </c>
      <c r="I673" s="253"/>
      <c r="J673" s="249"/>
      <c r="K673" s="249"/>
      <c r="L673" s="254"/>
      <c r="M673" s="255"/>
      <c r="N673" s="256"/>
      <c r="O673" s="256"/>
      <c r="P673" s="256"/>
      <c r="Q673" s="256"/>
      <c r="R673" s="256"/>
      <c r="S673" s="256"/>
      <c r="T673" s="25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8" t="s">
        <v>235</v>
      </c>
      <c r="AU673" s="258" t="s">
        <v>82</v>
      </c>
      <c r="AV673" s="14" t="s">
        <v>82</v>
      </c>
      <c r="AW673" s="14" t="s">
        <v>33</v>
      </c>
      <c r="AX673" s="14" t="s">
        <v>72</v>
      </c>
      <c r="AY673" s="258" t="s">
        <v>146</v>
      </c>
    </row>
    <row r="674" s="14" customFormat="1">
      <c r="A674" s="14"/>
      <c r="B674" s="248"/>
      <c r="C674" s="249"/>
      <c r="D674" s="219" t="s">
        <v>235</v>
      </c>
      <c r="E674" s="250" t="s">
        <v>19</v>
      </c>
      <c r="F674" s="251" t="s">
        <v>306</v>
      </c>
      <c r="G674" s="249"/>
      <c r="H674" s="252">
        <v>5.0999999999999996</v>
      </c>
      <c r="I674" s="253"/>
      <c r="J674" s="249"/>
      <c r="K674" s="249"/>
      <c r="L674" s="254"/>
      <c r="M674" s="255"/>
      <c r="N674" s="256"/>
      <c r="O674" s="256"/>
      <c r="P674" s="256"/>
      <c r="Q674" s="256"/>
      <c r="R674" s="256"/>
      <c r="S674" s="256"/>
      <c r="T674" s="257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8" t="s">
        <v>235</v>
      </c>
      <c r="AU674" s="258" t="s">
        <v>82</v>
      </c>
      <c r="AV674" s="14" t="s">
        <v>82</v>
      </c>
      <c r="AW674" s="14" t="s">
        <v>33</v>
      </c>
      <c r="AX674" s="14" t="s">
        <v>72</v>
      </c>
      <c r="AY674" s="258" t="s">
        <v>146</v>
      </c>
    </row>
    <row r="675" s="14" customFormat="1">
      <c r="A675" s="14"/>
      <c r="B675" s="248"/>
      <c r="C675" s="249"/>
      <c r="D675" s="219" t="s">
        <v>235</v>
      </c>
      <c r="E675" s="250" t="s">
        <v>19</v>
      </c>
      <c r="F675" s="251" t="s">
        <v>307</v>
      </c>
      <c r="G675" s="249"/>
      <c r="H675" s="252">
        <v>-2.25</v>
      </c>
      <c r="I675" s="253"/>
      <c r="J675" s="249"/>
      <c r="K675" s="249"/>
      <c r="L675" s="254"/>
      <c r="M675" s="255"/>
      <c r="N675" s="256"/>
      <c r="O675" s="256"/>
      <c r="P675" s="256"/>
      <c r="Q675" s="256"/>
      <c r="R675" s="256"/>
      <c r="S675" s="256"/>
      <c r="T675" s="257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8" t="s">
        <v>235</v>
      </c>
      <c r="AU675" s="258" t="s">
        <v>82</v>
      </c>
      <c r="AV675" s="14" t="s">
        <v>82</v>
      </c>
      <c r="AW675" s="14" t="s">
        <v>33</v>
      </c>
      <c r="AX675" s="14" t="s">
        <v>72</v>
      </c>
      <c r="AY675" s="258" t="s">
        <v>146</v>
      </c>
    </row>
    <row r="676" s="14" customFormat="1">
      <c r="A676" s="14"/>
      <c r="B676" s="248"/>
      <c r="C676" s="249"/>
      <c r="D676" s="219" t="s">
        <v>235</v>
      </c>
      <c r="E676" s="250" t="s">
        <v>19</v>
      </c>
      <c r="F676" s="251" t="s">
        <v>308</v>
      </c>
      <c r="G676" s="249"/>
      <c r="H676" s="252">
        <v>1.26</v>
      </c>
      <c r="I676" s="253"/>
      <c r="J676" s="249"/>
      <c r="K676" s="249"/>
      <c r="L676" s="254"/>
      <c r="M676" s="255"/>
      <c r="N676" s="256"/>
      <c r="O676" s="256"/>
      <c r="P676" s="256"/>
      <c r="Q676" s="256"/>
      <c r="R676" s="256"/>
      <c r="S676" s="256"/>
      <c r="T676" s="25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8" t="s">
        <v>235</v>
      </c>
      <c r="AU676" s="258" t="s">
        <v>82</v>
      </c>
      <c r="AV676" s="14" t="s">
        <v>82</v>
      </c>
      <c r="AW676" s="14" t="s">
        <v>33</v>
      </c>
      <c r="AX676" s="14" t="s">
        <v>72</v>
      </c>
      <c r="AY676" s="258" t="s">
        <v>146</v>
      </c>
    </row>
    <row r="677" s="13" customFormat="1">
      <c r="A677" s="13"/>
      <c r="B677" s="238"/>
      <c r="C677" s="239"/>
      <c r="D677" s="219" t="s">
        <v>235</v>
      </c>
      <c r="E677" s="240" t="s">
        <v>19</v>
      </c>
      <c r="F677" s="241" t="s">
        <v>727</v>
      </c>
      <c r="G677" s="239"/>
      <c r="H677" s="240" t="s">
        <v>19</v>
      </c>
      <c r="I677" s="242"/>
      <c r="J677" s="239"/>
      <c r="K677" s="239"/>
      <c r="L677" s="243"/>
      <c r="M677" s="244"/>
      <c r="N677" s="245"/>
      <c r="O677" s="245"/>
      <c r="P677" s="245"/>
      <c r="Q677" s="245"/>
      <c r="R677" s="245"/>
      <c r="S677" s="245"/>
      <c r="T677" s="24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7" t="s">
        <v>235</v>
      </c>
      <c r="AU677" s="247" t="s">
        <v>82</v>
      </c>
      <c r="AV677" s="13" t="s">
        <v>79</v>
      </c>
      <c r="AW677" s="13" t="s">
        <v>33</v>
      </c>
      <c r="AX677" s="13" t="s">
        <v>72</v>
      </c>
      <c r="AY677" s="247" t="s">
        <v>146</v>
      </c>
    </row>
    <row r="678" s="14" customFormat="1">
      <c r="A678" s="14"/>
      <c r="B678" s="248"/>
      <c r="C678" s="249"/>
      <c r="D678" s="219" t="s">
        <v>235</v>
      </c>
      <c r="E678" s="250" t="s">
        <v>19</v>
      </c>
      <c r="F678" s="251" t="s">
        <v>269</v>
      </c>
      <c r="G678" s="249"/>
      <c r="H678" s="252">
        <v>11.658</v>
      </c>
      <c r="I678" s="253"/>
      <c r="J678" s="249"/>
      <c r="K678" s="249"/>
      <c r="L678" s="254"/>
      <c r="M678" s="255"/>
      <c r="N678" s="256"/>
      <c r="O678" s="256"/>
      <c r="P678" s="256"/>
      <c r="Q678" s="256"/>
      <c r="R678" s="256"/>
      <c r="S678" s="256"/>
      <c r="T678" s="257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8" t="s">
        <v>235</v>
      </c>
      <c r="AU678" s="258" t="s">
        <v>82</v>
      </c>
      <c r="AV678" s="14" t="s">
        <v>82</v>
      </c>
      <c r="AW678" s="14" t="s">
        <v>33</v>
      </c>
      <c r="AX678" s="14" t="s">
        <v>72</v>
      </c>
      <c r="AY678" s="258" t="s">
        <v>146</v>
      </c>
    </row>
    <row r="679" s="14" customFormat="1">
      <c r="A679" s="14"/>
      <c r="B679" s="248"/>
      <c r="C679" s="249"/>
      <c r="D679" s="219" t="s">
        <v>235</v>
      </c>
      <c r="E679" s="250" t="s">
        <v>19</v>
      </c>
      <c r="F679" s="251" t="s">
        <v>270</v>
      </c>
      <c r="G679" s="249"/>
      <c r="H679" s="252">
        <v>-1.8180000000000001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8" t="s">
        <v>235</v>
      </c>
      <c r="AU679" s="258" t="s">
        <v>82</v>
      </c>
      <c r="AV679" s="14" t="s">
        <v>82</v>
      </c>
      <c r="AW679" s="14" t="s">
        <v>33</v>
      </c>
      <c r="AX679" s="14" t="s">
        <v>72</v>
      </c>
      <c r="AY679" s="258" t="s">
        <v>146</v>
      </c>
    </row>
    <row r="680" s="14" customFormat="1">
      <c r="A680" s="14"/>
      <c r="B680" s="248"/>
      <c r="C680" s="249"/>
      <c r="D680" s="219" t="s">
        <v>235</v>
      </c>
      <c r="E680" s="250" t="s">
        <v>19</v>
      </c>
      <c r="F680" s="251" t="s">
        <v>730</v>
      </c>
      <c r="G680" s="249"/>
      <c r="H680" s="252">
        <v>12.27</v>
      </c>
      <c r="I680" s="253"/>
      <c r="J680" s="249"/>
      <c r="K680" s="249"/>
      <c r="L680" s="254"/>
      <c r="M680" s="255"/>
      <c r="N680" s="256"/>
      <c r="O680" s="256"/>
      <c r="P680" s="256"/>
      <c r="Q680" s="256"/>
      <c r="R680" s="256"/>
      <c r="S680" s="256"/>
      <c r="T680" s="25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8" t="s">
        <v>235</v>
      </c>
      <c r="AU680" s="258" t="s">
        <v>82</v>
      </c>
      <c r="AV680" s="14" t="s">
        <v>82</v>
      </c>
      <c r="AW680" s="14" t="s">
        <v>33</v>
      </c>
      <c r="AX680" s="14" t="s">
        <v>72</v>
      </c>
      <c r="AY680" s="258" t="s">
        <v>146</v>
      </c>
    </row>
    <row r="681" s="13" customFormat="1">
      <c r="A681" s="13"/>
      <c r="B681" s="238"/>
      <c r="C681" s="239"/>
      <c r="D681" s="219" t="s">
        <v>235</v>
      </c>
      <c r="E681" s="240" t="s">
        <v>19</v>
      </c>
      <c r="F681" s="241" t="s">
        <v>309</v>
      </c>
      <c r="G681" s="239"/>
      <c r="H681" s="240" t="s">
        <v>19</v>
      </c>
      <c r="I681" s="242"/>
      <c r="J681" s="239"/>
      <c r="K681" s="239"/>
      <c r="L681" s="243"/>
      <c r="M681" s="244"/>
      <c r="N681" s="245"/>
      <c r="O681" s="245"/>
      <c r="P681" s="245"/>
      <c r="Q681" s="245"/>
      <c r="R681" s="245"/>
      <c r="S681" s="245"/>
      <c r="T681" s="24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7" t="s">
        <v>235</v>
      </c>
      <c r="AU681" s="247" t="s">
        <v>82</v>
      </c>
      <c r="AV681" s="13" t="s">
        <v>79</v>
      </c>
      <c r="AW681" s="13" t="s">
        <v>33</v>
      </c>
      <c r="AX681" s="13" t="s">
        <v>72</v>
      </c>
      <c r="AY681" s="247" t="s">
        <v>146</v>
      </c>
    </row>
    <row r="682" s="13" customFormat="1">
      <c r="A682" s="13"/>
      <c r="B682" s="238"/>
      <c r="C682" s="239"/>
      <c r="D682" s="219" t="s">
        <v>235</v>
      </c>
      <c r="E682" s="240" t="s">
        <v>19</v>
      </c>
      <c r="F682" s="241" t="s">
        <v>293</v>
      </c>
      <c r="G682" s="239"/>
      <c r="H682" s="240" t="s">
        <v>19</v>
      </c>
      <c r="I682" s="242"/>
      <c r="J682" s="239"/>
      <c r="K682" s="239"/>
      <c r="L682" s="243"/>
      <c r="M682" s="244"/>
      <c r="N682" s="245"/>
      <c r="O682" s="245"/>
      <c r="P682" s="245"/>
      <c r="Q682" s="245"/>
      <c r="R682" s="245"/>
      <c r="S682" s="245"/>
      <c r="T682" s="24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7" t="s">
        <v>235</v>
      </c>
      <c r="AU682" s="247" t="s">
        <v>82</v>
      </c>
      <c r="AV682" s="13" t="s">
        <v>79</v>
      </c>
      <c r="AW682" s="13" t="s">
        <v>33</v>
      </c>
      <c r="AX682" s="13" t="s">
        <v>72</v>
      </c>
      <c r="AY682" s="247" t="s">
        <v>146</v>
      </c>
    </row>
    <row r="683" s="14" customFormat="1">
      <c r="A683" s="14"/>
      <c r="B683" s="248"/>
      <c r="C683" s="249"/>
      <c r="D683" s="219" t="s">
        <v>235</v>
      </c>
      <c r="E683" s="250" t="s">
        <v>19</v>
      </c>
      <c r="F683" s="251" t="s">
        <v>310</v>
      </c>
      <c r="G683" s="249"/>
      <c r="H683" s="252">
        <v>63.314999999999998</v>
      </c>
      <c r="I683" s="253"/>
      <c r="J683" s="249"/>
      <c r="K683" s="249"/>
      <c r="L683" s="254"/>
      <c r="M683" s="255"/>
      <c r="N683" s="256"/>
      <c r="O683" s="256"/>
      <c r="P683" s="256"/>
      <c r="Q683" s="256"/>
      <c r="R683" s="256"/>
      <c r="S683" s="256"/>
      <c r="T683" s="25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8" t="s">
        <v>235</v>
      </c>
      <c r="AU683" s="258" t="s">
        <v>82</v>
      </c>
      <c r="AV683" s="14" t="s">
        <v>82</v>
      </c>
      <c r="AW683" s="14" t="s">
        <v>33</v>
      </c>
      <c r="AX683" s="14" t="s">
        <v>72</v>
      </c>
      <c r="AY683" s="258" t="s">
        <v>146</v>
      </c>
    </row>
    <row r="684" s="14" customFormat="1">
      <c r="A684" s="14"/>
      <c r="B684" s="248"/>
      <c r="C684" s="249"/>
      <c r="D684" s="219" t="s">
        <v>235</v>
      </c>
      <c r="E684" s="250" t="s">
        <v>19</v>
      </c>
      <c r="F684" s="251" t="s">
        <v>305</v>
      </c>
      <c r="G684" s="249"/>
      <c r="H684" s="252">
        <v>-4</v>
      </c>
      <c r="I684" s="253"/>
      <c r="J684" s="249"/>
      <c r="K684" s="249"/>
      <c r="L684" s="254"/>
      <c r="M684" s="255"/>
      <c r="N684" s="256"/>
      <c r="O684" s="256"/>
      <c r="P684" s="256"/>
      <c r="Q684" s="256"/>
      <c r="R684" s="256"/>
      <c r="S684" s="256"/>
      <c r="T684" s="25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8" t="s">
        <v>235</v>
      </c>
      <c r="AU684" s="258" t="s">
        <v>82</v>
      </c>
      <c r="AV684" s="14" t="s">
        <v>82</v>
      </c>
      <c r="AW684" s="14" t="s">
        <v>33</v>
      </c>
      <c r="AX684" s="14" t="s">
        <v>72</v>
      </c>
      <c r="AY684" s="258" t="s">
        <v>146</v>
      </c>
    </row>
    <row r="685" s="14" customFormat="1">
      <c r="A685" s="14"/>
      <c r="B685" s="248"/>
      <c r="C685" s="249"/>
      <c r="D685" s="219" t="s">
        <v>235</v>
      </c>
      <c r="E685" s="250" t="s">
        <v>19</v>
      </c>
      <c r="F685" s="251" t="s">
        <v>311</v>
      </c>
      <c r="G685" s="249"/>
      <c r="H685" s="252">
        <v>-1.6160000000000001</v>
      </c>
      <c r="I685" s="253"/>
      <c r="J685" s="249"/>
      <c r="K685" s="249"/>
      <c r="L685" s="254"/>
      <c r="M685" s="255"/>
      <c r="N685" s="256"/>
      <c r="O685" s="256"/>
      <c r="P685" s="256"/>
      <c r="Q685" s="256"/>
      <c r="R685" s="256"/>
      <c r="S685" s="256"/>
      <c r="T685" s="25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8" t="s">
        <v>235</v>
      </c>
      <c r="AU685" s="258" t="s">
        <v>82</v>
      </c>
      <c r="AV685" s="14" t="s">
        <v>82</v>
      </c>
      <c r="AW685" s="14" t="s">
        <v>33</v>
      </c>
      <c r="AX685" s="14" t="s">
        <v>72</v>
      </c>
      <c r="AY685" s="258" t="s">
        <v>146</v>
      </c>
    </row>
    <row r="686" s="14" customFormat="1">
      <c r="A686" s="14"/>
      <c r="B686" s="248"/>
      <c r="C686" s="249"/>
      <c r="D686" s="219" t="s">
        <v>235</v>
      </c>
      <c r="E686" s="250" t="s">
        <v>19</v>
      </c>
      <c r="F686" s="251" t="s">
        <v>307</v>
      </c>
      <c r="G686" s="249"/>
      <c r="H686" s="252">
        <v>-2.25</v>
      </c>
      <c r="I686" s="253"/>
      <c r="J686" s="249"/>
      <c r="K686" s="249"/>
      <c r="L686" s="254"/>
      <c r="M686" s="255"/>
      <c r="N686" s="256"/>
      <c r="O686" s="256"/>
      <c r="P686" s="256"/>
      <c r="Q686" s="256"/>
      <c r="R686" s="256"/>
      <c r="S686" s="256"/>
      <c r="T686" s="25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8" t="s">
        <v>235</v>
      </c>
      <c r="AU686" s="258" t="s">
        <v>82</v>
      </c>
      <c r="AV686" s="14" t="s">
        <v>82</v>
      </c>
      <c r="AW686" s="14" t="s">
        <v>33</v>
      </c>
      <c r="AX686" s="14" t="s">
        <v>72</v>
      </c>
      <c r="AY686" s="258" t="s">
        <v>146</v>
      </c>
    </row>
    <row r="687" s="14" customFormat="1">
      <c r="A687" s="14"/>
      <c r="B687" s="248"/>
      <c r="C687" s="249"/>
      <c r="D687" s="219" t="s">
        <v>235</v>
      </c>
      <c r="E687" s="250" t="s">
        <v>19</v>
      </c>
      <c r="F687" s="251" t="s">
        <v>308</v>
      </c>
      <c r="G687" s="249"/>
      <c r="H687" s="252">
        <v>1.26</v>
      </c>
      <c r="I687" s="253"/>
      <c r="J687" s="249"/>
      <c r="K687" s="249"/>
      <c r="L687" s="254"/>
      <c r="M687" s="255"/>
      <c r="N687" s="256"/>
      <c r="O687" s="256"/>
      <c r="P687" s="256"/>
      <c r="Q687" s="256"/>
      <c r="R687" s="256"/>
      <c r="S687" s="256"/>
      <c r="T687" s="257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8" t="s">
        <v>235</v>
      </c>
      <c r="AU687" s="258" t="s">
        <v>82</v>
      </c>
      <c r="AV687" s="14" t="s">
        <v>82</v>
      </c>
      <c r="AW687" s="14" t="s">
        <v>33</v>
      </c>
      <c r="AX687" s="14" t="s">
        <v>72</v>
      </c>
      <c r="AY687" s="258" t="s">
        <v>146</v>
      </c>
    </row>
    <row r="688" s="14" customFormat="1">
      <c r="A688" s="14"/>
      <c r="B688" s="248"/>
      <c r="C688" s="249"/>
      <c r="D688" s="219" t="s">
        <v>235</v>
      </c>
      <c r="E688" s="250" t="s">
        <v>19</v>
      </c>
      <c r="F688" s="251" t="s">
        <v>312</v>
      </c>
      <c r="G688" s="249"/>
      <c r="H688" s="252">
        <v>-1.5</v>
      </c>
      <c r="I688" s="253"/>
      <c r="J688" s="249"/>
      <c r="K688" s="249"/>
      <c r="L688" s="254"/>
      <c r="M688" s="255"/>
      <c r="N688" s="256"/>
      <c r="O688" s="256"/>
      <c r="P688" s="256"/>
      <c r="Q688" s="256"/>
      <c r="R688" s="256"/>
      <c r="S688" s="256"/>
      <c r="T688" s="257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8" t="s">
        <v>235</v>
      </c>
      <c r="AU688" s="258" t="s">
        <v>82</v>
      </c>
      <c r="AV688" s="14" t="s">
        <v>82</v>
      </c>
      <c r="AW688" s="14" t="s">
        <v>33</v>
      </c>
      <c r="AX688" s="14" t="s">
        <v>72</v>
      </c>
      <c r="AY688" s="258" t="s">
        <v>146</v>
      </c>
    </row>
    <row r="689" s="14" customFormat="1">
      <c r="A689" s="14"/>
      <c r="B689" s="248"/>
      <c r="C689" s="249"/>
      <c r="D689" s="219" t="s">
        <v>235</v>
      </c>
      <c r="E689" s="250" t="s">
        <v>19</v>
      </c>
      <c r="F689" s="251" t="s">
        <v>313</v>
      </c>
      <c r="G689" s="249"/>
      <c r="H689" s="252">
        <v>1.1200000000000001</v>
      </c>
      <c r="I689" s="253"/>
      <c r="J689" s="249"/>
      <c r="K689" s="249"/>
      <c r="L689" s="254"/>
      <c r="M689" s="255"/>
      <c r="N689" s="256"/>
      <c r="O689" s="256"/>
      <c r="P689" s="256"/>
      <c r="Q689" s="256"/>
      <c r="R689" s="256"/>
      <c r="S689" s="256"/>
      <c r="T689" s="25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8" t="s">
        <v>235</v>
      </c>
      <c r="AU689" s="258" t="s">
        <v>82</v>
      </c>
      <c r="AV689" s="14" t="s">
        <v>82</v>
      </c>
      <c r="AW689" s="14" t="s">
        <v>33</v>
      </c>
      <c r="AX689" s="14" t="s">
        <v>72</v>
      </c>
      <c r="AY689" s="258" t="s">
        <v>146</v>
      </c>
    </row>
    <row r="690" s="14" customFormat="1">
      <c r="A690" s="14"/>
      <c r="B690" s="248"/>
      <c r="C690" s="249"/>
      <c r="D690" s="219" t="s">
        <v>235</v>
      </c>
      <c r="E690" s="250" t="s">
        <v>19</v>
      </c>
      <c r="F690" s="251" t="s">
        <v>731</v>
      </c>
      <c r="G690" s="249"/>
      <c r="H690" s="252">
        <v>19.510000000000002</v>
      </c>
      <c r="I690" s="253"/>
      <c r="J690" s="249"/>
      <c r="K690" s="249"/>
      <c r="L690" s="254"/>
      <c r="M690" s="255"/>
      <c r="N690" s="256"/>
      <c r="O690" s="256"/>
      <c r="P690" s="256"/>
      <c r="Q690" s="256"/>
      <c r="R690" s="256"/>
      <c r="S690" s="256"/>
      <c r="T690" s="257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8" t="s">
        <v>235</v>
      </c>
      <c r="AU690" s="258" t="s">
        <v>82</v>
      </c>
      <c r="AV690" s="14" t="s">
        <v>82</v>
      </c>
      <c r="AW690" s="14" t="s">
        <v>33</v>
      </c>
      <c r="AX690" s="14" t="s">
        <v>72</v>
      </c>
      <c r="AY690" s="258" t="s">
        <v>146</v>
      </c>
    </row>
    <row r="691" s="13" customFormat="1">
      <c r="A691" s="13"/>
      <c r="B691" s="238"/>
      <c r="C691" s="239"/>
      <c r="D691" s="219" t="s">
        <v>235</v>
      </c>
      <c r="E691" s="240" t="s">
        <v>19</v>
      </c>
      <c r="F691" s="241" t="s">
        <v>314</v>
      </c>
      <c r="G691" s="239"/>
      <c r="H691" s="240" t="s">
        <v>19</v>
      </c>
      <c r="I691" s="242"/>
      <c r="J691" s="239"/>
      <c r="K691" s="239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235</v>
      </c>
      <c r="AU691" s="247" t="s">
        <v>82</v>
      </c>
      <c r="AV691" s="13" t="s">
        <v>79</v>
      </c>
      <c r="AW691" s="13" t="s">
        <v>33</v>
      </c>
      <c r="AX691" s="13" t="s">
        <v>72</v>
      </c>
      <c r="AY691" s="247" t="s">
        <v>146</v>
      </c>
    </row>
    <row r="692" s="13" customFormat="1">
      <c r="A692" s="13"/>
      <c r="B692" s="238"/>
      <c r="C692" s="239"/>
      <c r="D692" s="219" t="s">
        <v>235</v>
      </c>
      <c r="E692" s="240" t="s">
        <v>19</v>
      </c>
      <c r="F692" s="241" t="s">
        <v>293</v>
      </c>
      <c r="G692" s="239"/>
      <c r="H692" s="240" t="s">
        <v>19</v>
      </c>
      <c r="I692" s="242"/>
      <c r="J692" s="239"/>
      <c r="K692" s="239"/>
      <c r="L692" s="243"/>
      <c r="M692" s="244"/>
      <c r="N692" s="245"/>
      <c r="O692" s="245"/>
      <c r="P692" s="245"/>
      <c r="Q692" s="245"/>
      <c r="R692" s="245"/>
      <c r="S692" s="245"/>
      <c r="T692" s="246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7" t="s">
        <v>235</v>
      </c>
      <c r="AU692" s="247" t="s">
        <v>82</v>
      </c>
      <c r="AV692" s="13" t="s">
        <v>79</v>
      </c>
      <c r="AW692" s="13" t="s">
        <v>33</v>
      </c>
      <c r="AX692" s="13" t="s">
        <v>72</v>
      </c>
      <c r="AY692" s="247" t="s">
        <v>146</v>
      </c>
    </row>
    <row r="693" s="14" customFormat="1">
      <c r="A693" s="14"/>
      <c r="B693" s="248"/>
      <c r="C693" s="249"/>
      <c r="D693" s="219" t="s">
        <v>235</v>
      </c>
      <c r="E693" s="250" t="s">
        <v>19</v>
      </c>
      <c r="F693" s="251" t="s">
        <v>315</v>
      </c>
      <c r="G693" s="249"/>
      <c r="H693" s="252">
        <v>16.75</v>
      </c>
      <c r="I693" s="253"/>
      <c r="J693" s="249"/>
      <c r="K693" s="249"/>
      <c r="L693" s="254"/>
      <c r="M693" s="255"/>
      <c r="N693" s="256"/>
      <c r="O693" s="256"/>
      <c r="P693" s="256"/>
      <c r="Q693" s="256"/>
      <c r="R693" s="256"/>
      <c r="S693" s="256"/>
      <c r="T693" s="257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8" t="s">
        <v>235</v>
      </c>
      <c r="AU693" s="258" t="s">
        <v>82</v>
      </c>
      <c r="AV693" s="14" t="s">
        <v>82</v>
      </c>
      <c r="AW693" s="14" t="s">
        <v>33</v>
      </c>
      <c r="AX693" s="14" t="s">
        <v>72</v>
      </c>
      <c r="AY693" s="258" t="s">
        <v>146</v>
      </c>
    </row>
    <row r="694" s="14" customFormat="1">
      <c r="A694" s="14"/>
      <c r="B694" s="248"/>
      <c r="C694" s="249"/>
      <c r="D694" s="219" t="s">
        <v>235</v>
      </c>
      <c r="E694" s="250" t="s">
        <v>19</v>
      </c>
      <c r="F694" s="251" t="s">
        <v>316</v>
      </c>
      <c r="G694" s="249"/>
      <c r="H694" s="252">
        <v>-3.2320000000000002</v>
      </c>
      <c r="I694" s="253"/>
      <c r="J694" s="249"/>
      <c r="K694" s="249"/>
      <c r="L694" s="254"/>
      <c r="M694" s="255"/>
      <c r="N694" s="256"/>
      <c r="O694" s="256"/>
      <c r="P694" s="256"/>
      <c r="Q694" s="256"/>
      <c r="R694" s="256"/>
      <c r="S694" s="256"/>
      <c r="T694" s="257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8" t="s">
        <v>235</v>
      </c>
      <c r="AU694" s="258" t="s">
        <v>82</v>
      </c>
      <c r="AV694" s="14" t="s">
        <v>82</v>
      </c>
      <c r="AW694" s="14" t="s">
        <v>33</v>
      </c>
      <c r="AX694" s="14" t="s">
        <v>72</v>
      </c>
      <c r="AY694" s="258" t="s">
        <v>146</v>
      </c>
    </row>
    <row r="695" s="14" customFormat="1">
      <c r="A695" s="14"/>
      <c r="B695" s="248"/>
      <c r="C695" s="249"/>
      <c r="D695" s="219" t="s">
        <v>235</v>
      </c>
      <c r="E695" s="250" t="s">
        <v>19</v>
      </c>
      <c r="F695" s="251" t="s">
        <v>317</v>
      </c>
      <c r="G695" s="249"/>
      <c r="H695" s="252">
        <v>-1.98</v>
      </c>
      <c r="I695" s="253"/>
      <c r="J695" s="249"/>
      <c r="K695" s="249"/>
      <c r="L695" s="254"/>
      <c r="M695" s="255"/>
      <c r="N695" s="256"/>
      <c r="O695" s="256"/>
      <c r="P695" s="256"/>
      <c r="Q695" s="256"/>
      <c r="R695" s="256"/>
      <c r="S695" s="256"/>
      <c r="T695" s="25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8" t="s">
        <v>235</v>
      </c>
      <c r="AU695" s="258" t="s">
        <v>82</v>
      </c>
      <c r="AV695" s="14" t="s">
        <v>82</v>
      </c>
      <c r="AW695" s="14" t="s">
        <v>33</v>
      </c>
      <c r="AX695" s="14" t="s">
        <v>72</v>
      </c>
      <c r="AY695" s="258" t="s">
        <v>146</v>
      </c>
    </row>
    <row r="696" s="14" customFormat="1">
      <c r="A696" s="14"/>
      <c r="B696" s="248"/>
      <c r="C696" s="249"/>
      <c r="D696" s="219" t="s">
        <v>235</v>
      </c>
      <c r="E696" s="250" t="s">
        <v>19</v>
      </c>
      <c r="F696" s="251" t="s">
        <v>318</v>
      </c>
      <c r="G696" s="249"/>
      <c r="H696" s="252">
        <v>-5.4000000000000004</v>
      </c>
      <c r="I696" s="253"/>
      <c r="J696" s="249"/>
      <c r="K696" s="249"/>
      <c r="L696" s="254"/>
      <c r="M696" s="255"/>
      <c r="N696" s="256"/>
      <c r="O696" s="256"/>
      <c r="P696" s="256"/>
      <c r="Q696" s="256"/>
      <c r="R696" s="256"/>
      <c r="S696" s="256"/>
      <c r="T696" s="257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8" t="s">
        <v>235</v>
      </c>
      <c r="AU696" s="258" t="s">
        <v>82</v>
      </c>
      <c r="AV696" s="14" t="s">
        <v>82</v>
      </c>
      <c r="AW696" s="14" t="s">
        <v>33</v>
      </c>
      <c r="AX696" s="14" t="s">
        <v>72</v>
      </c>
      <c r="AY696" s="258" t="s">
        <v>146</v>
      </c>
    </row>
    <row r="697" s="14" customFormat="1">
      <c r="A697" s="14"/>
      <c r="B697" s="248"/>
      <c r="C697" s="249"/>
      <c r="D697" s="219" t="s">
        <v>235</v>
      </c>
      <c r="E697" s="250" t="s">
        <v>19</v>
      </c>
      <c r="F697" s="251" t="s">
        <v>732</v>
      </c>
      <c r="G697" s="249"/>
      <c r="H697" s="252">
        <v>1.5</v>
      </c>
      <c r="I697" s="253"/>
      <c r="J697" s="249"/>
      <c r="K697" s="249"/>
      <c r="L697" s="254"/>
      <c r="M697" s="255"/>
      <c r="N697" s="256"/>
      <c r="O697" s="256"/>
      <c r="P697" s="256"/>
      <c r="Q697" s="256"/>
      <c r="R697" s="256"/>
      <c r="S697" s="256"/>
      <c r="T697" s="257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8" t="s">
        <v>235</v>
      </c>
      <c r="AU697" s="258" t="s">
        <v>82</v>
      </c>
      <c r="AV697" s="14" t="s">
        <v>82</v>
      </c>
      <c r="AW697" s="14" t="s">
        <v>33</v>
      </c>
      <c r="AX697" s="14" t="s">
        <v>72</v>
      </c>
      <c r="AY697" s="258" t="s">
        <v>146</v>
      </c>
    </row>
    <row r="698" s="13" customFormat="1">
      <c r="A698" s="13"/>
      <c r="B698" s="238"/>
      <c r="C698" s="239"/>
      <c r="D698" s="219" t="s">
        <v>235</v>
      </c>
      <c r="E698" s="240" t="s">
        <v>19</v>
      </c>
      <c r="F698" s="241" t="s">
        <v>319</v>
      </c>
      <c r="G698" s="239"/>
      <c r="H698" s="240" t="s">
        <v>19</v>
      </c>
      <c r="I698" s="242"/>
      <c r="J698" s="239"/>
      <c r="K698" s="239"/>
      <c r="L698" s="243"/>
      <c r="M698" s="244"/>
      <c r="N698" s="245"/>
      <c r="O698" s="245"/>
      <c r="P698" s="245"/>
      <c r="Q698" s="245"/>
      <c r="R698" s="245"/>
      <c r="S698" s="245"/>
      <c r="T698" s="24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7" t="s">
        <v>235</v>
      </c>
      <c r="AU698" s="247" t="s">
        <v>82</v>
      </c>
      <c r="AV698" s="13" t="s">
        <v>79</v>
      </c>
      <c r="AW698" s="13" t="s">
        <v>33</v>
      </c>
      <c r="AX698" s="13" t="s">
        <v>72</v>
      </c>
      <c r="AY698" s="247" t="s">
        <v>146</v>
      </c>
    </row>
    <row r="699" s="13" customFormat="1">
      <c r="A699" s="13"/>
      <c r="B699" s="238"/>
      <c r="C699" s="239"/>
      <c r="D699" s="219" t="s">
        <v>235</v>
      </c>
      <c r="E699" s="240" t="s">
        <v>19</v>
      </c>
      <c r="F699" s="241" t="s">
        <v>293</v>
      </c>
      <c r="G699" s="239"/>
      <c r="H699" s="240" t="s">
        <v>19</v>
      </c>
      <c r="I699" s="242"/>
      <c r="J699" s="239"/>
      <c r="K699" s="239"/>
      <c r="L699" s="243"/>
      <c r="M699" s="244"/>
      <c r="N699" s="245"/>
      <c r="O699" s="245"/>
      <c r="P699" s="245"/>
      <c r="Q699" s="245"/>
      <c r="R699" s="245"/>
      <c r="S699" s="245"/>
      <c r="T699" s="24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7" t="s">
        <v>235</v>
      </c>
      <c r="AU699" s="247" t="s">
        <v>82</v>
      </c>
      <c r="AV699" s="13" t="s">
        <v>79</v>
      </c>
      <c r="AW699" s="13" t="s">
        <v>33</v>
      </c>
      <c r="AX699" s="13" t="s">
        <v>72</v>
      </c>
      <c r="AY699" s="247" t="s">
        <v>146</v>
      </c>
    </row>
    <row r="700" s="14" customFormat="1">
      <c r="A700" s="14"/>
      <c r="B700" s="248"/>
      <c r="C700" s="249"/>
      <c r="D700" s="219" t="s">
        <v>235</v>
      </c>
      <c r="E700" s="250" t="s">
        <v>19</v>
      </c>
      <c r="F700" s="251" t="s">
        <v>320</v>
      </c>
      <c r="G700" s="249"/>
      <c r="H700" s="252">
        <v>16.079999999999998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8" t="s">
        <v>235</v>
      </c>
      <c r="AU700" s="258" t="s">
        <v>82</v>
      </c>
      <c r="AV700" s="14" t="s">
        <v>82</v>
      </c>
      <c r="AW700" s="14" t="s">
        <v>33</v>
      </c>
      <c r="AX700" s="14" t="s">
        <v>72</v>
      </c>
      <c r="AY700" s="258" t="s">
        <v>146</v>
      </c>
    </row>
    <row r="701" s="14" customFormat="1">
      <c r="A701" s="14"/>
      <c r="B701" s="248"/>
      <c r="C701" s="249"/>
      <c r="D701" s="219" t="s">
        <v>235</v>
      </c>
      <c r="E701" s="250" t="s">
        <v>19</v>
      </c>
      <c r="F701" s="251" t="s">
        <v>311</v>
      </c>
      <c r="G701" s="249"/>
      <c r="H701" s="252">
        <v>-1.6160000000000001</v>
      </c>
      <c r="I701" s="253"/>
      <c r="J701" s="249"/>
      <c r="K701" s="249"/>
      <c r="L701" s="254"/>
      <c r="M701" s="255"/>
      <c r="N701" s="256"/>
      <c r="O701" s="256"/>
      <c r="P701" s="256"/>
      <c r="Q701" s="256"/>
      <c r="R701" s="256"/>
      <c r="S701" s="256"/>
      <c r="T701" s="257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8" t="s">
        <v>235</v>
      </c>
      <c r="AU701" s="258" t="s">
        <v>82</v>
      </c>
      <c r="AV701" s="14" t="s">
        <v>82</v>
      </c>
      <c r="AW701" s="14" t="s">
        <v>33</v>
      </c>
      <c r="AX701" s="14" t="s">
        <v>72</v>
      </c>
      <c r="AY701" s="258" t="s">
        <v>146</v>
      </c>
    </row>
    <row r="702" s="14" customFormat="1">
      <c r="A702" s="14"/>
      <c r="B702" s="248"/>
      <c r="C702" s="249"/>
      <c r="D702" s="219" t="s">
        <v>235</v>
      </c>
      <c r="E702" s="250" t="s">
        <v>19</v>
      </c>
      <c r="F702" s="251" t="s">
        <v>321</v>
      </c>
      <c r="G702" s="249"/>
      <c r="H702" s="252">
        <v>-1.125</v>
      </c>
      <c r="I702" s="253"/>
      <c r="J702" s="249"/>
      <c r="K702" s="249"/>
      <c r="L702" s="254"/>
      <c r="M702" s="255"/>
      <c r="N702" s="256"/>
      <c r="O702" s="256"/>
      <c r="P702" s="256"/>
      <c r="Q702" s="256"/>
      <c r="R702" s="256"/>
      <c r="S702" s="256"/>
      <c r="T702" s="257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8" t="s">
        <v>235</v>
      </c>
      <c r="AU702" s="258" t="s">
        <v>82</v>
      </c>
      <c r="AV702" s="14" t="s">
        <v>82</v>
      </c>
      <c r="AW702" s="14" t="s">
        <v>33</v>
      </c>
      <c r="AX702" s="14" t="s">
        <v>72</v>
      </c>
      <c r="AY702" s="258" t="s">
        <v>146</v>
      </c>
    </row>
    <row r="703" s="14" customFormat="1">
      <c r="A703" s="14"/>
      <c r="B703" s="248"/>
      <c r="C703" s="249"/>
      <c r="D703" s="219" t="s">
        <v>235</v>
      </c>
      <c r="E703" s="250" t="s">
        <v>19</v>
      </c>
      <c r="F703" s="251" t="s">
        <v>322</v>
      </c>
      <c r="G703" s="249"/>
      <c r="H703" s="252">
        <v>1.05</v>
      </c>
      <c r="I703" s="253"/>
      <c r="J703" s="249"/>
      <c r="K703" s="249"/>
      <c r="L703" s="254"/>
      <c r="M703" s="255"/>
      <c r="N703" s="256"/>
      <c r="O703" s="256"/>
      <c r="P703" s="256"/>
      <c r="Q703" s="256"/>
      <c r="R703" s="256"/>
      <c r="S703" s="256"/>
      <c r="T703" s="257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8" t="s">
        <v>235</v>
      </c>
      <c r="AU703" s="258" t="s">
        <v>82</v>
      </c>
      <c r="AV703" s="14" t="s">
        <v>82</v>
      </c>
      <c r="AW703" s="14" t="s">
        <v>33</v>
      </c>
      <c r="AX703" s="14" t="s">
        <v>72</v>
      </c>
      <c r="AY703" s="258" t="s">
        <v>146</v>
      </c>
    </row>
    <row r="704" s="14" customFormat="1">
      <c r="A704" s="14"/>
      <c r="B704" s="248"/>
      <c r="C704" s="249"/>
      <c r="D704" s="219" t="s">
        <v>235</v>
      </c>
      <c r="E704" s="250" t="s">
        <v>19</v>
      </c>
      <c r="F704" s="251" t="s">
        <v>323</v>
      </c>
      <c r="G704" s="249"/>
      <c r="H704" s="252">
        <v>-5.5499999999999998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8" t="s">
        <v>235</v>
      </c>
      <c r="AU704" s="258" t="s">
        <v>82</v>
      </c>
      <c r="AV704" s="14" t="s">
        <v>82</v>
      </c>
      <c r="AW704" s="14" t="s">
        <v>33</v>
      </c>
      <c r="AX704" s="14" t="s">
        <v>72</v>
      </c>
      <c r="AY704" s="258" t="s">
        <v>146</v>
      </c>
    </row>
    <row r="705" s="14" customFormat="1">
      <c r="A705" s="14"/>
      <c r="B705" s="248"/>
      <c r="C705" s="249"/>
      <c r="D705" s="219" t="s">
        <v>235</v>
      </c>
      <c r="E705" s="250" t="s">
        <v>19</v>
      </c>
      <c r="F705" s="251" t="s">
        <v>733</v>
      </c>
      <c r="G705" s="249"/>
      <c r="H705" s="252">
        <v>1.3500000000000001</v>
      </c>
      <c r="I705" s="253"/>
      <c r="J705" s="249"/>
      <c r="K705" s="249"/>
      <c r="L705" s="254"/>
      <c r="M705" s="255"/>
      <c r="N705" s="256"/>
      <c r="O705" s="256"/>
      <c r="P705" s="256"/>
      <c r="Q705" s="256"/>
      <c r="R705" s="256"/>
      <c r="S705" s="256"/>
      <c r="T705" s="257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8" t="s">
        <v>235</v>
      </c>
      <c r="AU705" s="258" t="s">
        <v>82</v>
      </c>
      <c r="AV705" s="14" t="s">
        <v>82</v>
      </c>
      <c r="AW705" s="14" t="s">
        <v>33</v>
      </c>
      <c r="AX705" s="14" t="s">
        <v>72</v>
      </c>
      <c r="AY705" s="258" t="s">
        <v>146</v>
      </c>
    </row>
    <row r="706" s="13" customFormat="1">
      <c r="A706" s="13"/>
      <c r="B706" s="238"/>
      <c r="C706" s="239"/>
      <c r="D706" s="219" t="s">
        <v>235</v>
      </c>
      <c r="E706" s="240" t="s">
        <v>19</v>
      </c>
      <c r="F706" s="241" t="s">
        <v>324</v>
      </c>
      <c r="G706" s="239"/>
      <c r="H706" s="240" t="s">
        <v>19</v>
      </c>
      <c r="I706" s="242"/>
      <c r="J706" s="239"/>
      <c r="K706" s="239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235</v>
      </c>
      <c r="AU706" s="247" t="s">
        <v>82</v>
      </c>
      <c r="AV706" s="13" t="s">
        <v>79</v>
      </c>
      <c r="AW706" s="13" t="s">
        <v>33</v>
      </c>
      <c r="AX706" s="13" t="s">
        <v>72</v>
      </c>
      <c r="AY706" s="247" t="s">
        <v>146</v>
      </c>
    </row>
    <row r="707" s="14" customFormat="1">
      <c r="A707" s="14"/>
      <c r="B707" s="248"/>
      <c r="C707" s="249"/>
      <c r="D707" s="219" t="s">
        <v>235</v>
      </c>
      <c r="E707" s="250" t="s">
        <v>19</v>
      </c>
      <c r="F707" s="251" t="s">
        <v>325</v>
      </c>
      <c r="G707" s="249"/>
      <c r="H707" s="252">
        <v>34.840000000000003</v>
      </c>
      <c r="I707" s="253"/>
      <c r="J707" s="249"/>
      <c r="K707" s="249"/>
      <c r="L707" s="254"/>
      <c r="M707" s="255"/>
      <c r="N707" s="256"/>
      <c r="O707" s="256"/>
      <c r="P707" s="256"/>
      <c r="Q707" s="256"/>
      <c r="R707" s="256"/>
      <c r="S707" s="256"/>
      <c r="T707" s="257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8" t="s">
        <v>235</v>
      </c>
      <c r="AU707" s="258" t="s">
        <v>82</v>
      </c>
      <c r="AV707" s="14" t="s">
        <v>82</v>
      </c>
      <c r="AW707" s="14" t="s">
        <v>33</v>
      </c>
      <c r="AX707" s="14" t="s">
        <v>72</v>
      </c>
      <c r="AY707" s="258" t="s">
        <v>146</v>
      </c>
    </row>
    <row r="708" s="14" customFormat="1">
      <c r="A708" s="14"/>
      <c r="B708" s="248"/>
      <c r="C708" s="249"/>
      <c r="D708" s="219" t="s">
        <v>235</v>
      </c>
      <c r="E708" s="250" t="s">
        <v>19</v>
      </c>
      <c r="F708" s="251" t="s">
        <v>326</v>
      </c>
      <c r="G708" s="249"/>
      <c r="H708" s="252">
        <v>-19</v>
      </c>
      <c r="I708" s="253"/>
      <c r="J708" s="249"/>
      <c r="K708" s="249"/>
      <c r="L708" s="254"/>
      <c r="M708" s="255"/>
      <c r="N708" s="256"/>
      <c r="O708" s="256"/>
      <c r="P708" s="256"/>
      <c r="Q708" s="256"/>
      <c r="R708" s="256"/>
      <c r="S708" s="256"/>
      <c r="T708" s="257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8" t="s">
        <v>235</v>
      </c>
      <c r="AU708" s="258" t="s">
        <v>82</v>
      </c>
      <c r="AV708" s="14" t="s">
        <v>82</v>
      </c>
      <c r="AW708" s="14" t="s">
        <v>33</v>
      </c>
      <c r="AX708" s="14" t="s">
        <v>72</v>
      </c>
      <c r="AY708" s="258" t="s">
        <v>146</v>
      </c>
    </row>
    <row r="709" s="14" customFormat="1">
      <c r="A709" s="14"/>
      <c r="B709" s="248"/>
      <c r="C709" s="249"/>
      <c r="D709" s="219" t="s">
        <v>235</v>
      </c>
      <c r="E709" s="250" t="s">
        <v>19</v>
      </c>
      <c r="F709" s="251" t="s">
        <v>734</v>
      </c>
      <c r="G709" s="249"/>
      <c r="H709" s="252">
        <v>5.2199999999999998</v>
      </c>
      <c r="I709" s="253"/>
      <c r="J709" s="249"/>
      <c r="K709" s="249"/>
      <c r="L709" s="254"/>
      <c r="M709" s="255"/>
      <c r="N709" s="256"/>
      <c r="O709" s="256"/>
      <c r="P709" s="256"/>
      <c r="Q709" s="256"/>
      <c r="R709" s="256"/>
      <c r="S709" s="256"/>
      <c r="T709" s="257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8" t="s">
        <v>235</v>
      </c>
      <c r="AU709" s="258" t="s">
        <v>82</v>
      </c>
      <c r="AV709" s="14" t="s">
        <v>82</v>
      </c>
      <c r="AW709" s="14" t="s">
        <v>33</v>
      </c>
      <c r="AX709" s="14" t="s">
        <v>72</v>
      </c>
      <c r="AY709" s="258" t="s">
        <v>146</v>
      </c>
    </row>
    <row r="710" s="15" customFormat="1">
      <c r="A710" s="15"/>
      <c r="B710" s="269"/>
      <c r="C710" s="270"/>
      <c r="D710" s="219" t="s">
        <v>235</v>
      </c>
      <c r="E710" s="271" t="s">
        <v>19</v>
      </c>
      <c r="F710" s="272" t="s">
        <v>271</v>
      </c>
      <c r="G710" s="270"/>
      <c r="H710" s="273">
        <v>312.79499999999996</v>
      </c>
      <c r="I710" s="274"/>
      <c r="J710" s="270"/>
      <c r="K710" s="270"/>
      <c r="L710" s="275"/>
      <c r="M710" s="276"/>
      <c r="N710" s="277"/>
      <c r="O710" s="277"/>
      <c r="P710" s="277"/>
      <c r="Q710" s="277"/>
      <c r="R710" s="277"/>
      <c r="S710" s="277"/>
      <c r="T710" s="278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79" t="s">
        <v>235</v>
      </c>
      <c r="AU710" s="279" t="s">
        <v>82</v>
      </c>
      <c r="AV710" s="15" t="s">
        <v>145</v>
      </c>
      <c r="AW710" s="15" t="s">
        <v>33</v>
      </c>
      <c r="AX710" s="15" t="s">
        <v>79</v>
      </c>
      <c r="AY710" s="279" t="s">
        <v>146</v>
      </c>
    </row>
    <row r="711" s="2" customFormat="1" ht="33" customHeight="1">
      <c r="A711" s="39"/>
      <c r="B711" s="40"/>
      <c r="C711" s="206" t="s">
        <v>735</v>
      </c>
      <c r="D711" s="206" t="s">
        <v>147</v>
      </c>
      <c r="E711" s="207" t="s">
        <v>736</v>
      </c>
      <c r="F711" s="208" t="s">
        <v>737</v>
      </c>
      <c r="G711" s="209" t="s">
        <v>252</v>
      </c>
      <c r="H711" s="210">
        <v>312.79500000000002</v>
      </c>
      <c r="I711" s="211"/>
      <c r="J711" s="212">
        <f>ROUND(I711*H711,2)</f>
        <v>0</v>
      </c>
      <c r="K711" s="208" t="s">
        <v>194</v>
      </c>
      <c r="L711" s="45"/>
      <c r="M711" s="213" t="s">
        <v>19</v>
      </c>
      <c r="N711" s="214" t="s">
        <v>43</v>
      </c>
      <c r="O711" s="85"/>
      <c r="P711" s="215">
        <f>O711*H711</f>
        <v>0</v>
      </c>
      <c r="Q711" s="215">
        <v>0.00025999999999999998</v>
      </c>
      <c r="R711" s="215">
        <f>Q711*H711</f>
        <v>0.081326700000000002</v>
      </c>
      <c r="S711" s="215">
        <v>0</v>
      </c>
      <c r="T711" s="216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17" t="s">
        <v>395</v>
      </c>
      <c r="AT711" s="217" t="s">
        <v>147</v>
      </c>
      <c r="AU711" s="217" t="s">
        <v>82</v>
      </c>
      <c r="AY711" s="18" t="s">
        <v>146</v>
      </c>
      <c r="BE711" s="218">
        <f>IF(N711="základní",J711,0)</f>
        <v>0</v>
      </c>
      <c r="BF711" s="218">
        <f>IF(N711="snížená",J711,0)</f>
        <v>0</v>
      </c>
      <c r="BG711" s="218">
        <f>IF(N711="zákl. přenesená",J711,0)</f>
        <v>0</v>
      </c>
      <c r="BH711" s="218">
        <f>IF(N711="sníž. přenesená",J711,0)</f>
        <v>0</v>
      </c>
      <c r="BI711" s="218">
        <f>IF(N711="nulová",J711,0)</f>
        <v>0</v>
      </c>
      <c r="BJ711" s="18" t="s">
        <v>79</v>
      </c>
      <c r="BK711" s="218">
        <f>ROUND(I711*H711,2)</f>
        <v>0</v>
      </c>
      <c r="BL711" s="18" t="s">
        <v>395</v>
      </c>
      <c r="BM711" s="217" t="s">
        <v>738</v>
      </c>
    </row>
    <row r="712" s="2" customFormat="1">
      <c r="A712" s="39"/>
      <c r="B712" s="40"/>
      <c r="C712" s="41"/>
      <c r="D712" s="219" t="s">
        <v>152</v>
      </c>
      <c r="E712" s="41"/>
      <c r="F712" s="220" t="s">
        <v>739</v>
      </c>
      <c r="G712" s="41"/>
      <c r="H712" s="41"/>
      <c r="I712" s="221"/>
      <c r="J712" s="41"/>
      <c r="K712" s="41"/>
      <c r="L712" s="45"/>
      <c r="M712" s="222"/>
      <c r="N712" s="223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152</v>
      </c>
      <c r="AU712" s="18" t="s">
        <v>82</v>
      </c>
    </row>
    <row r="713" s="2" customFormat="1">
      <c r="A713" s="39"/>
      <c r="B713" s="40"/>
      <c r="C713" s="41"/>
      <c r="D713" s="236" t="s">
        <v>197</v>
      </c>
      <c r="E713" s="41"/>
      <c r="F713" s="237" t="s">
        <v>740</v>
      </c>
      <c r="G713" s="41"/>
      <c r="H713" s="41"/>
      <c r="I713" s="221"/>
      <c r="J713" s="41"/>
      <c r="K713" s="41"/>
      <c r="L713" s="45"/>
      <c r="M713" s="222"/>
      <c r="N713" s="223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197</v>
      </c>
      <c r="AU713" s="18" t="s">
        <v>82</v>
      </c>
    </row>
    <row r="714" s="13" customFormat="1">
      <c r="A714" s="13"/>
      <c r="B714" s="238"/>
      <c r="C714" s="239"/>
      <c r="D714" s="219" t="s">
        <v>235</v>
      </c>
      <c r="E714" s="240" t="s">
        <v>19</v>
      </c>
      <c r="F714" s="241" t="s">
        <v>292</v>
      </c>
      <c r="G714" s="239"/>
      <c r="H714" s="240" t="s">
        <v>19</v>
      </c>
      <c r="I714" s="242"/>
      <c r="J714" s="239"/>
      <c r="K714" s="239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235</v>
      </c>
      <c r="AU714" s="247" t="s">
        <v>82</v>
      </c>
      <c r="AV714" s="13" t="s">
        <v>79</v>
      </c>
      <c r="AW714" s="13" t="s">
        <v>33</v>
      </c>
      <c r="AX714" s="13" t="s">
        <v>72</v>
      </c>
      <c r="AY714" s="247" t="s">
        <v>146</v>
      </c>
    </row>
    <row r="715" s="13" customFormat="1">
      <c r="A715" s="13"/>
      <c r="B715" s="238"/>
      <c r="C715" s="239"/>
      <c r="D715" s="219" t="s">
        <v>235</v>
      </c>
      <c r="E715" s="240" t="s">
        <v>19</v>
      </c>
      <c r="F715" s="241" t="s">
        <v>293</v>
      </c>
      <c r="G715" s="239"/>
      <c r="H715" s="240" t="s">
        <v>19</v>
      </c>
      <c r="I715" s="242"/>
      <c r="J715" s="239"/>
      <c r="K715" s="239"/>
      <c r="L715" s="243"/>
      <c r="M715" s="244"/>
      <c r="N715" s="245"/>
      <c r="O715" s="245"/>
      <c r="P715" s="245"/>
      <c r="Q715" s="245"/>
      <c r="R715" s="245"/>
      <c r="S715" s="245"/>
      <c r="T715" s="246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7" t="s">
        <v>235</v>
      </c>
      <c r="AU715" s="247" t="s">
        <v>82</v>
      </c>
      <c r="AV715" s="13" t="s">
        <v>79</v>
      </c>
      <c r="AW715" s="13" t="s">
        <v>33</v>
      </c>
      <c r="AX715" s="13" t="s">
        <v>72</v>
      </c>
      <c r="AY715" s="247" t="s">
        <v>146</v>
      </c>
    </row>
    <row r="716" s="14" customFormat="1">
      <c r="A716" s="14"/>
      <c r="B716" s="248"/>
      <c r="C716" s="249"/>
      <c r="D716" s="219" t="s">
        <v>235</v>
      </c>
      <c r="E716" s="250" t="s">
        <v>19</v>
      </c>
      <c r="F716" s="251" t="s">
        <v>294</v>
      </c>
      <c r="G716" s="249"/>
      <c r="H716" s="252">
        <v>25.728000000000002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8" t="s">
        <v>235</v>
      </c>
      <c r="AU716" s="258" t="s">
        <v>82</v>
      </c>
      <c r="AV716" s="14" t="s">
        <v>82</v>
      </c>
      <c r="AW716" s="14" t="s">
        <v>33</v>
      </c>
      <c r="AX716" s="14" t="s">
        <v>72</v>
      </c>
      <c r="AY716" s="258" t="s">
        <v>146</v>
      </c>
    </row>
    <row r="717" s="14" customFormat="1">
      <c r="A717" s="14"/>
      <c r="B717" s="248"/>
      <c r="C717" s="249"/>
      <c r="D717" s="219" t="s">
        <v>235</v>
      </c>
      <c r="E717" s="250" t="s">
        <v>19</v>
      </c>
      <c r="F717" s="251" t="s">
        <v>295</v>
      </c>
      <c r="G717" s="249"/>
      <c r="H717" s="252">
        <v>-3.5350000000000001</v>
      </c>
      <c r="I717" s="253"/>
      <c r="J717" s="249"/>
      <c r="K717" s="249"/>
      <c r="L717" s="254"/>
      <c r="M717" s="255"/>
      <c r="N717" s="256"/>
      <c r="O717" s="256"/>
      <c r="P717" s="256"/>
      <c r="Q717" s="256"/>
      <c r="R717" s="256"/>
      <c r="S717" s="256"/>
      <c r="T717" s="257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8" t="s">
        <v>235</v>
      </c>
      <c r="AU717" s="258" t="s">
        <v>82</v>
      </c>
      <c r="AV717" s="14" t="s">
        <v>82</v>
      </c>
      <c r="AW717" s="14" t="s">
        <v>33</v>
      </c>
      <c r="AX717" s="14" t="s">
        <v>72</v>
      </c>
      <c r="AY717" s="258" t="s">
        <v>146</v>
      </c>
    </row>
    <row r="718" s="14" customFormat="1">
      <c r="A718" s="14"/>
      <c r="B718" s="248"/>
      <c r="C718" s="249"/>
      <c r="D718" s="219" t="s">
        <v>235</v>
      </c>
      <c r="E718" s="250" t="s">
        <v>19</v>
      </c>
      <c r="F718" s="251" t="s">
        <v>296</v>
      </c>
      <c r="G718" s="249"/>
      <c r="H718" s="252">
        <v>-3.9750000000000001</v>
      </c>
      <c r="I718" s="253"/>
      <c r="J718" s="249"/>
      <c r="K718" s="249"/>
      <c r="L718" s="254"/>
      <c r="M718" s="255"/>
      <c r="N718" s="256"/>
      <c r="O718" s="256"/>
      <c r="P718" s="256"/>
      <c r="Q718" s="256"/>
      <c r="R718" s="256"/>
      <c r="S718" s="256"/>
      <c r="T718" s="257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8" t="s">
        <v>235</v>
      </c>
      <c r="AU718" s="258" t="s">
        <v>82</v>
      </c>
      <c r="AV718" s="14" t="s">
        <v>82</v>
      </c>
      <c r="AW718" s="14" t="s">
        <v>33</v>
      </c>
      <c r="AX718" s="14" t="s">
        <v>72</v>
      </c>
      <c r="AY718" s="258" t="s">
        <v>146</v>
      </c>
    </row>
    <row r="719" s="13" customFormat="1">
      <c r="A719" s="13"/>
      <c r="B719" s="238"/>
      <c r="C719" s="239"/>
      <c r="D719" s="219" t="s">
        <v>235</v>
      </c>
      <c r="E719" s="240" t="s">
        <v>19</v>
      </c>
      <c r="F719" s="241" t="s">
        <v>727</v>
      </c>
      <c r="G719" s="239"/>
      <c r="H719" s="240" t="s">
        <v>19</v>
      </c>
      <c r="I719" s="242"/>
      <c r="J719" s="239"/>
      <c r="K719" s="239"/>
      <c r="L719" s="243"/>
      <c r="M719" s="244"/>
      <c r="N719" s="245"/>
      <c r="O719" s="245"/>
      <c r="P719" s="245"/>
      <c r="Q719" s="245"/>
      <c r="R719" s="245"/>
      <c r="S719" s="245"/>
      <c r="T719" s="24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7" t="s">
        <v>235</v>
      </c>
      <c r="AU719" s="247" t="s">
        <v>82</v>
      </c>
      <c r="AV719" s="13" t="s">
        <v>79</v>
      </c>
      <c r="AW719" s="13" t="s">
        <v>33</v>
      </c>
      <c r="AX719" s="13" t="s">
        <v>72</v>
      </c>
      <c r="AY719" s="247" t="s">
        <v>146</v>
      </c>
    </row>
    <row r="720" s="14" customFormat="1">
      <c r="A720" s="14"/>
      <c r="B720" s="248"/>
      <c r="C720" s="249"/>
      <c r="D720" s="219" t="s">
        <v>235</v>
      </c>
      <c r="E720" s="250" t="s">
        <v>19</v>
      </c>
      <c r="F720" s="251" t="s">
        <v>269</v>
      </c>
      <c r="G720" s="249"/>
      <c r="H720" s="252">
        <v>11.658</v>
      </c>
      <c r="I720" s="253"/>
      <c r="J720" s="249"/>
      <c r="K720" s="249"/>
      <c r="L720" s="254"/>
      <c r="M720" s="255"/>
      <c r="N720" s="256"/>
      <c r="O720" s="256"/>
      <c r="P720" s="256"/>
      <c r="Q720" s="256"/>
      <c r="R720" s="256"/>
      <c r="S720" s="256"/>
      <c r="T720" s="257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8" t="s">
        <v>235</v>
      </c>
      <c r="AU720" s="258" t="s">
        <v>82</v>
      </c>
      <c r="AV720" s="14" t="s">
        <v>82</v>
      </c>
      <c r="AW720" s="14" t="s">
        <v>33</v>
      </c>
      <c r="AX720" s="14" t="s">
        <v>72</v>
      </c>
      <c r="AY720" s="258" t="s">
        <v>146</v>
      </c>
    </row>
    <row r="721" s="14" customFormat="1">
      <c r="A721" s="14"/>
      <c r="B721" s="248"/>
      <c r="C721" s="249"/>
      <c r="D721" s="219" t="s">
        <v>235</v>
      </c>
      <c r="E721" s="250" t="s">
        <v>19</v>
      </c>
      <c r="F721" s="251" t="s">
        <v>270</v>
      </c>
      <c r="G721" s="249"/>
      <c r="H721" s="252">
        <v>-1.8180000000000001</v>
      </c>
      <c r="I721" s="253"/>
      <c r="J721" s="249"/>
      <c r="K721" s="249"/>
      <c r="L721" s="254"/>
      <c r="M721" s="255"/>
      <c r="N721" s="256"/>
      <c r="O721" s="256"/>
      <c r="P721" s="256"/>
      <c r="Q721" s="256"/>
      <c r="R721" s="256"/>
      <c r="S721" s="256"/>
      <c r="T721" s="25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8" t="s">
        <v>235</v>
      </c>
      <c r="AU721" s="258" t="s">
        <v>82</v>
      </c>
      <c r="AV721" s="14" t="s">
        <v>82</v>
      </c>
      <c r="AW721" s="14" t="s">
        <v>33</v>
      </c>
      <c r="AX721" s="14" t="s">
        <v>72</v>
      </c>
      <c r="AY721" s="258" t="s">
        <v>146</v>
      </c>
    </row>
    <row r="722" s="14" customFormat="1">
      <c r="A722" s="14"/>
      <c r="B722" s="248"/>
      <c r="C722" s="249"/>
      <c r="D722" s="219" t="s">
        <v>235</v>
      </c>
      <c r="E722" s="250" t="s">
        <v>19</v>
      </c>
      <c r="F722" s="251" t="s">
        <v>728</v>
      </c>
      <c r="G722" s="249"/>
      <c r="H722" s="252">
        <v>7.6699999999999999</v>
      </c>
      <c r="I722" s="253"/>
      <c r="J722" s="249"/>
      <c r="K722" s="249"/>
      <c r="L722" s="254"/>
      <c r="M722" s="255"/>
      <c r="N722" s="256"/>
      <c r="O722" s="256"/>
      <c r="P722" s="256"/>
      <c r="Q722" s="256"/>
      <c r="R722" s="256"/>
      <c r="S722" s="256"/>
      <c r="T722" s="25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8" t="s">
        <v>235</v>
      </c>
      <c r="AU722" s="258" t="s">
        <v>82</v>
      </c>
      <c r="AV722" s="14" t="s">
        <v>82</v>
      </c>
      <c r="AW722" s="14" t="s">
        <v>33</v>
      </c>
      <c r="AX722" s="14" t="s">
        <v>72</v>
      </c>
      <c r="AY722" s="258" t="s">
        <v>146</v>
      </c>
    </row>
    <row r="723" s="13" customFormat="1">
      <c r="A723" s="13"/>
      <c r="B723" s="238"/>
      <c r="C723" s="239"/>
      <c r="D723" s="219" t="s">
        <v>235</v>
      </c>
      <c r="E723" s="240" t="s">
        <v>19</v>
      </c>
      <c r="F723" s="241" t="s">
        <v>375</v>
      </c>
      <c r="G723" s="239"/>
      <c r="H723" s="240" t="s">
        <v>19</v>
      </c>
      <c r="I723" s="242"/>
      <c r="J723" s="239"/>
      <c r="K723" s="239"/>
      <c r="L723" s="243"/>
      <c r="M723" s="244"/>
      <c r="N723" s="245"/>
      <c r="O723" s="245"/>
      <c r="P723" s="245"/>
      <c r="Q723" s="245"/>
      <c r="R723" s="245"/>
      <c r="S723" s="245"/>
      <c r="T723" s="24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7" t="s">
        <v>235</v>
      </c>
      <c r="AU723" s="247" t="s">
        <v>82</v>
      </c>
      <c r="AV723" s="13" t="s">
        <v>79</v>
      </c>
      <c r="AW723" s="13" t="s">
        <v>33</v>
      </c>
      <c r="AX723" s="13" t="s">
        <v>72</v>
      </c>
      <c r="AY723" s="247" t="s">
        <v>146</v>
      </c>
    </row>
    <row r="724" s="14" customFormat="1">
      <c r="A724" s="14"/>
      <c r="B724" s="248"/>
      <c r="C724" s="249"/>
      <c r="D724" s="219" t="s">
        <v>235</v>
      </c>
      <c r="E724" s="250" t="s">
        <v>19</v>
      </c>
      <c r="F724" s="251" t="s">
        <v>692</v>
      </c>
      <c r="G724" s="249"/>
      <c r="H724" s="252">
        <v>32.494999999999997</v>
      </c>
      <c r="I724" s="253"/>
      <c r="J724" s="249"/>
      <c r="K724" s="249"/>
      <c r="L724" s="254"/>
      <c r="M724" s="255"/>
      <c r="N724" s="256"/>
      <c r="O724" s="256"/>
      <c r="P724" s="256"/>
      <c r="Q724" s="256"/>
      <c r="R724" s="256"/>
      <c r="S724" s="256"/>
      <c r="T724" s="257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8" t="s">
        <v>235</v>
      </c>
      <c r="AU724" s="258" t="s">
        <v>82</v>
      </c>
      <c r="AV724" s="14" t="s">
        <v>82</v>
      </c>
      <c r="AW724" s="14" t="s">
        <v>33</v>
      </c>
      <c r="AX724" s="14" t="s">
        <v>72</v>
      </c>
      <c r="AY724" s="258" t="s">
        <v>146</v>
      </c>
    </row>
    <row r="725" s="14" customFormat="1">
      <c r="A725" s="14"/>
      <c r="B725" s="248"/>
      <c r="C725" s="249"/>
      <c r="D725" s="219" t="s">
        <v>235</v>
      </c>
      <c r="E725" s="250" t="s">
        <v>19</v>
      </c>
      <c r="F725" s="251" t="s">
        <v>295</v>
      </c>
      <c r="G725" s="249"/>
      <c r="H725" s="252">
        <v>-3.5350000000000001</v>
      </c>
      <c r="I725" s="253"/>
      <c r="J725" s="249"/>
      <c r="K725" s="249"/>
      <c r="L725" s="254"/>
      <c r="M725" s="255"/>
      <c r="N725" s="256"/>
      <c r="O725" s="256"/>
      <c r="P725" s="256"/>
      <c r="Q725" s="256"/>
      <c r="R725" s="256"/>
      <c r="S725" s="256"/>
      <c r="T725" s="25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8" t="s">
        <v>235</v>
      </c>
      <c r="AU725" s="258" t="s">
        <v>82</v>
      </c>
      <c r="AV725" s="14" t="s">
        <v>82</v>
      </c>
      <c r="AW725" s="14" t="s">
        <v>33</v>
      </c>
      <c r="AX725" s="14" t="s">
        <v>72</v>
      </c>
      <c r="AY725" s="258" t="s">
        <v>146</v>
      </c>
    </row>
    <row r="726" s="14" customFormat="1">
      <c r="A726" s="14"/>
      <c r="B726" s="248"/>
      <c r="C726" s="249"/>
      <c r="D726" s="219" t="s">
        <v>235</v>
      </c>
      <c r="E726" s="250" t="s">
        <v>19</v>
      </c>
      <c r="F726" s="251" t="s">
        <v>299</v>
      </c>
      <c r="G726" s="249"/>
      <c r="H726" s="252">
        <v>-3.294</v>
      </c>
      <c r="I726" s="253"/>
      <c r="J726" s="249"/>
      <c r="K726" s="249"/>
      <c r="L726" s="254"/>
      <c r="M726" s="255"/>
      <c r="N726" s="256"/>
      <c r="O726" s="256"/>
      <c r="P726" s="256"/>
      <c r="Q726" s="256"/>
      <c r="R726" s="256"/>
      <c r="S726" s="256"/>
      <c r="T726" s="257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8" t="s">
        <v>235</v>
      </c>
      <c r="AU726" s="258" t="s">
        <v>82</v>
      </c>
      <c r="AV726" s="14" t="s">
        <v>82</v>
      </c>
      <c r="AW726" s="14" t="s">
        <v>33</v>
      </c>
      <c r="AX726" s="14" t="s">
        <v>72</v>
      </c>
      <c r="AY726" s="258" t="s">
        <v>146</v>
      </c>
    </row>
    <row r="727" s="14" customFormat="1">
      <c r="A727" s="14"/>
      <c r="B727" s="248"/>
      <c r="C727" s="249"/>
      <c r="D727" s="219" t="s">
        <v>235</v>
      </c>
      <c r="E727" s="250" t="s">
        <v>19</v>
      </c>
      <c r="F727" s="251" t="s">
        <v>693</v>
      </c>
      <c r="G727" s="249"/>
      <c r="H727" s="252">
        <v>-2.3380000000000001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235</v>
      </c>
      <c r="AU727" s="258" t="s">
        <v>82</v>
      </c>
      <c r="AV727" s="14" t="s">
        <v>82</v>
      </c>
      <c r="AW727" s="14" t="s">
        <v>33</v>
      </c>
      <c r="AX727" s="14" t="s">
        <v>72</v>
      </c>
      <c r="AY727" s="258" t="s">
        <v>146</v>
      </c>
    </row>
    <row r="728" s="14" customFormat="1">
      <c r="A728" s="14"/>
      <c r="B728" s="248"/>
      <c r="C728" s="249"/>
      <c r="D728" s="219" t="s">
        <v>235</v>
      </c>
      <c r="E728" s="250" t="s">
        <v>19</v>
      </c>
      <c r="F728" s="251" t="s">
        <v>694</v>
      </c>
      <c r="G728" s="249"/>
      <c r="H728" s="252">
        <v>1.605</v>
      </c>
      <c r="I728" s="253"/>
      <c r="J728" s="249"/>
      <c r="K728" s="249"/>
      <c r="L728" s="254"/>
      <c r="M728" s="255"/>
      <c r="N728" s="256"/>
      <c r="O728" s="256"/>
      <c r="P728" s="256"/>
      <c r="Q728" s="256"/>
      <c r="R728" s="256"/>
      <c r="S728" s="256"/>
      <c r="T728" s="257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8" t="s">
        <v>235</v>
      </c>
      <c r="AU728" s="258" t="s">
        <v>82</v>
      </c>
      <c r="AV728" s="14" t="s">
        <v>82</v>
      </c>
      <c r="AW728" s="14" t="s">
        <v>33</v>
      </c>
      <c r="AX728" s="14" t="s">
        <v>72</v>
      </c>
      <c r="AY728" s="258" t="s">
        <v>146</v>
      </c>
    </row>
    <row r="729" s="13" customFormat="1">
      <c r="A729" s="13"/>
      <c r="B729" s="238"/>
      <c r="C729" s="239"/>
      <c r="D729" s="219" t="s">
        <v>235</v>
      </c>
      <c r="E729" s="240" t="s">
        <v>19</v>
      </c>
      <c r="F729" s="241" t="s">
        <v>297</v>
      </c>
      <c r="G729" s="239"/>
      <c r="H729" s="240" t="s">
        <v>19</v>
      </c>
      <c r="I729" s="242"/>
      <c r="J729" s="239"/>
      <c r="K729" s="239"/>
      <c r="L729" s="243"/>
      <c r="M729" s="244"/>
      <c r="N729" s="245"/>
      <c r="O729" s="245"/>
      <c r="P729" s="245"/>
      <c r="Q729" s="245"/>
      <c r="R729" s="245"/>
      <c r="S729" s="245"/>
      <c r="T729" s="24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7" t="s">
        <v>235</v>
      </c>
      <c r="AU729" s="247" t="s">
        <v>82</v>
      </c>
      <c r="AV729" s="13" t="s">
        <v>79</v>
      </c>
      <c r="AW729" s="13" t="s">
        <v>33</v>
      </c>
      <c r="AX729" s="13" t="s">
        <v>72</v>
      </c>
      <c r="AY729" s="247" t="s">
        <v>146</v>
      </c>
    </row>
    <row r="730" s="13" customFormat="1">
      <c r="A730" s="13"/>
      <c r="B730" s="238"/>
      <c r="C730" s="239"/>
      <c r="D730" s="219" t="s">
        <v>235</v>
      </c>
      <c r="E730" s="240" t="s">
        <v>19</v>
      </c>
      <c r="F730" s="241" t="s">
        <v>293</v>
      </c>
      <c r="G730" s="239"/>
      <c r="H730" s="240" t="s">
        <v>19</v>
      </c>
      <c r="I730" s="242"/>
      <c r="J730" s="239"/>
      <c r="K730" s="239"/>
      <c r="L730" s="243"/>
      <c r="M730" s="244"/>
      <c r="N730" s="245"/>
      <c r="O730" s="245"/>
      <c r="P730" s="245"/>
      <c r="Q730" s="245"/>
      <c r="R730" s="245"/>
      <c r="S730" s="245"/>
      <c r="T730" s="246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7" t="s">
        <v>235</v>
      </c>
      <c r="AU730" s="247" t="s">
        <v>82</v>
      </c>
      <c r="AV730" s="13" t="s">
        <v>79</v>
      </c>
      <c r="AW730" s="13" t="s">
        <v>33</v>
      </c>
      <c r="AX730" s="13" t="s">
        <v>72</v>
      </c>
      <c r="AY730" s="247" t="s">
        <v>146</v>
      </c>
    </row>
    <row r="731" s="14" customFormat="1">
      <c r="A731" s="14"/>
      <c r="B731" s="248"/>
      <c r="C731" s="249"/>
      <c r="D731" s="219" t="s">
        <v>235</v>
      </c>
      <c r="E731" s="250" t="s">
        <v>19</v>
      </c>
      <c r="F731" s="251" t="s">
        <v>298</v>
      </c>
      <c r="G731" s="249"/>
      <c r="H731" s="252">
        <v>62.310000000000002</v>
      </c>
      <c r="I731" s="253"/>
      <c r="J731" s="249"/>
      <c r="K731" s="249"/>
      <c r="L731" s="254"/>
      <c r="M731" s="255"/>
      <c r="N731" s="256"/>
      <c r="O731" s="256"/>
      <c r="P731" s="256"/>
      <c r="Q731" s="256"/>
      <c r="R731" s="256"/>
      <c r="S731" s="256"/>
      <c r="T731" s="257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8" t="s">
        <v>235</v>
      </c>
      <c r="AU731" s="258" t="s">
        <v>82</v>
      </c>
      <c r="AV731" s="14" t="s">
        <v>82</v>
      </c>
      <c r="AW731" s="14" t="s">
        <v>33</v>
      </c>
      <c r="AX731" s="14" t="s">
        <v>72</v>
      </c>
      <c r="AY731" s="258" t="s">
        <v>146</v>
      </c>
    </row>
    <row r="732" s="14" customFormat="1">
      <c r="A732" s="14"/>
      <c r="B732" s="248"/>
      <c r="C732" s="249"/>
      <c r="D732" s="219" t="s">
        <v>235</v>
      </c>
      <c r="E732" s="250" t="s">
        <v>19</v>
      </c>
      <c r="F732" s="251" t="s">
        <v>299</v>
      </c>
      <c r="G732" s="249"/>
      <c r="H732" s="252">
        <v>-3.294</v>
      </c>
      <c r="I732" s="253"/>
      <c r="J732" s="249"/>
      <c r="K732" s="249"/>
      <c r="L732" s="254"/>
      <c r="M732" s="255"/>
      <c r="N732" s="256"/>
      <c r="O732" s="256"/>
      <c r="P732" s="256"/>
      <c r="Q732" s="256"/>
      <c r="R732" s="256"/>
      <c r="S732" s="256"/>
      <c r="T732" s="25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8" t="s">
        <v>235</v>
      </c>
      <c r="AU732" s="258" t="s">
        <v>82</v>
      </c>
      <c r="AV732" s="14" t="s">
        <v>82</v>
      </c>
      <c r="AW732" s="14" t="s">
        <v>33</v>
      </c>
      <c r="AX732" s="14" t="s">
        <v>72</v>
      </c>
      <c r="AY732" s="258" t="s">
        <v>146</v>
      </c>
    </row>
    <row r="733" s="14" customFormat="1">
      <c r="A733" s="14"/>
      <c r="B733" s="248"/>
      <c r="C733" s="249"/>
      <c r="D733" s="219" t="s">
        <v>235</v>
      </c>
      <c r="E733" s="250" t="s">
        <v>19</v>
      </c>
      <c r="F733" s="251" t="s">
        <v>300</v>
      </c>
      <c r="G733" s="249"/>
      <c r="H733" s="252">
        <v>2.6099999999999999</v>
      </c>
      <c r="I733" s="253"/>
      <c r="J733" s="249"/>
      <c r="K733" s="249"/>
      <c r="L733" s="254"/>
      <c r="M733" s="255"/>
      <c r="N733" s="256"/>
      <c r="O733" s="256"/>
      <c r="P733" s="256"/>
      <c r="Q733" s="256"/>
      <c r="R733" s="256"/>
      <c r="S733" s="256"/>
      <c r="T733" s="25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8" t="s">
        <v>235</v>
      </c>
      <c r="AU733" s="258" t="s">
        <v>82</v>
      </c>
      <c r="AV733" s="14" t="s">
        <v>82</v>
      </c>
      <c r="AW733" s="14" t="s">
        <v>33</v>
      </c>
      <c r="AX733" s="14" t="s">
        <v>72</v>
      </c>
      <c r="AY733" s="258" t="s">
        <v>146</v>
      </c>
    </row>
    <row r="734" s="14" customFormat="1">
      <c r="A734" s="14"/>
      <c r="B734" s="248"/>
      <c r="C734" s="249"/>
      <c r="D734" s="219" t="s">
        <v>235</v>
      </c>
      <c r="E734" s="250" t="s">
        <v>19</v>
      </c>
      <c r="F734" s="251" t="s">
        <v>270</v>
      </c>
      <c r="G734" s="249"/>
      <c r="H734" s="252">
        <v>-1.8180000000000001</v>
      </c>
      <c r="I734" s="253"/>
      <c r="J734" s="249"/>
      <c r="K734" s="249"/>
      <c r="L734" s="254"/>
      <c r="M734" s="255"/>
      <c r="N734" s="256"/>
      <c r="O734" s="256"/>
      <c r="P734" s="256"/>
      <c r="Q734" s="256"/>
      <c r="R734" s="256"/>
      <c r="S734" s="256"/>
      <c r="T734" s="257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8" t="s">
        <v>235</v>
      </c>
      <c r="AU734" s="258" t="s">
        <v>82</v>
      </c>
      <c r="AV734" s="14" t="s">
        <v>82</v>
      </c>
      <c r="AW734" s="14" t="s">
        <v>33</v>
      </c>
      <c r="AX734" s="14" t="s">
        <v>72</v>
      </c>
      <c r="AY734" s="258" t="s">
        <v>146</v>
      </c>
    </row>
    <row r="735" s="14" customFormat="1">
      <c r="A735" s="14"/>
      <c r="B735" s="248"/>
      <c r="C735" s="249"/>
      <c r="D735" s="219" t="s">
        <v>235</v>
      </c>
      <c r="E735" s="250" t="s">
        <v>19</v>
      </c>
      <c r="F735" s="251" t="s">
        <v>301</v>
      </c>
      <c r="G735" s="249"/>
      <c r="H735" s="252">
        <v>-2.02</v>
      </c>
      <c r="I735" s="253"/>
      <c r="J735" s="249"/>
      <c r="K735" s="249"/>
      <c r="L735" s="254"/>
      <c r="M735" s="255"/>
      <c r="N735" s="256"/>
      <c r="O735" s="256"/>
      <c r="P735" s="256"/>
      <c r="Q735" s="256"/>
      <c r="R735" s="256"/>
      <c r="S735" s="256"/>
      <c r="T735" s="257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8" t="s">
        <v>235</v>
      </c>
      <c r="AU735" s="258" t="s">
        <v>82</v>
      </c>
      <c r="AV735" s="14" t="s">
        <v>82</v>
      </c>
      <c r="AW735" s="14" t="s">
        <v>33</v>
      </c>
      <c r="AX735" s="14" t="s">
        <v>72</v>
      </c>
      <c r="AY735" s="258" t="s">
        <v>146</v>
      </c>
    </row>
    <row r="736" s="14" customFormat="1">
      <c r="A736" s="14"/>
      <c r="B736" s="248"/>
      <c r="C736" s="249"/>
      <c r="D736" s="219" t="s">
        <v>235</v>
      </c>
      <c r="E736" s="250" t="s">
        <v>19</v>
      </c>
      <c r="F736" s="251" t="s">
        <v>302</v>
      </c>
      <c r="G736" s="249"/>
      <c r="H736" s="252">
        <v>-5.0330000000000004</v>
      </c>
      <c r="I736" s="253"/>
      <c r="J736" s="249"/>
      <c r="K736" s="249"/>
      <c r="L736" s="254"/>
      <c r="M736" s="255"/>
      <c r="N736" s="256"/>
      <c r="O736" s="256"/>
      <c r="P736" s="256"/>
      <c r="Q736" s="256"/>
      <c r="R736" s="256"/>
      <c r="S736" s="256"/>
      <c r="T736" s="25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8" t="s">
        <v>235</v>
      </c>
      <c r="AU736" s="258" t="s">
        <v>82</v>
      </c>
      <c r="AV736" s="14" t="s">
        <v>82</v>
      </c>
      <c r="AW736" s="14" t="s">
        <v>33</v>
      </c>
      <c r="AX736" s="14" t="s">
        <v>72</v>
      </c>
      <c r="AY736" s="258" t="s">
        <v>146</v>
      </c>
    </row>
    <row r="737" s="14" customFormat="1">
      <c r="A737" s="14"/>
      <c r="B737" s="248"/>
      <c r="C737" s="249"/>
      <c r="D737" s="219" t="s">
        <v>235</v>
      </c>
      <c r="E737" s="250" t="s">
        <v>19</v>
      </c>
      <c r="F737" s="251" t="s">
        <v>729</v>
      </c>
      <c r="G737" s="249"/>
      <c r="H737" s="252">
        <v>27.66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235</v>
      </c>
      <c r="AU737" s="258" t="s">
        <v>82</v>
      </c>
      <c r="AV737" s="14" t="s">
        <v>82</v>
      </c>
      <c r="AW737" s="14" t="s">
        <v>33</v>
      </c>
      <c r="AX737" s="14" t="s">
        <v>72</v>
      </c>
      <c r="AY737" s="258" t="s">
        <v>146</v>
      </c>
    </row>
    <row r="738" s="13" customFormat="1">
      <c r="A738" s="13"/>
      <c r="B738" s="238"/>
      <c r="C738" s="239"/>
      <c r="D738" s="219" t="s">
        <v>235</v>
      </c>
      <c r="E738" s="240" t="s">
        <v>19</v>
      </c>
      <c r="F738" s="241" t="s">
        <v>303</v>
      </c>
      <c r="G738" s="239"/>
      <c r="H738" s="240" t="s">
        <v>19</v>
      </c>
      <c r="I738" s="242"/>
      <c r="J738" s="239"/>
      <c r="K738" s="239"/>
      <c r="L738" s="243"/>
      <c r="M738" s="244"/>
      <c r="N738" s="245"/>
      <c r="O738" s="245"/>
      <c r="P738" s="245"/>
      <c r="Q738" s="245"/>
      <c r="R738" s="245"/>
      <c r="S738" s="245"/>
      <c r="T738" s="246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7" t="s">
        <v>235</v>
      </c>
      <c r="AU738" s="247" t="s">
        <v>82</v>
      </c>
      <c r="AV738" s="13" t="s">
        <v>79</v>
      </c>
      <c r="AW738" s="13" t="s">
        <v>33</v>
      </c>
      <c r="AX738" s="13" t="s">
        <v>72</v>
      </c>
      <c r="AY738" s="247" t="s">
        <v>146</v>
      </c>
    </row>
    <row r="739" s="13" customFormat="1">
      <c r="A739" s="13"/>
      <c r="B739" s="238"/>
      <c r="C739" s="239"/>
      <c r="D739" s="219" t="s">
        <v>235</v>
      </c>
      <c r="E739" s="240" t="s">
        <v>19</v>
      </c>
      <c r="F739" s="241" t="s">
        <v>293</v>
      </c>
      <c r="G739" s="239"/>
      <c r="H739" s="240" t="s">
        <v>19</v>
      </c>
      <c r="I739" s="242"/>
      <c r="J739" s="239"/>
      <c r="K739" s="239"/>
      <c r="L739" s="243"/>
      <c r="M739" s="244"/>
      <c r="N739" s="245"/>
      <c r="O739" s="245"/>
      <c r="P739" s="245"/>
      <c r="Q739" s="245"/>
      <c r="R739" s="245"/>
      <c r="S739" s="245"/>
      <c r="T739" s="24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7" t="s">
        <v>235</v>
      </c>
      <c r="AU739" s="247" t="s">
        <v>82</v>
      </c>
      <c r="AV739" s="13" t="s">
        <v>79</v>
      </c>
      <c r="AW739" s="13" t="s">
        <v>33</v>
      </c>
      <c r="AX739" s="13" t="s">
        <v>72</v>
      </c>
      <c r="AY739" s="247" t="s">
        <v>146</v>
      </c>
    </row>
    <row r="740" s="14" customFormat="1">
      <c r="A740" s="14"/>
      <c r="B740" s="248"/>
      <c r="C740" s="249"/>
      <c r="D740" s="219" t="s">
        <v>235</v>
      </c>
      <c r="E740" s="250" t="s">
        <v>19</v>
      </c>
      <c r="F740" s="251" t="s">
        <v>304</v>
      </c>
      <c r="G740" s="249"/>
      <c r="H740" s="252">
        <v>34.773000000000003</v>
      </c>
      <c r="I740" s="253"/>
      <c r="J740" s="249"/>
      <c r="K740" s="249"/>
      <c r="L740" s="254"/>
      <c r="M740" s="255"/>
      <c r="N740" s="256"/>
      <c r="O740" s="256"/>
      <c r="P740" s="256"/>
      <c r="Q740" s="256"/>
      <c r="R740" s="256"/>
      <c r="S740" s="256"/>
      <c r="T740" s="25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8" t="s">
        <v>235</v>
      </c>
      <c r="AU740" s="258" t="s">
        <v>82</v>
      </c>
      <c r="AV740" s="14" t="s">
        <v>82</v>
      </c>
      <c r="AW740" s="14" t="s">
        <v>33</v>
      </c>
      <c r="AX740" s="14" t="s">
        <v>72</v>
      </c>
      <c r="AY740" s="258" t="s">
        <v>146</v>
      </c>
    </row>
    <row r="741" s="14" customFormat="1">
      <c r="A741" s="14"/>
      <c r="B741" s="248"/>
      <c r="C741" s="249"/>
      <c r="D741" s="219" t="s">
        <v>235</v>
      </c>
      <c r="E741" s="250" t="s">
        <v>19</v>
      </c>
      <c r="F741" s="251" t="s">
        <v>305</v>
      </c>
      <c r="G741" s="249"/>
      <c r="H741" s="252">
        <v>-4</v>
      </c>
      <c r="I741" s="253"/>
      <c r="J741" s="249"/>
      <c r="K741" s="249"/>
      <c r="L741" s="254"/>
      <c r="M741" s="255"/>
      <c r="N741" s="256"/>
      <c r="O741" s="256"/>
      <c r="P741" s="256"/>
      <c r="Q741" s="256"/>
      <c r="R741" s="256"/>
      <c r="S741" s="256"/>
      <c r="T741" s="25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8" t="s">
        <v>235</v>
      </c>
      <c r="AU741" s="258" t="s">
        <v>82</v>
      </c>
      <c r="AV741" s="14" t="s">
        <v>82</v>
      </c>
      <c r="AW741" s="14" t="s">
        <v>33</v>
      </c>
      <c r="AX741" s="14" t="s">
        <v>72</v>
      </c>
      <c r="AY741" s="258" t="s">
        <v>146</v>
      </c>
    </row>
    <row r="742" s="14" customFormat="1">
      <c r="A742" s="14"/>
      <c r="B742" s="248"/>
      <c r="C742" s="249"/>
      <c r="D742" s="219" t="s">
        <v>235</v>
      </c>
      <c r="E742" s="250" t="s">
        <v>19</v>
      </c>
      <c r="F742" s="251" t="s">
        <v>306</v>
      </c>
      <c r="G742" s="249"/>
      <c r="H742" s="252">
        <v>5.0999999999999996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8" t="s">
        <v>235</v>
      </c>
      <c r="AU742" s="258" t="s">
        <v>82</v>
      </c>
      <c r="AV742" s="14" t="s">
        <v>82</v>
      </c>
      <c r="AW742" s="14" t="s">
        <v>33</v>
      </c>
      <c r="AX742" s="14" t="s">
        <v>72</v>
      </c>
      <c r="AY742" s="258" t="s">
        <v>146</v>
      </c>
    </row>
    <row r="743" s="14" customFormat="1">
      <c r="A743" s="14"/>
      <c r="B743" s="248"/>
      <c r="C743" s="249"/>
      <c r="D743" s="219" t="s">
        <v>235</v>
      </c>
      <c r="E743" s="250" t="s">
        <v>19</v>
      </c>
      <c r="F743" s="251" t="s">
        <v>307</v>
      </c>
      <c r="G743" s="249"/>
      <c r="H743" s="252">
        <v>-2.25</v>
      </c>
      <c r="I743" s="253"/>
      <c r="J743" s="249"/>
      <c r="K743" s="249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235</v>
      </c>
      <c r="AU743" s="258" t="s">
        <v>82</v>
      </c>
      <c r="AV743" s="14" t="s">
        <v>82</v>
      </c>
      <c r="AW743" s="14" t="s">
        <v>33</v>
      </c>
      <c r="AX743" s="14" t="s">
        <v>72</v>
      </c>
      <c r="AY743" s="258" t="s">
        <v>146</v>
      </c>
    </row>
    <row r="744" s="14" customFormat="1">
      <c r="A744" s="14"/>
      <c r="B744" s="248"/>
      <c r="C744" s="249"/>
      <c r="D744" s="219" t="s">
        <v>235</v>
      </c>
      <c r="E744" s="250" t="s">
        <v>19</v>
      </c>
      <c r="F744" s="251" t="s">
        <v>308</v>
      </c>
      <c r="G744" s="249"/>
      <c r="H744" s="252">
        <v>1.26</v>
      </c>
      <c r="I744" s="253"/>
      <c r="J744" s="249"/>
      <c r="K744" s="249"/>
      <c r="L744" s="254"/>
      <c r="M744" s="255"/>
      <c r="N744" s="256"/>
      <c r="O744" s="256"/>
      <c r="P744" s="256"/>
      <c r="Q744" s="256"/>
      <c r="R744" s="256"/>
      <c r="S744" s="256"/>
      <c r="T744" s="257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8" t="s">
        <v>235</v>
      </c>
      <c r="AU744" s="258" t="s">
        <v>82</v>
      </c>
      <c r="AV744" s="14" t="s">
        <v>82</v>
      </c>
      <c r="AW744" s="14" t="s">
        <v>33</v>
      </c>
      <c r="AX744" s="14" t="s">
        <v>72</v>
      </c>
      <c r="AY744" s="258" t="s">
        <v>146</v>
      </c>
    </row>
    <row r="745" s="13" customFormat="1">
      <c r="A745" s="13"/>
      <c r="B745" s="238"/>
      <c r="C745" s="239"/>
      <c r="D745" s="219" t="s">
        <v>235</v>
      </c>
      <c r="E745" s="240" t="s">
        <v>19</v>
      </c>
      <c r="F745" s="241" t="s">
        <v>727</v>
      </c>
      <c r="G745" s="239"/>
      <c r="H745" s="240" t="s">
        <v>19</v>
      </c>
      <c r="I745" s="242"/>
      <c r="J745" s="239"/>
      <c r="K745" s="239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235</v>
      </c>
      <c r="AU745" s="247" t="s">
        <v>82</v>
      </c>
      <c r="AV745" s="13" t="s">
        <v>79</v>
      </c>
      <c r="AW745" s="13" t="s">
        <v>33</v>
      </c>
      <c r="AX745" s="13" t="s">
        <v>72</v>
      </c>
      <c r="AY745" s="247" t="s">
        <v>146</v>
      </c>
    </row>
    <row r="746" s="14" customFormat="1">
      <c r="A746" s="14"/>
      <c r="B746" s="248"/>
      <c r="C746" s="249"/>
      <c r="D746" s="219" t="s">
        <v>235</v>
      </c>
      <c r="E746" s="250" t="s">
        <v>19</v>
      </c>
      <c r="F746" s="251" t="s">
        <v>269</v>
      </c>
      <c r="G746" s="249"/>
      <c r="H746" s="252">
        <v>11.658</v>
      </c>
      <c r="I746" s="253"/>
      <c r="J746" s="249"/>
      <c r="K746" s="249"/>
      <c r="L746" s="254"/>
      <c r="M746" s="255"/>
      <c r="N746" s="256"/>
      <c r="O746" s="256"/>
      <c r="P746" s="256"/>
      <c r="Q746" s="256"/>
      <c r="R746" s="256"/>
      <c r="S746" s="256"/>
      <c r="T746" s="25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8" t="s">
        <v>235</v>
      </c>
      <c r="AU746" s="258" t="s">
        <v>82</v>
      </c>
      <c r="AV746" s="14" t="s">
        <v>82</v>
      </c>
      <c r="AW746" s="14" t="s">
        <v>33</v>
      </c>
      <c r="AX746" s="14" t="s">
        <v>72</v>
      </c>
      <c r="AY746" s="258" t="s">
        <v>146</v>
      </c>
    </row>
    <row r="747" s="14" customFormat="1">
      <c r="A747" s="14"/>
      <c r="B747" s="248"/>
      <c r="C747" s="249"/>
      <c r="D747" s="219" t="s">
        <v>235</v>
      </c>
      <c r="E747" s="250" t="s">
        <v>19</v>
      </c>
      <c r="F747" s="251" t="s">
        <v>270</v>
      </c>
      <c r="G747" s="249"/>
      <c r="H747" s="252">
        <v>-1.8180000000000001</v>
      </c>
      <c r="I747" s="253"/>
      <c r="J747" s="249"/>
      <c r="K747" s="249"/>
      <c r="L747" s="254"/>
      <c r="M747" s="255"/>
      <c r="N747" s="256"/>
      <c r="O747" s="256"/>
      <c r="P747" s="256"/>
      <c r="Q747" s="256"/>
      <c r="R747" s="256"/>
      <c r="S747" s="256"/>
      <c r="T747" s="257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8" t="s">
        <v>235</v>
      </c>
      <c r="AU747" s="258" t="s">
        <v>82</v>
      </c>
      <c r="AV747" s="14" t="s">
        <v>82</v>
      </c>
      <c r="AW747" s="14" t="s">
        <v>33</v>
      </c>
      <c r="AX747" s="14" t="s">
        <v>72</v>
      </c>
      <c r="AY747" s="258" t="s">
        <v>146</v>
      </c>
    </row>
    <row r="748" s="14" customFormat="1">
      <c r="A748" s="14"/>
      <c r="B748" s="248"/>
      <c r="C748" s="249"/>
      <c r="D748" s="219" t="s">
        <v>235</v>
      </c>
      <c r="E748" s="250" t="s">
        <v>19</v>
      </c>
      <c r="F748" s="251" t="s">
        <v>730</v>
      </c>
      <c r="G748" s="249"/>
      <c r="H748" s="252">
        <v>12.27</v>
      </c>
      <c r="I748" s="253"/>
      <c r="J748" s="249"/>
      <c r="K748" s="249"/>
      <c r="L748" s="254"/>
      <c r="M748" s="255"/>
      <c r="N748" s="256"/>
      <c r="O748" s="256"/>
      <c r="P748" s="256"/>
      <c r="Q748" s="256"/>
      <c r="R748" s="256"/>
      <c r="S748" s="256"/>
      <c r="T748" s="257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8" t="s">
        <v>235</v>
      </c>
      <c r="AU748" s="258" t="s">
        <v>82</v>
      </c>
      <c r="AV748" s="14" t="s">
        <v>82</v>
      </c>
      <c r="AW748" s="14" t="s">
        <v>33</v>
      </c>
      <c r="AX748" s="14" t="s">
        <v>72</v>
      </c>
      <c r="AY748" s="258" t="s">
        <v>146</v>
      </c>
    </row>
    <row r="749" s="13" customFormat="1">
      <c r="A749" s="13"/>
      <c r="B749" s="238"/>
      <c r="C749" s="239"/>
      <c r="D749" s="219" t="s">
        <v>235</v>
      </c>
      <c r="E749" s="240" t="s">
        <v>19</v>
      </c>
      <c r="F749" s="241" t="s">
        <v>309</v>
      </c>
      <c r="G749" s="239"/>
      <c r="H749" s="240" t="s">
        <v>19</v>
      </c>
      <c r="I749" s="242"/>
      <c r="J749" s="239"/>
      <c r="K749" s="239"/>
      <c r="L749" s="243"/>
      <c r="M749" s="244"/>
      <c r="N749" s="245"/>
      <c r="O749" s="245"/>
      <c r="P749" s="245"/>
      <c r="Q749" s="245"/>
      <c r="R749" s="245"/>
      <c r="S749" s="245"/>
      <c r="T749" s="246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7" t="s">
        <v>235</v>
      </c>
      <c r="AU749" s="247" t="s">
        <v>82</v>
      </c>
      <c r="AV749" s="13" t="s">
        <v>79</v>
      </c>
      <c r="AW749" s="13" t="s">
        <v>33</v>
      </c>
      <c r="AX749" s="13" t="s">
        <v>72</v>
      </c>
      <c r="AY749" s="247" t="s">
        <v>146</v>
      </c>
    </row>
    <row r="750" s="13" customFormat="1">
      <c r="A750" s="13"/>
      <c r="B750" s="238"/>
      <c r="C750" s="239"/>
      <c r="D750" s="219" t="s">
        <v>235</v>
      </c>
      <c r="E750" s="240" t="s">
        <v>19</v>
      </c>
      <c r="F750" s="241" t="s">
        <v>293</v>
      </c>
      <c r="G750" s="239"/>
      <c r="H750" s="240" t="s">
        <v>19</v>
      </c>
      <c r="I750" s="242"/>
      <c r="J750" s="239"/>
      <c r="K750" s="239"/>
      <c r="L750" s="243"/>
      <c r="M750" s="244"/>
      <c r="N750" s="245"/>
      <c r="O750" s="245"/>
      <c r="P750" s="245"/>
      <c r="Q750" s="245"/>
      <c r="R750" s="245"/>
      <c r="S750" s="245"/>
      <c r="T750" s="246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7" t="s">
        <v>235</v>
      </c>
      <c r="AU750" s="247" t="s">
        <v>82</v>
      </c>
      <c r="AV750" s="13" t="s">
        <v>79</v>
      </c>
      <c r="AW750" s="13" t="s">
        <v>33</v>
      </c>
      <c r="AX750" s="13" t="s">
        <v>72</v>
      </c>
      <c r="AY750" s="247" t="s">
        <v>146</v>
      </c>
    </row>
    <row r="751" s="14" customFormat="1">
      <c r="A751" s="14"/>
      <c r="B751" s="248"/>
      <c r="C751" s="249"/>
      <c r="D751" s="219" t="s">
        <v>235</v>
      </c>
      <c r="E751" s="250" t="s">
        <v>19</v>
      </c>
      <c r="F751" s="251" t="s">
        <v>310</v>
      </c>
      <c r="G751" s="249"/>
      <c r="H751" s="252">
        <v>63.314999999999998</v>
      </c>
      <c r="I751" s="253"/>
      <c r="J751" s="249"/>
      <c r="K751" s="249"/>
      <c r="L751" s="254"/>
      <c r="M751" s="255"/>
      <c r="N751" s="256"/>
      <c r="O751" s="256"/>
      <c r="P751" s="256"/>
      <c r="Q751" s="256"/>
      <c r="R751" s="256"/>
      <c r="S751" s="256"/>
      <c r="T751" s="257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8" t="s">
        <v>235</v>
      </c>
      <c r="AU751" s="258" t="s">
        <v>82</v>
      </c>
      <c r="AV751" s="14" t="s">
        <v>82</v>
      </c>
      <c r="AW751" s="14" t="s">
        <v>33</v>
      </c>
      <c r="AX751" s="14" t="s">
        <v>72</v>
      </c>
      <c r="AY751" s="258" t="s">
        <v>146</v>
      </c>
    </row>
    <row r="752" s="14" customFormat="1">
      <c r="A752" s="14"/>
      <c r="B752" s="248"/>
      <c r="C752" s="249"/>
      <c r="D752" s="219" t="s">
        <v>235</v>
      </c>
      <c r="E752" s="250" t="s">
        <v>19</v>
      </c>
      <c r="F752" s="251" t="s">
        <v>305</v>
      </c>
      <c r="G752" s="249"/>
      <c r="H752" s="252">
        <v>-4</v>
      </c>
      <c r="I752" s="253"/>
      <c r="J752" s="249"/>
      <c r="K752" s="249"/>
      <c r="L752" s="254"/>
      <c r="M752" s="255"/>
      <c r="N752" s="256"/>
      <c r="O752" s="256"/>
      <c r="P752" s="256"/>
      <c r="Q752" s="256"/>
      <c r="R752" s="256"/>
      <c r="S752" s="256"/>
      <c r="T752" s="257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8" t="s">
        <v>235</v>
      </c>
      <c r="AU752" s="258" t="s">
        <v>82</v>
      </c>
      <c r="AV752" s="14" t="s">
        <v>82</v>
      </c>
      <c r="AW752" s="14" t="s">
        <v>33</v>
      </c>
      <c r="AX752" s="14" t="s">
        <v>72</v>
      </c>
      <c r="AY752" s="258" t="s">
        <v>146</v>
      </c>
    </row>
    <row r="753" s="14" customFormat="1">
      <c r="A753" s="14"/>
      <c r="B753" s="248"/>
      <c r="C753" s="249"/>
      <c r="D753" s="219" t="s">
        <v>235</v>
      </c>
      <c r="E753" s="250" t="s">
        <v>19</v>
      </c>
      <c r="F753" s="251" t="s">
        <v>311</v>
      </c>
      <c r="G753" s="249"/>
      <c r="H753" s="252">
        <v>-1.6160000000000001</v>
      </c>
      <c r="I753" s="253"/>
      <c r="J753" s="249"/>
      <c r="K753" s="249"/>
      <c r="L753" s="254"/>
      <c r="M753" s="255"/>
      <c r="N753" s="256"/>
      <c r="O753" s="256"/>
      <c r="P753" s="256"/>
      <c r="Q753" s="256"/>
      <c r="R753" s="256"/>
      <c r="S753" s="256"/>
      <c r="T753" s="257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8" t="s">
        <v>235</v>
      </c>
      <c r="AU753" s="258" t="s">
        <v>82</v>
      </c>
      <c r="AV753" s="14" t="s">
        <v>82</v>
      </c>
      <c r="AW753" s="14" t="s">
        <v>33</v>
      </c>
      <c r="AX753" s="14" t="s">
        <v>72</v>
      </c>
      <c r="AY753" s="258" t="s">
        <v>146</v>
      </c>
    </row>
    <row r="754" s="14" customFormat="1">
      <c r="A754" s="14"/>
      <c r="B754" s="248"/>
      <c r="C754" s="249"/>
      <c r="D754" s="219" t="s">
        <v>235</v>
      </c>
      <c r="E754" s="250" t="s">
        <v>19</v>
      </c>
      <c r="F754" s="251" t="s">
        <v>307</v>
      </c>
      <c r="G754" s="249"/>
      <c r="H754" s="252">
        <v>-2.25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8" t="s">
        <v>235</v>
      </c>
      <c r="AU754" s="258" t="s">
        <v>82</v>
      </c>
      <c r="AV754" s="14" t="s">
        <v>82</v>
      </c>
      <c r="AW754" s="14" t="s">
        <v>33</v>
      </c>
      <c r="AX754" s="14" t="s">
        <v>72</v>
      </c>
      <c r="AY754" s="258" t="s">
        <v>146</v>
      </c>
    </row>
    <row r="755" s="14" customFormat="1">
      <c r="A755" s="14"/>
      <c r="B755" s="248"/>
      <c r="C755" s="249"/>
      <c r="D755" s="219" t="s">
        <v>235</v>
      </c>
      <c r="E755" s="250" t="s">
        <v>19</v>
      </c>
      <c r="F755" s="251" t="s">
        <v>308</v>
      </c>
      <c r="G755" s="249"/>
      <c r="H755" s="252">
        <v>1.26</v>
      </c>
      <c r="I755" s="253"/>
      <c r="J755" s="249"/>
      <c r="K755" s="249"/>
      <c r="L755" s="254"/>
      <c r="M755" s="255"/>
      <c r="N755" s="256"/>
      <c r="O755" s="256"/>
      <c r="P755" s="256"/>
      <c r="Q755" s="256"/>
      <c r="R755" s="256"/>
      <c r="S755" s="256"/>
      <c r="T755" s="257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8" t="s">
        <v>235</v>
      </c>
      <c r="AU755" s="258" t="s">
        <v>82</v>
      </c>
      <c r="AV755" s="14" t="s">
        <v>82</v>
      </c>
      <c r="AW755" s="14" t="s">
        <v>33</v>
      </c>
      <c r="AX755" s="14" t="s">
        <v>72</v>
      </c>
      <c r="AY755" s="258" t="s">
        <v>146</v>
      </c>
    </row>
    <row r="756" s="14" customFormat="1">
      <c r="A756" s="14"/>
      <c r="B756" s="248"/>
      <c r="C756" s="249"/>
      <c r="D756" s="219" t="s">
        <v>235</v>
      </c>
      <c r="E756" s="250" t="s">
        <v>19</v>
      </c>
      <c r="F756" s="251" t="s">
        <v>312</v>
      </c>
      <c r="G756" s="249"/>
      <c r="H756" s="252">
        <v>-1.5</v>
      </c>
      <c r="I756" s="253"/>
      <c r="J756" s="249"/>
      <c r="K756" s="249"/>
      <c r="L756" s="254"/>
      <c r="M756" s="255"/>
      <c r="N756" s="256"/>
      <c r="O756" s="256"/>
      <c r="P756" s="256"/>
      <c r="Q756" s="256"/>
      <c r="R756" s="256"/>
      <c r="S756" s="256"/>
      <c r="T756" s="257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8" t="s">
        <v>235</v>
      </c>
      <c r="AU756" s="258" t="s">
        <v>82</v>
      </c>
      <c r="AV756" s="14" t="s">
        <v>82</v>
      </c>
      <c r="AW756" s="14" t="s">
        <v>33</v>
      </c>
      <c r="AX756" s="14" t="s">
        <v>72</v>
      </c>
      <c r="AY756" s="258" t="s">
        <v>146</v>
      </c>
    </row>
    <row r="757" s="14" customFormat="1">
      <c r="A757" s="14"/>
      <c r="B757" s="248"/>
      <c r="C757" s="249"/>
      <c r="D757" s="219" t="s">
        <v>235</v>
      </c>
      <c r="E757" s="250" t="s">
        <v>19</v>
      </c>
      <c r="F757" s="251" t="s">
        <v>313</v>
      </c>
      <c r="G757" s="249"/>
      <c r="H757" s="252">
        <v>1.1200000000000001</v>
      </c>
      <c r="I757" s="253"/>
      <c r="J757" s="249"/>
      <c r="K757" s="249"/>
      <c r="L757" s="254"/>
      <c r="M757" s="255"/>
      <c r="N757" s="256"/>
      <c r="O757" s="256"/>
      <c r="P757" s="256"/>
      <c r="Q757" s="256"/>
      <c r="R757" s="256"/>
      <c r="S757" s="256"/>
      <c r="T757" s="257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8" t="s">
        <v>235</v>
      </c>
      <c r="AU757" s="258" t="s">
        <v>82</v>
      </c>
      <c r="AV757" s="14" t="s">
        <v>82</v>
      </c>
      <c r="AW757" s="14" t="s">
        <v>33</v>
      </c>
      <c r="AX757" s="14" t="s">
        <v>72</v>
      </c>
      <c r="AY757" s="258" t="s">
        <v>146</v>
      </c>
    </row>
    <row r="758" s="14" customFormat="1">
      <c r="A758" s="14"/>
      <c r="B758" s="248"/>
      <c r="C758" s="249"/>
      <c r="D758" s="219" t="s">
        <v>235</v>
      </c>
      <c r="E758" s="250" t="s">
        <v>19</v>
      </c>
      <c r="F758" s="251" t="s">
        <v>731</v>
      </c>
      <c r="G758" s="249"/>
      <c r="H758" s="252">
        <v>19.510000000000002</v>
      </c>
      <c r="I758" s="253"/>
      <c r="J758" s="249"/>
      <c r="K758" s="249"/>
      <c r="L758" s="254"/>
      <c r="M758" s="255"/>
      <c r="N758" s="256"/>
      <c r="O758" s="256"/>
      <c r="P758" s="256"/>
      <c r="Q758" s="256"/>
      <c r="R758" s="256"/>
      <c r="S758" s="256"/>
      <c r="T758" s="257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8" t="s">
        <v>235</v>
      </c>
      <c r="AU758" s="258" t="s">
        <v>82</v>
      </c>
      <c r="AV758" s="14" t="s">
        <v>82</v>
      </c>
      <c r="AW758" s="14" t="s">
        <v>33</v>
      </c>
      <c r="AX758" s="14" t="s">
        <v>72</v>
      </c>
      <c r="AY758" s="258" t="s">
        <v>146</v>
      </c>
    </row>
    <row r="759" s="13" customFormat="1">
      <c r="A759" s="13"/>
      <c r="B759" s="238"/>
      <c r="C759" s="239"/>
      <c r="D759" s="219" t="s">
        <v>235</v>
      </c>
      <c r="E759" s="240" t="s">
        <v>19</v>
      </c>
      <c r="F759" s="241" t="s">
        <v>314</v>
      </c>
      <c r="G759" s="239"/>
      <c r="H759" s="240" t="s">
        <v>19</v>
      </c>
      <c r="I759" s="242"/>
      <c r="J759" s="239"/>
      <c r="K759" s="239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235</v>
      </c>
      <c r="AU759" s="247" t="s">
        <v>82</v>
      </c>
      <c r="AV759" s="13" t="s">
        <v>79</v>
      </c>
      <c r="AW759" s="13" t="s">
        <v>33</v>
      </c>
      <c r="AX759" s="13" t="s">
        <v>72</v>
      </c>
      <c r="AY759" s="247" t="s">
        <v>146</v>
      </c>
    </row>
    <row r="760" s="13" customFormat="1">
      <c r="A760" s="13"/>
      <c r="B760" s="238"/>
      <c r="C760" s="239"/>
      <c r="D760" s="219" t="s">
        <v>235</v>
      </c>
      <c r="E760" s="240" t="s">
        <v>19</v>
      </c>
      <c r="F760" s="241" t="s">
        <v>293</v>
      </c>
      <c r="G760" s="239"/>
      <c r="H760" s="240" t="s">
        <v>19</v>
      </c>
      <c r="I760" s="242"/>
      <c r="J760" s="239"/>
      <c r="K760" s="239"/>
      <c r="L760" s="243"/>
      <c r="M760" s="244"/>
      <c r="N760" s="245"/>
      <c r="O760" s="245"/>
      <c r="P760" s="245"/>
      <c r="Q760" s="245"/>
      <c r="R760" s="245"/>
      <c r="S760" s="245"/>
      <c r="T760" s="24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7" t="s">
        <v>235</v>
      </c>
      <c r="AU760" s="247" t="s">
        <v>82</v>
      </c>
      <c r="AV760" s="13" t="s">
        <v>79</v>
      </c>
      <c r="AW760" s="13" t="s">
        <v>33</v>
      </c>
      <c r="AX760" s="13" t="s">
        <v>72</v>
      </c>
      <c r="AY760" s="247" t="s">
        <v>146</v>
      </c>
    </row>
    <row r="761" s="14" customFormat="1">
      <c r="A761" s="14"/>
      <c r="B761" s="248"/>
      <c r="C761" s="249"/>
      <c r="D761" s="219" t="s">
        <v>235</v>
      </c>
      <c r="E761" s="250" t="s">
        <v>19</v>
      </c>
      <c r="F761" s="251" t="s">
        <v>315</v>
      </c>
      <c r="G761" s="249"/>
      <c r="H761" s="252">
        <v>16.75</v>
      </c>
      <c r="I761" s="253"/>
      <c r="J761" s="249"/>
      <c r="K761" s="249"/>
      <c r="L761" s="254"/>
      <c r="M761" s="255"/>
      <c r="N761" s="256"/>
      <c r="O761" s="256"/>
      <c r="P761" s="256"/>
      <c r="Q761" s="256"/>
      <c r="R761" s="256"/>
      <c r="S761" s="256"/>
      <c r="T761" s="257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8" t="s">
        <v>235</v>
      </c>
      <c r="AU761" s="258" t="s">
        <v>82</v>
      </c>
      <c r="AV761" s="14" t="s">
        <v>82</v>
      </c>
      <c r="AW761" s="14" t="s">
        <v>33</v>
      </c>
      <c r="AX761" s="14" t="s">
        <v>72</v>
      </c>
      <c r="AY761" s="258" t="s">
        <v>146</v>
      </c>
    </row>
    <row r="762" s="14" customFormat="1">
      <c r="A762" s="14"/>
      <c r="B762" s="248"/>
      <c r="C762" s="249"/>
      <c r="D762" s="219" t="s">
        <v>235</v>
      </c>
      <c r="E762" s="250" t="s">
        <v>19</v>
      </c>
      <c r="F762" s="251" t="s">
        <v>316</v>
      </c>
      <c r="G762" s="249"/>
      <c r="H762" s="252">
        <v>-3.2320000000000002</v>
      </c>
      <c r="I762" s="253"/>
      <c r="J762" s="249"/>
      <c r="K762" s="249"/>
      <c r="L762" s="254"/>
      <c r="M762" s="255"/>
      <c r="N762" s="256"/>
      <c r="O762" s="256"/>
      <c r="P762" s="256"/>
      <c r="Q762" s="256"/>
      <c r="R762" s="256"/>
      <c r="S762" s="256"/>
      <c r="T762" s="257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8" t="s">
        <v>235</v>
      </c>
      <c r="AU762" s="258" t="s">
        <v>82</v>
      </c>
      <c r="AV762" s="14" t="s">
        <v>82</v>
      </c>
      <c r="AW762" s="14" t="s">
        <v>33</v>
      </c>
      <c r="AX762" s="14" t="s">
        <v>72</v>
      </c>
      <c r="AY762" s="258" t="s">
        <v>146</v>
      </c>
    </row>
    <row r="763" s="14" customFormat="1">
      <c r="A763" s="14"/>
      <c r="B763" s="248"/>
      <c r="C763" s="249"/>
      <c r="D763" s="219" t="s">
        <v>235</v>
      </c>
      <c r="E763" s="250" t="s">
        <v>19</v>
      </c>
      <c r="F763" s="251" t="s">
        <v>317</v>
      </c>
      <c r="G763" s="249"/>
      <c r="H763" s="252">
        <v>-1.98</v>
      </c>
      <c r="I763" s="253"/>
      <c r="J763" s="249"/>
      <c r="K763" s="249"/>
      <c r="L763" s="254"/>
      <c r="M763" s="255"/>
      <c r="N763" s="256"/>
      <c r="O763" s="256"/>
      <c r="P763" s="256"/>
      <c r="Q763" s="256"/>
      <c r="R763" s="256"/>
      <c r="S763" s="256"/>
      <c r="T763" s="257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8" t="s">
        <v>235</v>
      </c>
      <c r="AU763" s="258" t="s">
        <v>82</v>
      </c>
      <c r="AV763" s="14" t="s">
        <v>82</v>
      </c>
      <c r="AW763" s="14" t="s">
        <v>33</v>
      </c>
      <c r="AX763" s="14" t="s">
        <v>72</v>
      </c>
      <c r="AY763" s="258" t="s">
        <v>146</v>
      </c>
    </row>
    <row r="764" s="14" customFormat="1">
      <c r="A764" s="14"/>
      <c r="B764" s="248"/>
      <c r="C764" s="249"/>
      <c r="D764" s="219" t="s">
        <v>235</v>
      </c>
      <c r="E764" s="250" t="s">
        <v>19</v>
      </c>
      <c r="F764" s="251" t="s">
        <v>318</v>
      </c>
      <c r="G764" s="249"/>
      <c r="H764" s="252">
        <v>-5.4000000000000004</v>
      </c>
      <c r="I764" s="253"/>
      <c r="J764" s="249"/>
      <c r="K764" s="249"/>
      <c r="L764" s="254"/>
      <c r="M764" s="255"/>
      <c r="N764" s="256"/>
      <c r="O764" s="256"/>
      <c r="P764" s="256"/>
      <c r="Q764" s="256"/>
      <c r="R764" s="256"/>
      <c r="S764" s="256"/>
      <c r="T764" s="257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8" t="s">
        <v>235</v>
      </c>
      <c r="AU764" s="258" t="s">
        <v>82</v>
      </c>
      <c r="AV764" s="14" t="s">
        <v>82</v>
      </c>
      <c r="AW764" s="14" t="s">
        <v>33</v>
      </c>
      <c r="AX764" s="14" t="s">
        <v>72</v>
      </c>
      <c r="AY764" s="258" t="s">
        <v>146</v>
      </c>
    </row>
    <row r="765" s="14" customFormat="1">
      <c r="A765" s="14"/>
      <c r="B765" s="248"/>
      <c r="C765" s="249"/>
      <c r="D765" s="219" t="s">
        <v>235</v>
      </c>
      <c r="E765" s="250" t="s">
        <v>19</v>
      </c>
      <c r="F765" s="251" t="s">
        <v>732</v>
      </c>
      <c r="G765" s="249"/>
      <c r="H765" s="252">
        <v>1.5</v>
      </c>
      <c r="I765" s="253"/>
      <c r="J765" s="249"/>
      <c r="K765" s="249"/>
      <c r="L765" s="254"/>
      <c r="M765" s="255"/>
      <c r="N765" s="256"/>
      <c r="O765" s="256"/>
      <c r="P765" s="256"/>
      <c r="Q765" s="256"/>
      <c r="R765" s="256"/>
      <c r="S765" s="256"/>
      <c r="T765" s="257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8" t="s">
        <v>235</v>
      </c>
      <c r="AU765" s="258" t="s">
        <v>82</v>
      </c>
      <c r="AV765" s="14" t="s">
        <v>82</v>
      </c>
      <c r="AW765" s="14" t="s">
        <v>33</v>
      </c>
      <c r="AX765" s="14" t="s">
        <v>72</v>
      </c>
      <c r="AY765" s="258" t="s">
        <v>146</v>
      </c>
    </row>
    <row r="766" s="13" customFormat="1">
      <c r="A766" s="13"/>
      <c r="B766" s="238"/>
      <c r="C766" s="239"/>
      <c r="D766" s="219" t="s">
        <v>235</v>
      </c>
      <c r="E766" s="240" t="s">
        <v>19</v>
      </c>
      <c r="F766" s="241" t="s">
        <v>319</v>
      </c>
      <c r="G766" s="239"/>
      <c r="H766" s="240" t="s">
        <v>19</v>
      </c>
      <c r="I766" s="242"/>
      <c r="J766" s="239"/>
      <c r="K766" s="239"/>
      <c r="L766" s="243"/>
      <c r="M766" s="244"/>
      <c r="N766" s="245"/>
      <c r="O766" s="245"/>
      <c r="P766" s="245"/>
      <c r="Q766" s="245"/>
      <c r="R766" s="245"/>
      <c r="S766" s="245"/>
      <c r="T766" s="24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7" t="s">
        <v>235</v>
      </c>
      <c r="AU766" s="247" t="s">
        <v>82</v>
      </c>
      <c r="AV766" s="13" t="s">
        <v>79</v>
      </c>
      <c r="AW766" s="13" t="s">
        <v>33</v>
      </c>
      <c r="AX766" s="13" t="s">
        <v>72</v>
      </c>
      <c r="AY766" s="247" t="s">
        <v>146</v>
      </c>
    </row>
    <row r="767" s="13" customFormat="1">
      <c r="A767" s="13"/>
      <c r="B767" s="238"/>
      <c r="C767" s="239"/>
      <c r="D767" s="219" t="s">
        <v>235</v>
      </c>
      <c r="E767" s="240" t="s">
        <v>19</v>
      </c>
      <c r="F767" s="241" t="s">
        <v>293</v>
      </c>
      <c r="G767" s="239"/>
      <c r="H767" s="240" t="s">
        <v>19</v>
      </c>
      <c r="I767" s="242"/>
      <c r="J767" s="239"/>
      <c r="K767" s="239"/>
      <c r="L767" s="243"/>
      <c r="M767" s="244"/>
      <c r="N767" s="245"/>
      <c r="O767" s="245"/>
      <c r="P767" s="245"/>
      <c r="Q767" s="245"/>
      <c r="R767" s="245"/>
      <c r="S767" s="245"/>
      <c r="T767" s="246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7" t="s">
        <v>235</v>
      </c>
      <c r="AU767" s="247" t="s">
        <v>82</v>
      </c>
      <c r="AV767" s="13" t="s">
        <v>79</v>
      </c>
      <c r="AW767" s="13" t="s">
        <v>33</v>
      </c>
      <c r="AX767" s="13" t="s">
        <v>72</v>
      </c>
      <c r="AY767" s="247" t="s">
        <v>146</v>
      </c>
    </row>
    <row r="768" s="14" customFormat="1">
      <c r="A768" s="14"/>
      <c r="B768" s="248"/>
      <c r="C768" s="249"/>
      <c r="D768" s="219" t="s">
        <v>235</v>
      </c>
      <c r="E768" s="250" t="s">
        <v>19</v>
      </c>
      <c r="F768" s="251" t="s">
        <v>320</v>
      </c>
      <c r="G768" s="249"/>
      <c r="H768" s="252">
        <v>16.079999999999998</v>
      </c>
      <c r="I768" s="253"/>
      <c r="J768" s="249"/>
      <c r="K768" s="249"/>
      <c r="L768" s="254"/>
      <c r="M768" s="255"/>
      <c r="N768" s="256"/>
      <c r="O768" s="256"/>
      <c r="P768" s="256"/>
      <c r="Q768" s="256"/>
      <c r="R768" s="256"/>
      <c r="S768" s="256"/>
      <c r="T768" s="257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8" t="s">
        <v>235</v>
      </c>
      <c r="AU768" s="258" t="s">
        <v>82</v>
      </c>
      <c r="AV768" s="14" t="s">
        <v>82</v>
      </c>
      <c r="AW768" s="14" t="s">
        <v>33</v>
      </c>
      <c r="AX768" s="14" t="s">
        <v>72</v>
      </c>
      <c r="AY768" s="258" t="s">
        <v>146</v>
      </c>
    </row>
    <row r="769" s="14" customFormat="1">
      <c r="A769" s="14"/>
      <c r="B769" s="248"/>
      <c r="C769" s="249"/>
      <c r="D769" s="219" t="s">
        <v>235</v>
      </c>
      <c r="E769" s="250" t="s">
        <v>19</v>
      </c>
      <c r="F769" s="251" t="s">
        <v>311</v>
      </c>
      <c r="G769" s="249"/>
      <c r="H769" s="252">
        <v>-1.6160000000000001</v>
      </c>
      <c r="I769" s="253"/>
      <c r="J769" s="249"/>
      <c r="K769" s="249"/>
      <c r="L769" s="254"/>
      <c r="M769" s="255"/>
      <c r="N769" s="256"/>
      <c r="O769" s="256"/>
      <c r="P769" s="256"/>
      <c r="Q769" s="256"/>
      <c r="R769" s="256"/>
      <c r="S769" s="256"/>
      <c r="T769" s="257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8" t="s">
        <v>235</v>
      </c>
      <c r="AU769" s="258" t="s">
        <v>82</v>
      </c>
      <c r="AV769" s="14" t="s">
        <v>82</v>
      </c>
      <c r="AW769" s="14" t="s">
        <v>33</v>
      </c>
      <c r="AX769" s="14" t="s">
        <v>72</v>
      </c>
      <c r="AY769" s="258" t="s">
        <v>146</v>
      </c>
    </row>
    <row r="770" s="14" customFormat="1">
      <c r="A770" s="14"/>
      <c r="B770" s="248"/>
      <c r="C770" s="249"/>
      <c r="D770" s="219" t="s">
        <v>235</v>
      </c>
      <c r="E770" s="250" t="s">
        <v>19</v>
      </c>
      <c r="F770" s="251" t="s">
        <v>321</v>
      </c>
      <c r="G770" s="249"/>
      <c r="H770" s="252">
        <v>-1.125</v>
      </c>
      <c r="I770" s="253"/>
      <c r="J770" s="249"/>
      <c r="K770" s="249"/>
      <c r="L770" s="254"/>
      <c r="M770" s="255"/>
      <c r="N770" s="256"/>
      <c r="O770" s="256"/>
      <c r="P770" s="256"/>
      <c r="Q770" s="256"/>
      <c r="R770" s="256"/>
      <c r="S770" s="256"/>
      <c r="T770" s="257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8" t="s">
        <v>235</v>
      </c>
      <c r="AU770" s="258" t="s">
        <v>82</v>
      </c>
      <c r="AV770" s="14" t="s">
        <v>82</v>
      </c>
      <c r="AW770" s="14" t="s">
        <v>33</v>
      </c>
      <c r="AX770" s="14" t="s">
        <v>72</v>
      </c>
      <c r="AY770" s="258" t="s">
        <v>146</v>
      </c>
    </row>
    <row r="771" s="14" customFormat="1">
      <c r="A771" s="14"/>
      <c r="B771" s="248"/>
      <c r="C771" s="249"/>
      <c r="D771" s="219" t="s">
        <v>235</v>
      </c>
      <c r="E771" s="250" t="s">
        <v>19</v>
      </c>
      <c r="F771" s="251" t="s">
        <v>322</v>
      </c>
      <c r="G771" s="249"/>
      <c r="H771" s="252">
        <v>1.05</v>
      </c>
      <c r="I771" s="253"/>
      <c r="J771" s="249"/>
      <c r="K771" s="249"/>
      <c r="L771" s="254"/>
      <c r="M771" s="255"/>
      <c r="N771" s="256"/>
      <c r="O771" s="256"/>
      <c r="P771" s="256"/>
      <c r="Q771" s="256"/>
      <c r="R771" s="256"/>
      <c r="S771" s="256"/>
      <c r="T771" s="257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8" t="s">
        <v>235</v>
      </c>
      <c r="AU771" s="258" t="s">
        <v>82</v>
      </c>
      <c r="AV771" s="14" t="s">
        <v>82</v>
      </c>
      <c r="AW771" s="14" t="s">
        <v>33</v>
      </c>
      <c r="AX771" s="14" t="s">
        <v>72</v>
      </c>
      <c r="AY771" s="258" t="s">
        <v>146</v>
      </c>
    </row>
    <row r="772" s="14" customFormat="1">
      <c r="A772" s="14"/>
      <c r="B772" s="248"/>
      <c r="C772" s="249"/>
      <c r="D772" s="219" t="s">
        <v>235</v>
      </c>
      <c r="E772" s="250" t="s">
        <v>19</v>
      </c>
      <c r="F772" s="251" t="s">
        <v>323</v>
      </c>
      <c r="G772" s="249"/>
      <c r="H772" s="252">
        <v>-5.5499999999999998</v>
      </c>
      <c r="I772" s="253"/>
      <c r="J772" s="249"/>
      <c r="K772" s="249"/>
      <c r="L772" s="254"/>
      <c r="M772" s="255"/>
      <c r="N772" s="256"/>
      <c r="O772" s="256"/>
      <c r="P772" s="256"/>
      <c r="Q772" s="256"/>
      <c r="R772" s="256"/>
      <c r="S772" s="256"/>
      <c r="T772" s="257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8" t="s">
        <v>235</v>
      </c>
      <c r="AU772" s="258" t="s">
        <v>82</v>
      </c>
      <c r="AV772" s="14" t="s">
        <v>82</v>
      </c>
      <c r="AW772" s="14" t="s">
        <v>33</v>
      </c>
      <c r="AX772" s="14" t="s">
        <v>72</v>
      </c>
      <c r="AY772" s="258" t="s">
        <v>146</v>
      </c>
    </row>
    <row r="773" s="14" customFormat="1">
      <c r="A773" s="14"/>
      <c r="B773" s="248"/>
      <c r="C773" s="249"/>
      <c r="D773" s="219" t="s">
        <v>235</v>
      </c>
      <c r="E773" s="250" t="s">
        <v>19</v>
      </c>
      <c r="F773" s="251" t="s">
        <v>733</v>
      </c>
      <c r="G773" s="249"/>
      <c r="H773" s="252">
        <v>1.3500000000000001</v>
      </c>
      <c r="I773" s="253"/>
      <c r="J773" s="249"/>
      <c r="K773" s="249"/>
      <c r="L773" s="254"/>
      <c r="M773" s="255"/>
      <c r="N773" s="256"/>
      <c r="O773" s="256"/>
      <c r="P773" s="256"/>
      <c r="Q773" s="256"/>
      <c r="R773" s="256"/>
      <c r="S773" s="256"/>
      <c r="T773" s="257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8" t="s">
        <v>235</v>
      </c>
      <c r="AU773" s="258" t="s">
        <v>82</v>
      </c>
      <c r="AV773" s="14" t="s">
        <v>82</v>
      </c>
      <c r="AW773" s="14" t="s">
        <v>33</v>
      </c>
      <c r="AX773" s="14" t="s">
        <v>72</v>
      </c>
      <c r="AY773" s="258" t="s">
        <v>146</v>
      </c>
    </row>
    <row r="774" s="13" customFormat="1">
      <c r="A774" s="13"/>
      <c r="B774" s="238"/>
      <c r="C774" s="239"/>
      <c r="D774" s="219" t="s">
        <v>235</v>
      </c>
      <c r="E774" s="240" t="s">
        <v>19</v>
      </c>
      <c r="F774" s="241" t="s">
        <v>324</v>
      </c>
      <c r="G774" s="239"/>
      <c r="H774" s="240" t="s">
        <v>19</v>
      </c>
      <c r="I774" s="242"/>
      <c r="J774" s="239"/>
      <c r="K774" s="239"/>
      <c r="L774" s="243"/>
      <c r="M774" s="244"/>
      <c r="N774" s="245"/>
      <c r="O774" s="245"/>
      <c r="P774" s="245"/>
      <c r="Q774" s="245"/>
      <c r="R774" s="245"/>
      <c r="S774" s="245"/>
      <c r="T774" s="246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7" t="s">
        <v>235</v>
      </c>
      <c r="AU774" s="247" t="s">
        <v>82</v>
      </c>
      <c r="AV774" s="13" t="s">
        <v>79</v>
      </c>
      <c r="AW774" s="13" t="s">
        <v>33</v>
      </c>
      <c r="AX774" s="13" t="s">
        <v>72</v>
      </c>
      <c r="AY774" s="247" t="s">
        <v>146</v>
      </c>
    </row>
    <row r="775" s="14" customFormat="1">
      <c r="A775" s="14"/>
      <c r="B775" s="248"/>
      <c r="C775" s="249"/>
      <c r="D775" s="219" t="s">
        <v>235</v>
      </c>
      <c r="E775" s="250" t="s">
        <v>19</v>
      </c>
      <c r="F775" s="251" t="s">
        <v>325</v>
      </c>
      <c r="G775" s="249"/>
      <c r="H775" s="252">
        <v>34.840000000000003</v>
      </c>
      <c r="I775" s="253"/>
      <c r="J775" s="249"/>
      <c r="K775" s="249"/>
      <c r="L775" s="254"/>
      <c r="M775" s="255"/>
      <c r="N775" s="256"/>
      <c r="O775" s="256"/>
      <c r="P775" s="256"/>
      <c r="Q775" s="256"/>
      <c r="R775" s="256"/>
      <c r="S775" s="256"/>
      <c r="T775" s="257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8" t="s">
        <v>235</v>
      </c>
      <c r="AU775" s="258" t="s">
        <v>82</v>
      </c>
      <c r="AV775" s="14" t="s">
        <v>82</v>
      </c>
      <c r="AW775" s="14" t="s">
        <v>33</v>
      </c>
      <c r="AX775" s="14" t="s">
        <v>72</v>
      </c>
      <c r="AY775" s="258" t="s">
        <v>146</v>
      </c>
    </row>
    <row r="776" s="14" customFormat="1">
      <c r="A776" s="14"/>
      <c r="B776" s="248"/>
      <c r="C776" s="249"/>
      <c r="D776" s="219" t="s">
        <v>235</v>
      </c>
      <c r="E776" s="250" t="s">
        <v>19</v>
      </c>
      <c r="F776" s="251" t="s">
        <v>326</v>
      </c>
      <c r="G776" s="249"/>
      <c r="H776" s="252">
        <v>-19</v>
      </c>
      <c r="I776" s="253"/>
      <c r="J776" s="249"/>
      <c r="K776" s="249"/>
      <c r="L776" s="254"/>
      <c r="M776" s="255"/>
      <c r="N776" s="256"/>
      <c r="O776" s="256"/>
      <c r="P776" s="256"/>
      <c r="Q776" s="256"/>
      <c r="R776" s="256"/>
      <c r="S776" s="256"/>
      <c r="T776" s="257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8" t="s">
        <v>235</v>
      </c>
      <c r="AU776" s="258" t="s">
        <v>82</v>
      </c>
      <c r="AV776" s="14" t="s">
        <v>82</v>
      </c>
      <c r="AW776" s="14" t="s">
        <v>33</v>
      </c>
      <c r="AX776" s="14" t="s">
        <v>72</v>
      </c>
      <c r="AY776" s="258" t="s">
        <v>146</v>
      </c>
    </row>
    <row r="777" s="14" customFormat="1">
      <c r="A777" s="14"/>
      <c r="B777" s="248"/>
      <c r="C777" s="249"/>
      <c r="D777" s="219" t="s">
        <v>235</v>
      </c>
      <c r="E777" s="250" t="s">
        <v>19</v>
      </c>
      <c r="F777" s="251" t="s">
        <v>734</v>
      </c>
      <c r="G777" s="249"/>
      <c r="H777" s="252">
        <v>5.2199999999999998</v>
      </c>
      <c r="I777" s="253"/>
      <c r="J777" s="249"/>
      <c r="K777" s="249"/>
      <c r="L777" s="254"/>
      <c r="M777" s="255"/>
      <c r="N777" s="256"/>
      <c r="O777" s="256"/>
      <c r="P777" s="256"/>
      <c r="Q777" s="256"/>
      <c r="R777" s="256"/>
      <c r="S777" s="256"/>
      <c r="T777" s="257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8" t="s">
        <v>235</v>
      </c>
      <c r="AU777" s="258" t="s">
        <v>82</v>
      </c>
      <c r="AV777" s="14" t="s">
        <v>82</v>
      </c>
      <c r="AW777" s="14" t="s">
        <v>33</v>
      </c>
      <c r="AX777" s="14" t="s">
        <v>72</v>
      </c>
      <c r="AY777" s="258" t="s">
        <v>146</v>
      </c>
    </row>
    <row r="778" s="15" customFormat="1">
      <c r="A778" s="15"/>
      <c r="B778" s="269"/>
      <c r="C778" s="270"/>
      <c r="D778" s="219" t="s">
        <v>235</v>
      </c>
      <c r="E778" s="271" t="s">
        <v>19</v>
      </c>
      <c r="F778" s="272" t="s">
        <v>271</v>
      </c>
      <c r="G778" s="270"/>
      <c r="H778" s="273">
        <v>312.79499999999996</v>
      </c>
      <c r="I778" s="274"/>
      <c r="J778" s="270"/>
      <c r="K778" s="270"/>
      <c r="L778" s="275"/>
      <c r="M778" s="276"/>
      <c r="N778" s="277"/>
      <c r="O778" s="277"/>
      <c r="P778" s="277"/>
      <c r="Q778" s="277"/>
      <c r="R778" s="277"/>
      <c r="S778" s="277"/>
      <c r="T778" s="278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79" t="s">
        <v>235</v>
      </c>
      <c r="AU778" s="279" t="s">
        <v>82</v>
      </c>
      <c r="AV778" s="15" t="s">
        <v>145</v>
      </c>
      <c r="AW778" s="15" t="s">
        <v>33</v>
      </c>
      <c r="AX778" s="15" t="s">
        <v>79</v>
      </c>
      <c r="AY778" s="279" t="s">
        <v>146</v>
      </c>
    </row>
    <row r="779" s="11" customFormat="1" ht="25.92" customHeight="1">
      <c r="A779" s="11"/>
      <c r="B779" s="192"/>
      <c r="C779" s="193"/>
      <c r="D779" s="194" t="s">
        <v>71</v>
      </c>
      <c r="E779" s="195" t="s">
        <v>741</v>
      </c>
      <c r="F779" s="195" t="s">
        <v>742</v>
      </c>
      <c r="G779" s="193"/>
      <c r="H779" s="193"/>
      <c r="I779" s="196"/>
      <c r="J779" s="197">
        <f>BK779</f>
        <v>0</v>
      </c>
      <c r="K779" s="193"/>
      <c r="L779" s="198"/>
      <c r="M779" s="199"/>
      <c r="N779" s="200"/>
      <c r="O779" s="200"/>
      <c r="P779" s="201">
        <f>SUM(P780:P783)</f>
        <v>0</v>
      </c>
      <c r="Q779" s="200"/>
      <c r="R779" s="201">
        <f>SUM(R780:R783)</f>
        <v>0</v>
      </c>
      <c r="S779" s="200"/>
      <c r="T779" s="202">
        <f>SUM(T780:T783)</f>
        <v>0</v>
      </c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R779" s="203" t="s">
        <v>145</v>
      </c>
      <c r="AT779" s="204" t="s">
        <v>71</v>
      </c>
      <c r="AU779" s="204" t="s">
        <v>72</v>
      </c>
      <c r="AY779" s="203" t="s">
        <v>146</v>
      </c>
      <c r="BK779" s="205">
        <f>SUM(BK780:BK783)</f>
        <v>0</v>
      </c>
    </row>
    <row r="780" s="2" customFormat="1" ht="21.75" customHeight="1">
      <c r="A780" s="39"/>
      <c r="B780" s="40"/>
      <c r="C780" s="206" t="s">
        <v>743</v>
      </c>
      <c r="D780" s="206" t="s">
        <v>147</v>
      </c>
      <c r="E780" s="207" t="s">
        <v>744</v>
      </c>
      <c r="F780" s="208" t="s">
        <v>745</v>
      </c>
      <c r="G780" s="209" t="s">
        <v>746</v>
      </c>
      <c r="H780" s="210">
        <v>119</v>
      </c>
      <c r="I780" s="211"/>
      <c r="J780" s="212">
        <f>ROUND(I780*H780,2)</f>
        <v>0</v>
      </c>
      <c r="K780" s="208" t="s">
        <v>194</v>
      </c>
      <c r="L780" s="45"/>
      <c r="M780" s="213" t="s">
        <v>19</v>
      </c>
      <c r="N780" s="214" t="s">
        <v>43</v>
      </c>
      <c r="O780" s="85"/>
      <c r="P780" s="215">
        <f>O780*H780</f>
        <v>0</v>
      </c>
      <c r="Q780" s="215">
        <v>0</v>
      </c>
      <c r="R780" s="215">
        <f>Q780*H780</f>
        <v>0</v>
      </c>
      <c r="S780" s="215">
        <v>0</v>
      </c>
      <c r="T780" s="216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17" t="s">
        <v>150</v>
      </c>
      <c r="AT780" s="217" t="s">
        <v>147</v>
      </c>
      <c r="AU780" s="217" t="s">
        <v>79</v>
      </c>
      <c r="AY780" s="18" t="s">
        <v>146</v>
      </c>
      <c r="BE780" s="218">
        <f>IF(N780="základní",J780,0)</f>
        <v>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18" t="s">
        <v>79</v>
      </c>
      <c r="BK780" s="218">
        <f>ROUND(I780*H780,2)</f>
        <v>0</v>
      </c>
      <c r="BL780" s="18" t="s">
        <v>150</v>
      </c>
      <c r="BM780" s="217" t="s">
        <v>747</v>
      </c>
    </row>
    <row r="781" s="2" customFormat="1">
      <c r="A781" s="39"/>
      <c r="B781" s="40"/>
      <c r="C781" s="41"/>
      <c r="D781" s="219" t="s">
        <v>152</v>
      </c>
      <c r="E781" s="41"/>
      <c r="F781" s="220" t="s">
        <v>748</v>
      </c>
      <c r="G781" s="41"/>
      <c r="H781" s="41"/>
      <c r="I781" s="221"/>
      <c r="J781" s="41"/>
      <c r="K781" s="41"/>
      <c r="L781" s="45"/>
      <c r="M781" s="222"/>
      <c r="N781" s="223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152</v>
      </c>
      <c r="AU781" s="18" t="s">
        <v>79</v>
      </c>
    </row>
    <row r="782" s="2" customFormat="1">
      <c r="A782" s="39"/>
      <c r="B782" s="40"/>
      <c r="C782" s="41"/>
      <c r="D782" s="236" t="s">
        <v>197</v>
      </c>
      <c r="E782" s="41"/>
      <c r="F782" s="237" t="s">
        <v>749</v>
      </c>
      <c r="G782" s="41"/>
      <c r="H782" s="41"/>
      <c r="I782" s="221"/>
      <c r="J782" s="41"/>
      <c r="K782" s="41"/>
      <c r="L782" s="45"/>
      <c r="M782" s="222"/>
      <c r="N782" s="223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197</v>
      </c>
      <c r="AU782" s="18" t="s">
        <v>79</v>
      </c>
    </row>
    <row r="783" s="14" customFormat="1">
      <c r="A783" s="14"/>
      <c r="B783" s="248"/>
      <c r="C783" s="249"/>
      <c r="D783" s="219" t="s">
        <v>235</v>
      </c>
      <c r="E783" s="250" t="s">
        <v>19</v>
      </c>
      <c r="F783" s="251" t="s">
        <v>750</v>
      </c>
      <c r="G783" s="249"/>
      <c r="H783" s="252">
        <v>119</v>
      </c>
      <c r="I783" s="253"/>
      <c r="J783" s="249"/>
      <c r="K783" s="249"/>
      <c r="L783" s="254"/>
      <c r="M783" s="280"/>
      <c r="N783" s="281"/>
      <c r="O783" s="281"/>
      <c r="P783" s="281"/>
      <c r="Q783" s="281"/>
      <c r="R783" s="281"/>
      <c r="S783" s="281"/>
      <c r="T783" s="28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8" t="s">
        <v>235</v>
      </c>
      <c r="AU783" s="258" t="s">
        <v>79</v>
      </c>
      <c r="AV783" s="14" t="s">
        <v>82</v>
      </c>
      <c r="AW783" s="14" t="s">
        <v>33</v>
      </c>
      <c r="AX783" s="14" t="s">
        <v>79</v>
      </c>
      <c r="AY783" s="258" t="s">
        <v>146</v>
      </c>
    </row>
    <row r="784" s="2" customFormat="1" ht="6.96" customHeight="1">
      <c r="A784" s="39"/>
      <c r="B784" s="60"/>
      <c r="C784" s="61"/>
      <c r="D784" s="61"/>
      <c r="E784" s="61"/>
      <c r="F784" s="61"/>
      <c r="G784" s="61"/>
      <c r="H784" s="61"/>
      <c r="I784" s="61"/>
      <c r="J784" s="61"/>
      <c r="K784" s="61"/>
      <c r="L784" s="45"/>
      <c r="M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</row>
  </sheetData>
  <sheetProtection sheet="1" autoFilter="0" formatColumns="0" formatRows="0" objects="1" scenarios="1" spinCount="100000" saltValue="xjV8piuSwcpV2stMf1v/afIqxlnTh8F72qGgYQslzD78EZ+66QuhFig16CEDURUyY4vc5lqX8vKPu2kKuKUYhg==" hashValue="1ZsovOAWOA5XevXITaSvIC+svNNnZO2fbnIuk7THqUUiszwDpFa3mFMURLmsEDMgdpkhNCiLjXnYUmtVb+ERhg==" algorithmName="SHA-512" password="9C2B"/>
  <autoFilter ref="C99:K7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5" r:id="rId1" display="https://podminky.urs.cz/item/CS_URS_2023_02/317142442"/>
    <hyperlink ref="F110" r:id="rId2" display="https://podminky.urs.cz/item/CS_URS_2023_02/317941121"/>
    <hyperlink ref="F118" r:id="rId3" display="https://podminky.urs.cz/item/CS_URS_2023_02/340271025"/>
    <hyperlink ref="F123" r:id="rId4" display="https://podminky.urs.cz/item/CS_URS_2023_02/346244381"/>
    <hyperlink ref="F128" r:id="rId5" display="https://podminky.urs.cz/item/CS_URS_2023_02/342272245"/>
    <hyperlink ref="F136" r:id="rId6" display="https://podminky.urs.cz/item/CS_URS_2023_02/612131121"/>
    <hyperlink ref="F144" r:id="rId7" display="https://podminky.urs.cz/item/CS_URS_2023_02/612321121"/>
    <hyperlink ref="F152" r:id="rId8" display="https://podminky.urs.cz/item/CS_URS_2023_02/612325419"/>
    <hyperlink ref="F201" r:id="rId9" display="https://podminky.urs.cz/item/CS_URS_2023_02/612341121"/>
    <hyperlink ref="F210" r:id="rId10" display="https://podminky.urs.cz/item/CS_URS_2023_02/642945111"/>
    <hyperlink ref="F218" r:id="rId11" display="https://podminky.urs.cz/item/CS_URS_2023_02/949101111"/>
    <hyperlink ref="F230" r:id="rId12" display="https://podminky.urs.cz/item/CS_URS_2023_02/952901111"/>
    <hyperlink ref="F242" r:id="rId13" display="https://podminky.urs.cz/item/CS_URS_2023_02/965081213"/>
    <hyperlink ref="F274" r:id="rId14" display="https://podminky.urs.cz/item/CS_URS_2023_02/968072455"/>
    <hyperlink ref="F279" r:id="rId15" display="https://podminky.urs.cz/item/CS_URS_2023_02/971033641"/>
    <hyperlink ref="F284" r:id="rId16" display="https://podminky.urs.cz/item/CS_URS_2023_02/973031843"/>
    <hyperlink ref="F289" r:id="rId17" display="https://podminky.urs.cz/item/CS_URS_2023_02/974031664"/>
    <hyperlink ref="F295" r:id="rId18" display="https://podminky.urs.cz/item/CS_URS_2023_02/997013211"/>
    <hyperlink ref="F298" r:id="rId19" display="https://podminky.urs.cz/item/CS_URS_2023_02/997013501"/>
    <hyperlink ref="F301" r:id="rId20" display="https://podminky.urs.cz/item/CS_URS_2023_02/997013509"/>
    <hyperlink ref="F305" r:id="rId21" display="https://podminky.urs.cz/item/CS_URS_2023_02/997013871"/>
    <hyperlink ref="F309" r:id="rId22" display="https://podminky.urs.cz/item/CS_URS_2023_02/998018001"/>
    <hyperlink ref="F314" r:id="rId23" display="https://podminky.urs.cz/item/CS_URS_2023_02/763131412"/>
    <hyperlink ref="F323" r:id="rId24" display="https://podminky.urs.cz/item/CS_URS_2023_02/763131452"/>
    <hyperlink ref="F330" r:id="rId25" display="https://podminky.urs.cz/item/CS_URS_2023_02/763131751"/>
    <hyperlink ref="F345" r:id="rId26" display="https://podminky.urs.cz/item/CS_URS_2023_02/763172355"/>
    <hyperlink ref="F357" r:id="rId27" display="https://podminky.urs.cz/item/CS_URS_2023_02/998763301"/>
    <hyperlink ref="F361" r:id="rId28" display="https://podminky.urs.cz/item/CS_URS_2023_02/766660021"/>
    <hyperlink ref="F372" r:id="rId29" display="https://podminky.urs.cz/item/CS_URS_2023_02/766660717"/>
    <hyperlink ref="F379" r:id="rId30" display="https://podminky.urs.cz/item/CS_URS_2023_02/766691914"/>
    <hyperlink ref="F384" r:id="rId31" display="https://podminky.urs.cz/item/CS_URS_2023_02/998766101"/>
    <hyperlink ref="F388" r:id="rId32" display="https://podminky.urs.cz/item/CS_URS_2023_02/767531111"/>
    <hyperlink ref="F396" r:id="rId33" display="https://podminky.urs.cz/item/CS_URS_2023_02/767531121"/>
    <hyperlink ref="F404" r:id="rId34" display="https://podminky.urs.cz/item/CS_URS_2023_02/998767101"/>
    <hyperlink ref="F408" r:id="rId35" display="https://podminky.urs.cz/item/CS_URS_2023_02/771121011"/>
    <hyperlink ref="F440" r:id="rId36" display="https://podminky.urs.cz/item/CS_URS_2023_02/771574416"/>
    <hyperlink ref="F447" r:id="rId37" display="https://podminky.urs.cz/item/CS_URS_2023_02/771577211"/>
    <hyperlink ref="F457" r:id="rId38" display="https://podminky.urs.cz/item/CS_URS_2023_02/771591112"/>
    <hyperlink ref="F469" r:id="rId39" display="https://podminky.urs.cz/item/CS_URS_2023_02/998771101"/>
    <hyperlink ref="F473" r:id="rId40" display="https://podminky.urs.cz/item/CS_URS_2023_02/781121011"/>
    <hyperlink ref="F480" r:id="rId41" display="https://podminky.urs.cz/item/CS_URS_2023_02/781474113"/>
    <hyperlink ref="F490" r:id="rId42" display="https://podminky.urs.cz/item/CS_URS_2023_02/781492211"/>
    <hyperlink ref="F498" r:id="rId43" display="https://podminky.urs.cz/item/CS_URS_2023_02/998781101"/>
    <hyperlink ref="F502" r:id="rId44" display="https://podminky.urs.cz/item/CS_URS_2023_02/783314203"/>
    <hyperlink ref="F507" r:id="rId45" display="https://podminky.urs.cz/item/CS_URS_2023_02/783315101"/>
    <hyperlink ref="F512" r:id="rId46" display="https://podminky.urs.cz/item/CS_URS_2023_02/783317101"/>
    <hyperlink ref="F518" r:id="rId47" display="https://podminky.urs.cz/item/CS_URS_2023_02/784121001"/>
    <hyperlink ref="F573" r:id="rId48" display="https://podminky.urs.cz/item/CS_URS_2023_02/784121011"/>
    <hyperlink ref="F628" r:id="rId49" display="https://podminky.urs.cz/item/CS_URS_2023_02/784171111"/>
    <hyperlink ref="F645" r:id="rId50" display="https://podminky.urs.cz/item/CS_URS_2023_02/784181121"/>
    <hyperlink ref="F713" r:id="rId51" display="https://podminky.urs.cz/item/CS_URS_2023_02/784211101"/>
    <hyperlink ref="F782" r:id="rId52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122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751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ROUND((SUM(BE89:BE133)),  2)</f>
        <v>0</v>
      </c>
      <c r="G35" s="39"/>
      <c r="H35" s="39"/>
      <c r="I35" s="158">
        <v>0.20999999999999999</v>
      </c>
      <c r="J35" s="157">
        <f>ROUND(((SUM(BE89:BE133))*I35),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ROUND((SUM(BF89:BF133)),  2)</f>
        <v>0</v>
      </c>
      <c r="G36" s="39"/>
      <c r="H36" s="39"/>
      <c r="I36" s="158">
        <v>0.14999999999999999</v>
      </c>
      <c r="J36" s="157">
        <f>ROUND(((SUM(BF89:BF133))*I36),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ROUND((SUM(BG89:BG133)),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ROUND((SUM(BH89:BH133)),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ROUND((SUM(BI89:BI133)),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ZTI1 - Zdravotně technické instalace - 1.NP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217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752</v>
      </c>
      <c r="E65" s="231"/>
      <c r="F65" s="231"/>
      <c r="G65" s="231"/>
      <c r="H65" s="231"/>
      <c r="I65" s="231"/>
      <c r="J65" s="232">
        <f>J91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753</v>
      </c>
      <c r="E66" s="231"/>
      <c r="F66" s="231"/>
      <c r="G66" s="231"/>
      <c r="H66" s="231"/>
      <c r="I66" s="231"/>
      <c r="J66" s="232">
        <f>J107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75"/>
      <c r="C67" s="176"/>
      <c r="D67" s="177" t="s">
        <v>225</v>
      </c>
      <c r="E67" s="178"/>
      <c r="F67" s="178"/>
      <c r="G67" s="178"/>
      <c r="H67" s="178"/>
      <c r="I67" s="178"/>
      <c r="J67" s="179">
        <f>J129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130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Víceúčelový školní objekt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122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123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ZTI1 - Zdravotně technické instalace - 1.NP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Luby</v>
      </c>
      <c r="G83" s="41"/>
      <c r="H83" s="41"/>
      <c r="I83" s="33" t="s">
        <v>23</v>
      </c>
      <c r="J83" s="73" t="str">
        <f>IF(J14="","",J14)</f>
        <v>25. 7. 2023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Město Luby, Nám. 5. května 164, Luby</v>
      </c>
      <c r="G85" s="41"/>
      <c r="H85" s="41"/>
      <c r="I85" s="33" t="s">
        <v>31</v>
      </c>
      <c r="J85" s="37" t="str">
        <f>E23</f>
        <v>PK Beránek &amp; Hradil, Svobody 7/1, Cheb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Jakub Vilingr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0" customFormat="1" ht="29.28" customHeight="1">
      <c r="A88" s="181"/>
      <c r="B88" s="182"/>
      <c r="C88" s="183" t="s">
        <v>131</v>
      </c>
      <c r="D88" s="184" t="s">
        <v>57</v>
      </c>
      <c r="E88" s="184" t="s">
        <v>53</v>
      </c>
      <c r="F88" s="184" t="s">
        <v>54</v>
      </c>
      <c r="G88" s="184" t="s">
        <v>132</v>
      </c>
      <c r="H88" s="184" t="s">
        <v>133</v>
      </c>
      <c r="I88" s="184" t="s">
        <v>134</v>
      </c>
      <c r="J88" s="184" t="s">
        <v>127</v>
      </c>
      <c r="K88" s="185" t="s">
        <v>135</v>
      </c>
      <c r="L88" s="186"/>
      <c r="M88" s="93" t="s">
        <v>19</v>
      </c>
      <c r="N88" s="94" t="s">
        <v>42</v>
      </c>
      <c r="O88" s="94" t="s">
        <v>136</v>
      </c>
      <c r="P88" s="94" t="s">
        <v>137</v>
      </c>
      <c r="Q88" s="94" t="s">
        <v>138</v>
      </c>
      <c r="R88" s="94" t="s">
        <v>139</v>
      </c>
      <c r="S88" s="94" t="s">
        <v>140</v>
      </c>
      <c r="T88" s="95" t="s">
        <v>141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39"/>
      <c r="B89" s="40"/>
      <c r="C89" s="100" t="s">
        <v>142</v>
      </c>
      <c r="D89" s="41"/>
      <c r="E89" s="41"/>
      <c r="F89" s="41"/>
      <c r="G89" s="41"/>
      <c r="H89" s="41"/>
      <c r="I89" s="41"/>
      <c r="J89" s="187">
        <f>BK89</f>
        <v>0</v>
      </c>
      <c r="K89" s="41"/>
      <c r="L89" s="45"/>
      <c r="M89" s="96"/>
      <c r="N89" s="188"/>
      <c r="O89" s="97"/>
      <c r="P89" s="189">
        <f>P90+P129</f>
        <v>0</v>
      </c>
      <c r="Q89" s="97"/>
      <c r="R89" s="189">
        <f>R90+R129</f>
        <v>0.042220000000000001</v>
      </c>
      <c r="S89" s="97"/>
      <c r="T89" s="190">
        <f>T90+T129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128</v>
      </c>
      <c r="BK89" s="191">
        <f>BK90+BK129</f>
        <v>0</v>
      </c>
    </row>
    <row r="90" s="11" customFormat="1" ht="25.92" customHeight="1">
      <c r="A90" s="11"/>
      <c r="B90" s="192"/>
      <c r="C90" s="193"/>
      <c r="D90" s="194" t="s">
        <v>71</v>
      </c>
      <c r="E90" s="195" t="s">
        <v>460</v>
      </c>
      <c r="F90" s="195" t="s">
        <v>461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P91+P107</f>
        <v>0</v>
      </c>
      <c r="Q90" s="200"/>
      <c r="R90" s="201">
        <f>R91+R107</f>
        <v>0.042220000000000001</v>
      </c>
      <c r="S90" s="200"/>
      <c r="T90" s="202">
        <f>T91+T107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3" t="s">
        <v>82</v>
      </c>
      <c r="AT90" s="204" t="s">
        <v>71</v>
      </c>
      <c r="AU90" s="204" t="s">
        <v>72</v>
      </c>
      <c r="AY90" s="203" t="s">
        <v>146</v>
      </c>
      <c r="BK90" s="205">
        <f>BK91+BK107</f>
        <v>0</v>
      </c>
    </row>
    <row r="91" s="11" customFormat="1" ht="22.8" customHeight="1">
      <c r="A91" s="11"/>
      <c r="B91" s="192"/>
      <c r="C91" s="193"/>
      <c r="D91" s="194" t="s">
        <v>71</v>
      </c>
      <c r="E91" s="234" t="s">
        <v>754</v>
      </c>
      <c r="F91" s="234" t="s">
        <v>755</v>
      </c>
      <c r="G91" s="193"/>
      <c r="H91" s="193"/>
      <c r="I91" s="196"/>
      <c r="J91" s="235">
        <f>BK91</f>
        <v>0</v>
      </c>
      <c r="K91" s="193"/>
      <c r="L91" s="198"/>
      <c r="M91" s="199"/>
      <c r="N91" s="200"/>
      <c r="O91" s="200"/>
      <c r="P91" s="201">
        <f>SUM(P92:P106)</f>
        <v>0</v>
      </c>
      <c r="Q91" s="200"/>
      <c r="R91" s="201">
        <f>SUM(R92:R106)</f>
        <v>0.0035999999999999999</v>
      </c>
      <c r="S91" s="200"/>
      <c r="T91" s="202">
        <f>SUM(T92:T106)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82</v>
      </c>
      <c r="AT91" s="204" t="s">
        <v>71</v>
      </c>
      <c r="AU91" s="204" t="s">
        <v>79</v>
      </c>
      <c r="AY91" s="203" t="s">
        <v>146</v>
      </c>
      <c r="BK91" s="205">
        <f>SUM(BK92:BK106)</f>
        <v>0</v>
      </c>
    </row>
    <row r="92" s="2" customFormat="1" ht="16.5" customHeight="1">
      <c r="A92" s="39"/>
      <c r="B92" s="40"/>
      <c r="C92" s="206" t="s">
        <v>79</v>
      </c>
      <c r="D92" s="206" t="s">
        <v>147</v>
      </c>
      <c r="E92" s="207" t="s">
        <v>756</v>
      </c>
      <c r="F92" s="208" t="s">
        <v>757</v>
      </c>
      <c r="G92" s="209" t="s">
        <v>231</v>
      </c>
      <c r="H92" s="210">
        <v>1</v>
      </c>
      <c r="I92" s="211"/>
      <c r="J92" s="212">
        <f>ROUND(I92*H92,2)</f>
        <v>0</v>
      </c>
      <c r="K92" s="208" t="s">
        <v>194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0.00050000000000000001</v>
      </c>
      <c r="R92" s="215">
        <f>Q92*H92</f>
        <v>0.00050000000000000001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395</v>
      </c>
      <c r="AT92" s="217" t="s">
        <v>147</v>
      </c>
      <c r="AU92" s="217" t="s">
        <v>82</v>
      </c>
      <c r="AY92" s="18" t="s">
        <v>146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79</v>
      </c>
      <c r="BK92" s="218">
        <f>ROUND(I92*H92,2)</f>
        <v>0</v>
      </c>
      <c r="BL92" s="18" t="s">
        <v>395</v>
      </c>
      <c r="BM92" s="217" t="s">
        <v>758</v>
      </c>
    </row>
    <row r="93" s="2" customFormat="1">
      <c r="A93" s="39"/>
      <c r="B93" s="40"/>
      <c r="C93" s="41"/>
      <c r="D93" s="219" t="s">
        <v>152</v>
      </c>
      <c r="E93" s="41"/>
      <c r="F93" s="220" t="s">
        <v>759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82</v>
      </c>
    </row>
    <row r="94" s="2" customFormat="1">
      <c r="A94" s="39"/>
      <c r="B94" s="40"/>
      <c r="C94" s="41"/>
      <c r="D94" s="236" t="s">
        <v>197</v>
      </c>
      <c r="E94" s="41"/>
      <c r="F94" s="237" t="s">
        <v>760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197</v>
      </c>
      <c r="AU94" s="18" t="s">
        <v>82</v>
      </c>
    </row>
    <row r="95" s="2" customFormat="1" ht="16.5" customHeight="1">
      <c r="A95" s="39"/>
      <c r="B95" s="40"/>
      <c r="C95" s="206" t="s">
        <v>82</v>
      </c>
      <c r="D95" s="206" t="s">
        <v>147</v>
      </c>
      <c r="E95" s="207" t="s">
        <v>761</v>
      </c>
      <c r="F95" s="208" t="s">
        <v>762</v>
      </c>
      <c r="G95" s="209" t="s">
        <v>231</v>
      </c>
      <c r="H95" s="210">
        <v>1</v>
      </c>
      <c r="I95" s="211"/>
      <c r="J95" s="212">
        <f>ROUND(I95*H95,2)</f>
        <v>0</v>
      </c>
      <c r="K95" s="208" t="s">
        <v>194</v>
      </c>
      <c r="L95" s="45"/>
      <c r="M95" s="213" t="s">
        <v>19</v>
      </c>
      <c r="N95" s="214" t="s">
        <v>43</v>
      </c>
      <c r="O95" s="85"/>
      <c r="P95" s="215">
        <f>O95*H95</f>
        <v>0</v>
      </c>
      <c r="Q95" s="215">
        <v>0.0017899999999999999</v>
      </c>
      <c r="R95" s="215">
        <f>Q95*H95</f>
        <v>0.0017899999999999999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395</v>
      </c>
      <c r="AT95" s="217" t="s">
        <v>147</v>
      </c>
      <c r="AU95" s="217" t="s">
        <v>82</v>
      </c>
      <c r="AY95" s="18" t="s">
        <v>146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79</v>
      </c>
      <c r="BK95" s="218">
        <f>ROUND(I95*H95,2)</f>
        <v>0</v>
      </c>
      <c r="BL95" s="18" t="s">
        <v>395</v>
      </c>
      <c r="BM95" s="217" t="s">
        <v>763</v>
      </c>
    </row>
    <row r="96" s="2" customFormat="1">
      <c r="A96" s="39"/>
      <c r="B96" s="40"/>
      <c r="C96" s="41"/>
      <c r="D96" s="219" t="s">
        <v>152</v>
      </c>
      <c r="E96" s="41"/>
      <c r="F96" s="220" t="s">
        <v>764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82</v>
      </c>
    </row>
    <row r="97" s="2" customFormat="1">
      <c r="A97" s="39"/>
      <c r="B97" s="40"/>
      <c r="C97" s="41"/>
      <c r="D97" s="236" t="s">
        <v>197</v>
      </c>
      <c r="E97" s="41"/>
      <c r="F97" s="237" t="s">
        <v>765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197</v>
      </c>
      <c r="AU97" s="18" t="s">
        <v>82</v>
      </c>
    </row>
    <row r="98" s="2" customFormat="1" ht="16.5" customHeight="1">
      <c r="A98" s="39"/>
      <c r="B98" s="40"/>
      <c r="C98" s="206" t="s">
        <v>156</v>
      </c>
      <c r="D98" s="206" t="s">
        <v>147</v>
      </c>
      <c r="E98" s="207" t="s">
        <v>766</v>
      </c>
      <c r="F98" s="208" t="s">
        <v>767</v>
      </c>
      <c r="G98" s="209" t="s">
        <v>231</v>
      </c>
      <c r="H98" s="210">
        <v>1</v>
      </c>
      <c r="I98" s="211"/>
      <c r="J98" s="212">
        <f>ROUND(I98*H98,2)</f>
        <v>0</v>
      </c>
      <c r="K98" s="208" t="s">
        <v>194</v>
      </c>
      <c r="L98" s="45"/>
      <c r="M98" s="213" t="s">
        <v>19</v>
      </c>
      <c r="N98" s="214" t="s">
        <v>43</v>
      </c>
      <c r="O98" s="85"/>
      <c r="P98" s="215">
        <f>O98*H98</f>
        <v>0</v>
      </c>
      <c r="Q98" s="215">
        <v>0.00031</v>
      </c>
      <c r="R98" s="215">
        <f>Q98*H98</f>
        <v>0.00031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395</v>
      </c>
      <c r="AT98" s="217" t="s">
        <v>147</v>
      </c>
      <c r="AU98" s="217" t="s">
        <v>82</v>
      </c>
      <c r="AY98" s="18" t="s">
        <v>146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79</v>
      </c>
      <c r="BK98" s="218">
        <f>ROUND(I98*H98,2)</f>
        <v>0</v>
      </c>
      <c r="BL98" s="18" t="s">
        <v>395</v>
      </c>
      <c r="BM98" s="217" t="s">
        <v>768</v>
      </c>
    </row>
    <row r="99" s="2" customFormat="1">
      <c r="A99" s="39"/>
      <c r="B99" s="40"/>
      <c r="C99" s="41"/>
      <c r="D99" s="219" t="s">
        <v>152</v>
      </c>
      <c r="E99" s="41"/>
      <c r="F99" s="220" t="s">
        <v>769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82</v>
      </c>
    </row>
    <row r="100" s="2" customFormat="1">
      <c r="A100" s="39"/>
      <c r="B100" s="40"/>
      <c r="C100" s="41"/>
      <c r="D100" s="236" t="s">
        <v>197</v>
      </c>
      <c r="E100" s="41"/>
      <c r="F100" s="237" t="s">
        <v>770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197</v>
      </c>
      <c r="AU100" s="18" t="s">
        <v>82</v>
      </c>
    </row>
    <row r="101" s="2" customFormat="1" ht="16.5" customHeight="1">
      <c r="A101" s="39"/>
      <c r="B101" s="40"/>
      <c r="C101" s="206" t="s">
        <v>145</v>
      </c>
      <c r="D101" s="206" t="s">
        <v>147</v>
      </c>
      <c r="E101" s="207" t="s">
        <v>771</v>
      </c>
      <c r="F101" s="208" t="s">
        <v>772</v>
      </c>
      <c r="G101" s="209" t="s">
        <v>231</v>
      </c>
      <c r="H101" s="210">
        <v>1</v>
      </c>
      <c r="I101" s="211"/>
      <c r="J101" s="212">
        <f>ROUND(I101*H101,2)</f>
        <v>0</v>
      </c>
      <c r="K101" s="208" t="s">
        <v>194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0.001</v>
      </c>
      <c r="R101" s="215">
        <f>Q101*H101</f>
        <v>0.001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395</v>
      </c>
      <c r="AT101" s="217" t="s">
        <v>147</v>
      </c>
      <c r="AU101" s="217" t="s">
        <v>82</v>
      </c>
      <c r="AY101" s="18" t="s">
        <v>146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79</v>
      </c>
      <c r="BK101" s="218">
        <f>ROUND(I101*H101,2)</f>
        <v>0</v>
      </c>
      <c r="BL101" s="18" t="s">
        <v>395</v>
      </c>
      <c r="BM101" s="217" t="s">
        <v>773</v>
      </c>
    </row>
    <row r="102" s="2" customFormat="1">
      <c r="A102" s="39"/>
      <c r="B102" s="40"/>
      <c r="C102" s="41"/>
      <c r="D102" s="219" t="s">
        <v>152</v>
      </c>
      <c r="E102" s="41"/>
      <c r="F102" s="220" t="s">
        <v>774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82</v>
      </c>
    </row>
    <row r="103" s="2" customFormat="1">
      <c r="A103" s="39"/>
      <c r="B103" s="40"/>
      <c r="C103" s="41"/>
      <c r="D103" s="236" t="s">
        <v>197</v>
      </c>
      <c r="E103" s="41"/>
      <c r="F103" s="237" t="s">
        <v>775</v>
      </c>
      <c r="G103" s="41"/>
      <c r="H103" s="41"/>
      <c r="I103" s="221"/>
      <c r="J103" s="41"/>
      <c r="K103" s="41"/>
      <c r="L103" s="45"/>
      <c r="M103" s="222"/>
      <c r="N103" s="223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197</v>
      </c>
      <c r="AU103" s="18" t="s">
        <v>82</v>
      </c>
    </row>
    <row r="104" s="2" customFormat="1" ht="24.15" customHeight="1">
      <c r="A104" s="39"/>
      <c r="B104" s="40"/>
      <c r="C104" s="206" t="s">
        <v>166</v>
      </c>
      <c r="D104" s="206" t="s">
        <v>147</v>
      </c>
      <c r="E104" s="207" t="s">
        <v>776</v>
      </c>
      <c r="F104" s="208" t="s">
        <v>777</v>
      </c>
      <c r="G104" s="209" t="s">
        <v>239</v>
      </c>
      <c r="H104" s="210">
        <v>0.0040000000000000001</v>
      </c>
      <c r="I104" s="211"/>
      <c r="J104" s="212">
        <f>ROUND(I104*H104,2)</f>
        <v>0</v>
      </c>
      <c r="K104" s="208" t="s">
        <v>194</v>
      </c>
      <c r="L104" s="45"/>
      <c r="M104" s="213" t="s">
        <v>19</v>
      </c>
      <c r="N104" s="214" t="s">
        <v>43</v>
      </c>
      <c r="O104" s="85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7" t="s">
        <v>395</v>
      </c>
      <c r="AT104" s="217" t="s">
        <v>147</v>
      </c>
      <c r="AU104" s="217" t="s">
        <v>82</v>
      </c>
      <c r="AY104" s="18" t="s">
        <v>146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8" t="s">
        <v>79</v>
      </c>
      <c r="BK104" s="218">
        <f>ROUND(I104*H104,2)</f>
        <v>0</v>
      </c>
      <c r="BL104" s="18" t="s">
        <v>395</v>
      </c>
      <c r="BM104" s="217" t="s">
        <v>778</v>
      </c>
    </row>
    <row r="105" s="2" customFormat="1">
      <c r="A105" s="39"/>
      <c r="B105" s="40"/>
      <c r="C105" s="41"/>
      <c r="D105" s="219" t="s">
        <v>152</v>
      </c>
      <c r="E105" s="41"/>
      <c r="F105" s="220" t="s">
        <v>779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152</v>
      </c>
      <c r="AU105" s="18" t="s">
        <v>82</v>
      </c>
    </row>
    <row r="106" s="2" customFormat="1">
      <c r="A106" s="39"/>
      <c r="B106" s="40"/>
      <c r="C106" s="41"/>
      <c r="D106" s="236" t="s">
        <v>197</v>
      </c>
      <c r="E106" s="41"/>
      <c r="F106" s="237" t="s">
        <v>780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197</v>
      </c>
      <c r="AU106" s="18" t="s">
        <v>82</v>
      </c>
    </row>
    <row r="107" s="11" customFormat="1" ht="22.8" customHeight="1">
      <c r="A107" s="11"/>
      <c r="B107" s="192"/>
      <c r="C107" s="193"/>
      <c r="D107" s="194" t="s">
        <v>71</v>
      </c>
      <c r="E107" s="234" t="s">
        <v>781</v>
      </c>
      <c r="F107" s="234" t="s">
        <v>782</v>
      </c>
      <c r="G107" s="193"/>
      <c r="H107" s="193"/>
      <c r="I107" s="196"/>
      <c r="J107" s="235">
        <f>BK107</f>
        <v>0</v>
      </c>
      <c r="K107" s="193"/>
      <c r="L107" s="198"/>
      <c r="M107" s="199"/>
      <c r="N107" s="200"/>
      <c r="O107" s="200"/>
      <c r="P107" s="201">
        <f>SUM(P108:P128)</f>
        <v>0</v>
      </c>
      <c r="Q107" s="200"/>
      <c r="R107" s="201">
        <f>SUM(R108:R128)</f>
        <v>0.038620000000000002</v>
      </c>
      <c r="S107" s="200"/>
      <c r="T107" s="202">
        <f>SUM(T108:T128)</f>
        <v>0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203" t="s">
        <v>82</v>
      </c>
      <c r="AT107" s="204" t="s">
        <v>71</v>
      </c>
      <c r="AU107" s="204" t="s">
        <v>79</v>
      </c>
      <c r="AY107" s="203" t="s">
        <v>146</v>
      </c>
      <c r="BK107" s="205">
        <f>SUM(BK108:BK128)</f>
        <v>0</v>
      </c>
    </row>
    <row r="108" s="2" customFormat="1" ht="24.15" customHeight="1">
      <c r="A108" s="39"/>
      <c r="B108" s="40"/>
      <c r="C108" s="206" t="s">
        <v>171</v>
      </c>
      <c r="D108" s="206" t="s">
        <v>147</v>
      </c>
      <c r="E108" s="207" t="s">
        <v>783</v>
      </c>
      <c r="F108" s="208" t="s">
        <v>784</v>
      </c>
      <c r="G108" s="209" t="s">
        <v>785</v>
      </c>
      <c r="H108" s="210">
        <v>1</v>
      </c>
      <c r="I108" s="211"/>
      <c r="J108" s="212">
        <f>ROUND(I108*H108,2)</f>
        <v>0</v>
      </c>
      <c r="K108" s="208" t="s">
        <v>194</v>
      </c>
      <c r="L108" s="45"/>
      <c r="M108" s="213" t="s">
        <v>19</v>
      </c>
      <c r="N108" s="214" t="s">
        <v>43</v>
      </c>
      <c r="O108" s="85"/>
      <c r="P108" s="215">
        <f>O108*H108</f>
        <v>0</v>
      </c>
      <c r="Q108" s="215">
        <v>0.016969999999999999</v>
      </c>
      <c r="R108" s="215">
        <f>Q108*H108</f>
        <v>0.016969999999999999</v>
      </c>
      <c r="S108" s="215">
        <v>0</v>
      </c>
      <c r="T108" s="216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7" t="s">
        <v>395</v>
      </c>
      <c r="AT108" s="217" t="s">
        <v>147</v>
      </c>
      <c r="AU108" s="217" t="s">
        <v>82</v>
      </c>
      <c r="AY108" s="18" t="s">
        <v>146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8" t="s">
        <v>79</v>
      </c>
      <c r="BK108" s="218">
        <f>ROUND(I108*H108,2)</f>
        <v>0</v>
      </c>
      <c r="BL108" s="18" t="s">
        <v>395</v>
      </c>
      <c r="BM108" s="217" t="s">
        <v>786</v>
      </c>
    </row>
    <row r="109" s="2" customFormat="1">
      <c r="A109" s="39"/>
      <c r="B109" s="40"/>
      <c r="C109" s="41"/>
      <c r="D109" s="219" t="s">
        <v>152</v>
      </c>
      <c r="E109" s="41"/>
      <c r="F109" s="220" t="s">
        <v>787</v>
      </c>
      <c r="G109" s="41"/>
      <c r="H109" s="41"/>
      <c r="I109" s="221"/>
      <c r="J109" s="41"/>
      <c r="K109" s="41"/>
      <c r="L109" s="45"/>
      <c r="M109" s="222"/>
      <c r="N109" s="22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82</v>
      </c>
    </row>
    <row r="110" s="2" customFormat="1">
      <c r="A110" s="39"/>
      <c r="B110" s="40"/>
      <c r="C110" s="41"/>
      <c r="D110" s="236" t="s">
        <v>197</v>
      </c>
      <c r="E110" s="41"/>
      <c r="F110" s="237" t="s">
        <v>788</v>
      </c>
      <c r="G110" s="41"/>
      <c r="H110" s="41"/>
      <c r="I110" s="221"/>
      <c r="J110" s="41"/>
      <c r="K110" s="41"/>
      <c r="L110" s="45"/>
      <c r="M110" s="222"/>
      <c r="N110" s="22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197</v>
      </c>
      <c r="AU110" s="18" t="s">
        <v>82</v>
      </c>
    </row>
    <row r="111" s="2" customFormat="1" ht="24.15" customHeight="1">
      <c r="A111" s="39"/>
      <c r="B111" s="40"/>
      <c r="C111" s="206" t="s">
        <v>175</v>
      </c>
      <c r="D111" s="206" t="s">
        <v>147</v>
      </c>
      <c r="E111" s="207" t="s">
        <v>789</v>
      </c>
      <c r="F111" s="208" t="s">
        <v>790</v>
      </c>
      <c r="G111" s="209" t="s">
        <v>785</v>
      </c>
      <c r="H111" s="210">
        <v>1</v>
      </c>
      <c r="I111" s="211"/>
      <c r="J111" s="212">
        <f>ROUND(I111*H111,2)</f>
        <v>0</v>
      </c>
      <c r="K111" s="208" t="s">
        <v>194</v>
      </c>
      <c r="L111" s="45"/>
      <c r="M111" s="213" t="s">
        <v>19</v>
      </c>
      <c r="N111" s="214" t="s">
        <v>43</v>
      </c>
      <c r="O111" s="85"/>
      <c r="P111" s="215">
        <f>O111*H111</f>
        <v>0</v>
      </c>
      <c r="Q111" s="215">
        <v>0.01797</v>
      </c>
      <c r="R111" s="215">
        <f>Q111*H111</f>
        <v>0.01797</v>
      </c>
      <c r="S111" s="215">
        <v>0</v>
      </c>
      <c r="T111" s="21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7" t="s">
        <v>395</v>
      </c>
      <c r="AT111" s="217" t="s">
        <v>147</v>
      </c>
      <c r="AU111" s="217" t="s">
        <v>82</v>
      </c>
      <c r="AY111" s="18" t="s">
        <v>146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8" t="s">
        <v>79</v>
      </c>
      <c r="BK111" s="218">
        <f>ROUND(I111*H111,2)</f>
        <v>0</v>
      </c>
      <c r="BL111" s="18" t="s">
        <v>395</v>
      </c>
      <c r="BM111" s="217" t="s">
        <v>791</v>
      </c>
    </row>
    <row r="112" s="2" customFormat="1">
      <c r="A112" s="39"/>
      <c r="B112" s="40"/>
      <c r="C112" s="41"/>
      <c r="D112" s="219" t="s">
        <v>152</v>
      </c>
      <c r="E112" s="41"/>
      <c r="F112" s="220" t="s">
        <v>792</v>
      </c>
      <c r="G112" s="41"/>
      <c r="H112" s="41"/>
      <c r="I112" s="221"/>
      <c r="J112" s="41"/>
      <c r="K112" s="41"/>
      <c r="L112" s="45"/>
      <c r="M112" s="222"/>
      <c r="N112" s="22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152</v>
      </c>
      <c r="AU112" s="18" t="s">
        <v>82</v>
      </c>
    </row>
    <row r="113" s="2" customFormat="1">
      <c r="A113" s="39"/>
      <c r="B113" s="40"/>
      <c r="C113" s="41"/>
      <c r="D113" s="236" t="s">
        <v>197</v>
      </c>
      <c r="E113" s="41"/>
      <c r="F113" s="237" t="s">
        <v>793</v>
      </c>
      <c r="G113" s="41"/>
      <c r="H113" s="41"/>
      <c r="I113" s="221"/>
      <c r="J113" s="41"/>
      <c r="K113" s="41"/>
      <c r="L113" s="45"/>
      <c r="M113" s="222"/>
      <c r="N113" s="22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197</v>
      </c>
      <c r="AU113" s="18" t="s">
        <v>82</v>
      </c>
    </row>
    <row r="114" s="2" customFormat="1" ht="24.15" customHeight="1">
      <c r="A114" s="39"/>
      <c r="B114" s="40"/>
      <c r="C114" s="206" t="s">
        <v>179</v>
      </c>
      <c r="D114" s="206" t="s">
        <v>147</v>
      </c>
      <c r="E114" s="207" t="s">
        <v>794</v>
      </c>
      <c r="F114" s="208" t="s">
        <v>795</v>
      </c>
      <c r="G114" s="209" t="s">
        <v>785</v>
      </c>
      <c r="H114" s="210">
        <v>1</v>
      </c>
      <c r="I114" s="211"/>
      <c r="J114" s="212">
        <f>ROUND(I114*H114,2)</f>
        <v>0</v>
      </c>
      <c r="K114" s="208" t="s">
        <v>194</v>
      </c>
      <c r="L114" s="45"/>
      <c r="M114" s="213" t="s">
        <v>19</v>
      </c>
      <c r="N114" s="214" t="s">
        <v>43</v>
      </c>
      <c r="O114" s="85"/>
      <c r="P114" s="215">
        <f>O114*H114</f>
        <v>0</v>
      </c>
      <c r="Q114" s="215">
        <v>0.00075000000000000002</v>
      </c>
      <c r="R114" s="215">
        <f>Q114*H114</f>
        <v>0.00075000000000000002</v>
      </c>
      <c r="S114" s="215">
        <v>0</v>
      </c>
      <c r="T114" s="21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7" t="s">
        <v>395</v>
      </c>
      <c r="AT114" s="217" t="s">
        <v>147</v>
      </c>
      <c r="AU114" s="217" t="s">
        <v>82</v>
      </c>
      <c r="AY114" s="18" t="s">
        <v>146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8" t="s">
        <v>79</v>
      </c>
      <c r="BK114" s="218">
        <f>ROUND(I114*H114,2)</f>
        <v>0</v>
      </c>
      <c r="BL114" s="18" t="s">
        <v>395</v>
      </c>
      <c r="BM114" s="217" t="s">
        <v>796</v>
      </c>
    </row>
    <row r="115" s="2" customFormat="1">
      <c r="A115" s="39"/>
      <c r="B115" s="40"/>
      <c r="C115" s="41"/>
      <c r="D115" s="219" t="s">
        <v>152</v>
      </c>
      <c r="E115" s="41"/>
      <c r="F115" s="220" t="s">
        <v>797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152</v>
      </c>
      <c r="AU115" s="18" t="s">
        <v>82</v>
      </c>
    </row>
    <row r="116" s="2" customFormat="1">
      <c r="A116" s="39"/>
      <c r="B116" s="40"/>
      <c r="C116" s="41"/>
      <c r="D116" s="236" t="s">
        <v>197</v>
      </c>
      <c r="E116" s="41"/>
      <c r="F116" s="237" t="s">
        <v>798</v>
      </c>
      <c r="G116" s="41"/>
      <c r="H116" s="41"/>
      <c r="I116" s="221"/>
      <c r="J116" s="41"/>
      <c r="K116" s="41"/>
      <c r="L116" s="45"/>
      <c r="M116" s="222"/>
      <c r="N116" s="22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197</v>
      </c>
      <c r="AU116" s="18" t="s">
        <v>82</v>
      </c>
    </row>
    <row r="117" s="2" customFormat="1" ht="24.15" customHeight="1">
      <c r="A117" s="39"/>
      <c r="B117" s="40"/>
      <c r="C117" s="206" t="s">
        <v>286</v>
      </c>
      <c r="D117" s="206" t="s">
        <v>147</v>
      </c>
      <c r="E117" s="207" t="s">
        <v>799</v>
      </c>
      <c r="F117" s="208" t="s">
        <v>800</v>
      </c>
      <c r="G117" s="209" t="s">
        <v>785</v>
      </c>
      <c r="H117" s="210">
        <v>1</v>
      </c>
      <c r="I117" s="211"/>
      <c r="J117" s="212">
        <f>ROUND(I117*H117,2)</f>
        <v>0</v>
      </c>
      <c r="K117" s="208" t="s">
        <v>194</v>
      </c>
      <c r="L117" s="45"/>
      <c r="M117" s="213" t="s">
        <v>19</v>
      </c>
      <c r="N117" s="214" t="s">
        <v>43</v>
      </c>
      <c r="O117" s="85"/>
      <c r="P117" s="215">
        <f>O117*H117</f>
        <v>0</v>
      </c>
      <c r="Q117" s="215">
        <v>0.00084999999999999995</v>
      </c>
      <c r="R117" s="215">
        <f>Q117*H117</f>
        <v>0.00084999999999999995</v>
      </c>
      <c r="S117" s="215">
        <v>0</v>
      </c>
      <c r="T117" s="216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7" t="s">
        <v>395</v>
      </c>
      <c r="AT117" s="217" t="s">
        <v>147</v>
      </c>
      <c r="AU117" s="217" t="s">
        <v>82</v>
      </c>
      <c r="AY117" s="18" t="s">
        <v>146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8" t="s">
        <v>79</v>
      </c>
      <c r="BK117" s="218">
        <f>ROUND(I117*H117,2)</f>
        <v>0</v>
      </c>
      <c r="BL117" s="18" t="s">
        <v>395</v>
      </c>
      <c r="BM117" s="217" t="s">
        <v>801</v>
      </c>
    </row>
    <row r="118" s="2" customFormat="1">
      <c r="A118" s="39"/>
      <c r="B118" s="40"/>
      <c r="C118" s="41"/>
      <c r="D118" s="219" t="s">
        <v>152</v>
      </c>
      <c r="E118" s="41"/>
      <c r="F118" s="220" t="s">
        <v>802</v>
      </c>
      <c r="G118" s="41"/>
      <c r="H118" s="41"/>
      <c r="I118" s="221"/>
      <c r="J118" s="41"/>
      <c r="K118" s="41"/>
      <c r="L118" s="45"/>
      <c r="M118" s="222"/>
      <c r="N118" s="223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152</v>
      </c>
      <c r="AU118" s="18" t="s">
        <v>82</v>
      </c>
    </row>
    <row r="119" s="2" customFormat="1">
      <c r="A119" s="39"/>
      <c r="B119" s="40"/>
      <c r="C119" s="41"/>
      <c r="D119" s="236" t="s">
        <v>197</v>
      </c>
      <c r="E119" s="41"/>
      <c r="F119" s="237" t="s">
        <v>803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197</v>
      </c>
      <c r="AU119" s="18" t="s">
        <v>82</v>
      </c>
    </row>
    <row r="120" s="2" customFormat="1" ht="16.5" customHeight="1">
      <c r="A120" s="39"/>
      <c r="B120" s="40"/>
      <c r="C120" s="206" t="s">
        <v>327</v>
      </c>
      <c r="D120" s="206" t="s">
        <v>147</v>
      </c>
      <c r="E120" s="207" t="s">
        <v>804</v>
      </c>
      <c r="F120" s="208" t="s">
        <v>805</v>
      </c>
      <c r="G120" s="209" t="s">
        <v>785</v>
      </c>
      <c r="H120" s="210">
        <v>1</v>
      </c>
      <c r="I120" s="211"/>
      <c r="J120" s="212">
        <f>ROUND(I120*H120,2)</f>
        <v>0</v>
      </c>
      <c r="K120" s="208" t="s">
        <v>194</v>
      </c>
      <c r="L120" s="45"/>
      <c r="M120" s="213" t="s">
        <v>19</v>
      </c>
      <c r="N120" s="214" t="s">
        <v>43</v>
      </c>
      <c r="O120" s="85"/>
      <c r="P120" s="215">
        <f>O120*H120</f>
        <v>0</v>
      </c>
      <c r="Q120" s="215">
        <v>0.0018400000000000001</v>
      </c>
      <c r="R120" s="215">
        <f>Q120*H120</f>
        <v>0.0018400000000000001</v>
      </c>
      <c r="S120" s="215">
        <v>0</v>
      </c>
      <c r="T120" s="216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7" t="s">
        <v>395</v>
      </c>
      <c r="AT120" s="217" t="s">
        <v>147</v>
      </c>
      <c r="AU120" s="217" t="s">
        <v>82</v>
      </c>
      <c r="AY120" s="18" t="s">
        <v>146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8" t="s">
        <v>79</v>
      </c>
      <c r="BK120" s="218">
        <f>ROUND(I120*H120,2)</f>
        <v>0</v>
      </c>
      <c r="BL120" s="18" t="s">
        <v>395</v>
      </c>
      <c r="BM120" s="217" t="s">
        <v>806</v>
      </c>
    </row>
    <row r="121" s="2" customFormat="1">
      <c r="A121" s="39"/>
      <c r="B121" s="40"/>
      <c r="C121" s="41"/>
      <c r="D121" s="219" t="s">
        <v>152</v>
      </c>
      <c r="E121" s="41"/>
      <c r="F121" s="220" t="s">
        <v>807</v>
      </c>
      <c r="G121" s="41"/>
      <c r="H121" s="41"/>
      <c r="I121" s="221"/>
      <c r="J121" s="41"/>
      <c r="K121" s="41"/>
      <c r="L121" s="45"/>
      <c r="M121" s="222"/>
      <c r="N121" s="22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152</v>
      </c>
      <c r="AU121" s="18" t="s">
        <v>82</v>
      </c>
    </row>
    <row r="122" s="2" customFormat="1">
      <c r="A122" s="39"/>
      <c r="B122" s="40"/>
      <c r="C122" s="41"/>
      <c r="D122" s="236" t="s">
        <v>197</v>
      </c>
      <c r="E122" s="41"/>
      <c r="F122" s="237" t="s">
        <v>808</v>
      </c>
      <c r="G122" s="41"/>
      <c r="H122" s="41"/>
      <c r="I122" s="221"/>
      <c r="J122" s="41"/>
      <c r="K122" s="41"/>
      <c r="L122" s="45"/>
      <c r="M122" s="222"/>
      <c r="N122" s="22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197</v>
      </c>
      <c r="AU122" s="18" t="s">
        <v>82</v>
      </c>
    </row>
    <row r="123" s="2" customFormat="1" ht="16.5" customHeight="1">
      <c r="A123" s="39"/>
      <c r="B123" s="40"/>
      <c r="C123" s="206" t="s">
        <v>336</v>
      </c>
      <c r="D123" s="206" t="s">
        <v>147</v>
      </c>
      <c r="E123" s="207" t="s">
        <v>809</v>
      </c>
      <c r="F123" s="208" t="s">
        <v>810</v>
      </c>
      <c r="G123" s="209" t="s">
        <v>231</v>
      </c>
      <c r="H123" s="210">
        <v>1</v>
      </c>
      <c r="I123" s="211"/>
      <c r="J123" s="212">
        <f>ROUND(I123*H123,2)</f>
        <v>0</v>
      </c>
      <c r="K123" s="208" t="s">
        <v>194</v>
      </c>
      <c r="L123" s="45"/>
      <c r="M123" s="213" t="s">
        <v>19</v>
      </c>
      <c r="N123" s="214" t="s">
        <v>43</v>
      </c>
      <c r="O123" s="85"/>
      <c r="P123" s="215">
        <f>O123*H123</f>
        <v>0</v>
      </c>
      <c r="Q123" s="215">
        <v>0.00024000000000000001</v>
      </c>
      <c r="R123" s="215">
        <f>Q123*H123</f>
        <v>0.00024000000000000001</v>
      </c>
      <c r="S123" s="215">
        <v>0</v>
      </c>
      <c r="T123" s="21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7" t="s">
        <v>395</v>
      </c>
      <c r="AT123" s="217" t="s">
        <v>147</v>
      </c>
      <c r="AU123" s="217" t="s">
        <v>82</v>
      </c>
      <c r="AY123" s="18" t="s">
        <v>146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8" t="s">
        <v>79</v>
      </c>
      <c r="BK123" s="218">
        <f>ROUND(I123*H123,2)</f>
        <v>0</v>
      </c>
      <c r="BL123" s="18" t="s">
        <v>395</v>
      </c>
      <c r="BM123" s="217" t="s">
        <v>811</v>
      </c>
    </row>
    <row r="124" s="2" customFormat="1">
      <c r="A124" s="39"/>
      <c r="B124" s="40"/>
      <c r="C124" s="41"/>
      <c r="D124" s="219" t="s">
        <v>152</v>
      </c>
      <c r="E124" s="41"/>
      <c r="F124" s="220" t="s">
        <v>812</v>
      </c>
      <c r="G124" s="41"/>
      <c r="H124" s="41"/>
      <c r="I124" s="221"/>
      <c r="J124" s="41"/>
      <c r="K124" s="41"/>
      <c r="L124" s="45"/>
      <c r="M124" s="222"/>
      <c r="N124" s="22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152</v>
      </c>
      <c r="AU124" s="18" t="s">
        <v>82</v>
      </c>
    </row>
    <row r="125" s="2" customFormat="1">
      <c r="A125" s="39"/>
      <c r="B125" s="40"/>
      <c r="C125" s="41"/>
      <c r="D125" s="236" t="s">
        <v>197</v>
      </c>
      <c r="E125" s="41"/>
      <c r="F125" s="237" t="s">
        <v>813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197</v>
      </c>
      <c r="AU125" s="18" t="s">
        <v>82</v>
      </c>
    </row>
    <row r="126" s="2" customFormat="1" ht="24.15" customHeight="1">
      <c r="A126" s="39"/>
      <c r="B126" s="40"/>
      <c r="C126" s="206" t="s">
        <v>342</v>
      </c>
      <c r="D126" s="206" t="s">
        <v>147</v>
      </c>
      <c r="E126" s="207" t="s">
        <v>814</v>
      </c>
      <c r="F126" s="208" t="s">
        <v>815</v>
      </c>
      <c r="G126" s="209" t="s">
        <v>239</v>
      </c>
      <c r="H126" s="210">
        <v>0.039</v>
      </c>
      <c r="I126" s="211"/>
      <c r="J126" s="212">
        <f>ROUND(I126*H126,2)</f>
        <v>0</v>
      </c>
      <c r="K126" s="208" t="s">
        <v>194</v>
      </c>
      <c r="L126" s="45"/>
      <c r="M126" s="213" t="s">
        <v>19</v>
      </c>
      <c r="N126" s="214" t="s">
        <v>43</v>
      </c>
      <c r="O126" s="85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7" t="s">
        <v>395</v>
      </c>
      <c r="AT126" s="217" t="s">
        <v>147</v>
      </c>
      <c r="AU126" s="217" t="s">
        <v>82</v>
      </c>
      <c r="AY126" s="18" t="s">
        <v>146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8" t="s">
        <v>79</v>
      </c>
      <c r="BK126" s="218">
        <f>ROUND(I126*H126,2)</f>
        <v>0</v>
      </c>
      <c r="BL126" s="18" t="s">
        <v>395</v>
      </c>
      <c r="BM126" s="217" t="s">
        <v>816</v>
      </c>
    </row>
    <row r="127" s="2" customFormat="1">
      <c r="A127" s="39"/>
      <c r="B127" s="40"/>
      <c r="C127" s="41"/>
      <c r="D127" s="219" t="s">
        <v>152</v>
      </c>
      <c r="E127" s="41"/>
      <c r="F127" s="220" t="s">
        <v>817</v>
      </c>
      <c r="G127" s="41"/>
      <c r="H127" s="41"/>
      <c r="I127" s="221"/>
      <c r="J127" s="41"/>
      <c r="K127" s="41"/>
      <c r="L127" s="45"/>
      <c r="M127" s="222"/>
      <c r="N127" s="223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152</v>
      </c>
      <c r="AU127" s="18" t="s">
        <v>82</v>
      </c>
    </row>
    <row r="128" s="2" customFormat="1">
      <c r="A128" s="39"/>
      <c r="B128" s="40"/>
      <c r="C128" s="41"/>
      <c r="D128" s="236" t="s">
        <v>197</v>
      </c>
      <c r="E128" s="41"/>
      <c r="F128" s="237" t="s">
        <v>818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197</v>
      </c>
      <c r="AU128" s="18" t="s">
        <v>82</v>
      </c>
    </row>
    <row r="129" s="11" customFormat="1" ht="25.92" customHeight="1">
      <c r="A129" s="11"/>
      <c r="B129" s="192"/>
      <c r="C129" s="193"/>
      <c r="D129" s="194" t="s">
        <v>71</v>
      </c>
      <c r="E129" s="195" t="s">
        <v>741</v>
      </c>
      <c r="F129" s="195" t="s">
        <v>742</v>
      </c>
      <c r="G129" s="193"/>
      <c r="H129" s="193"/>
      <c r="I129" s="196"/>
      <c r="J129" s="197">
        <f>BK129</f>
        <v>0</v>
      </c>
      <c r="K129" s="193"/>
      <c r="L129" s="198"/>
      <c r="M129" s="199"/>
      <c r="N129" s="200"/>
      <c r="O129" s="200"/>
      <c r="P129" s="201">
        <f>SUM(P130:P133)</f>
        <v>0</v>
      </c>
      <c r="Q129" s="200"/>
      <c r="R129" s="201">
        <f>SUM(R130:R133)</f>
        <v>0</v>
      </c>
      <c r="S129" s="200"/>
      <c r="T129" s="202">
        <f>SUM(T130:T133)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3" t="s">
        <v>145</v>
      </c>
      <c r="AT129" s="204" t="s">
        <v>71</v>
      </c>
      <c r="AU129" s="204" t="s">
        <v>72</v>
      </c>
      <c r="AY129" s="203" t="s">
        <v>146</v>
      </c>
      <c r="BK129" s="205">
        <f>SUM(BK130:BK133)</f>
        <v>0</v>
      </c>
    </row>
    <row r="130" s="2" customFormat="1" ht="21.75" customHeight="1">
      <c r="A130" s="39"/>
      <c r="B130" s="40"/>
      <c r="C130" s="206" t="s">
        <v>347</v>
      </c>
      <c r="D130" s="206" t="s">
        <v>147</v>
      </c>
      <c r="E130" s="207" t="s">
        <v>744</v>
      </c>
      <c r="F130" s="208" t="s">
        <v>745</v>
      </c>
      <c r="G130" s="209" t="s">
        <v>746</v>
      </c>
      <c r="H130" s="210">
        <v>8.5</v>
      </c>
      <c r="I130" s="211"/>
      <c r="J130" s="212">
        <f>ROUND(I130*H130,2)</f>
        <v>0</v>
      </c>
      <c r="K130" s="208" t="s">
        <v>194</v>
      </c>
      <c r="L130" s="45"/>
      <c r="M130" s="213" t="s">
        <v>19</v>
      </c>
      <c r="N130" s="214" t="s">
        <v>43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150</v>
      </c>
      <c r="AT130" s="217" t="s">
        <v>147</v>
      </c>
      <c r="AU130" s="217" t="s">
        <v>79</v>
      </c>
      <c r="AY130" s="18" t="s">
        <v>146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79</v>
      </c>
      <c r="BK130" s="218">
        <f>ROUND(I130*H130,2)</f>
        <v>0</v>
      </c>
      <c r="BL130" s="18" t="s">
        <v>150</v>
      </c>
      <c r="BM130" s="217" t="s">
        <v>819</v>
      </c>
    </row>
    <row r="131" s="2" customFormat="1">
      <c r="A131" s="39"/>
      <c r="B131" s="40"/>
      <c r="C131" s="41"/>
      <c r="D131" s="219" t="s">
        <v>152</v>
      </c>
      <c r="E131" s="41"/>
      <c r="F131" s="220" t="s">
        <v>748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79</v>
      </c>
    </row>
    <row r="132" s="2" customFormat="1">
      <c r="A132" s="39"/>
      <c r="B132" s="40"/>
      <c r="C132" s="41"/>
      <c r="D132" s="236" t="s">
        <v>197</v>
      </c>
      <c r="E132" s="41"/>
      <c r="F132" s="237" t="s">
        <v>749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197</v>
      </c>
      <c r="AU132" s="18" t="s">
        <v>79</v>
      </c>
    </row>
    <row r="133" s="14" customFormat="1">
      <c r="A133" s="14"/>
      <c r="B133" s="248"/>
      <c r="C133" s="249"/>
      <c r="D133" s="219" t="s">
        <v>235</v>
      </c>
      <c r="E133" s="250" t="s">
        <v>19</v>
      </c>
      <c r="F133" s="251" t="s">
        <v>820</v>
      </c>
      <c r="G133" s="249"/>
      <c r="H133" s="252">
        <v>8.5</v>
      </c>
      <c r="I133" s="253"/>
      <c r="J133" s="249"/>
      <c r="K133" s="249"/>
      <c r="L133" s="254"/>
      <c r="M133" s="280"/>
      <c r="N133" s="281"/>
      <c r="O133" s="281"/>
      <c r="P133" s="281"/>
      <c r="Q133" s="281"/>
      <c r="R133" s="281"/>
      <c r="S133" s="281"/>
      <c r="T133" s="28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235</v>
      </c>
      <c r="AU133" s="258" t="s">
        <v>79</v>
      </c>
      <c r="AV133" s="14" t="s">
        <v>82</v>
      </c>
      <c r="AW133" s="14" t="s">
        <v>33</v>
      </c>
      <c r="AX133" s="14" t="s">
        <v>79</v>
      </c>
      <c r="AY133" s="258" t="s">
        <v>146</v>
      </c>
    </row>
    <row r="134" s="2" customFormat="1" ht="6.96" customHeight="1">
      <c r="A134" s="39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tMdh9xgSKw9dPeNGWc+8Ghp1AxlYOb8NyXuSMV2/b7pMW2Va5pQBQGBEVCWqWv92DkJbQRtRuUIIQ3QHcko36A==" hashValue="Zo7rCpHJbmpYdcbhN+jWk1NCDNHTqfQ+f3ntA/ZEv4ATNkCZqw5DRi+fFVdrNdvEemiBcVtlS3RgQkFKRjEVug==" algorithmName="SHA-512" password="9C2B"/>
  <autoFilter ref="C88:K1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2/721171903"/>
    <hyperlink ref="F97" r:id="rId2" display="https://podminky.urs.cz/item/CS_URS_2023_02/721171905"/>
    <hyperlink ref="F100" r:id="rId3" display="https://podminky.urs.cz/item/CS_URS_2023_02/721171913"/>
    <hyperlink ref="F103" r:id="rId4" display="https://podminky.urs.cz/item/CS_URS_2023_02/721171915"/>
    <hyperlink ref="F106" r:id="rId5" display="https://podminky.urs.cz/item/CS_URS_2023_02/998721101"/>
    <hyperlink ref="F110" r:id="rId6" display="https://podminky.urs.cz/item/CS_URS_2023_02/725112022"/>
    <hyperlink ref="F113" r:id="rId7" display="https://podminky.urs.cz/item/CS_URS_2023_02/725211604"/>
    <hyperlink ref="F116" r:id="rId8" display="https://podminky.urs.cz/item/CS_URS_2023_02/725291711"/>
    <hyperlink ref="F119" r:id="rId9" display="https://podminky.urs.cz/item/CS_URS_2023_02/725291722"/>
    <hyperlink ref="F122" r:id="rId10" display="https://podminky.urs.cz/item/CS_URS_2023_02/725822613"/>
    <hyperlink ref="F125" r:id="rId11" display="https://podminky.urs.cz/item/CS_URS_2023_02/725861102"/>
    <hyperlink ref="F128" r:id="rId12" display="https://podminky.urs.cz/item/CS_URS_2023_02/998725101"/>
    <hyperlink ref="F132" r:id="rId13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122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821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ROUND((SUM(BE95:BE251)),  2)</f>
        <v>0</v>
      </c>
      <c r="G35" s="39"/>
      <c r="H35" s="39"/>
      <c r="I35" s="158">
        <v>0.20999999999999999</v>
      </c>
      <c r="J35" s="157">
        <f>ROUND(((SUM(BE95:BE251))*I35),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ROUND((SUM(BF95:BF251)),  2)</f>
        <v>0</v>
      </c>
      <c r="G36" s="39"/>
      <c r="H36" s="39"/>
      <c r="I36" s="158">
        <v>0.14999999999999999</v>
      </c>
      <c r="J36" s="157">
        <f>ROUND(((SUM(BF95:BF251))*I36),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ROUND((SUM(BG95:BG251)),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ROUND((SUM(BH95:BH251)),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ROUND((SUM(BI95:BI251)),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122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UT1 - Vytápění - 1.NP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211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213</v>
      </c>
      <c r="E65" s="231"/>
      <c r="F65" s="231"/>
      <c r="G65" s="231"/>
      <c r="H65" s="231"/>
      <c r="I65" s="231"/>
      <c r="J65" s="232">
        <f>J97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214</v>
      </c>
      <c r="E66" s="231"/>
      <c r="F66" s="231"/>
      <c r="G66" s="231"/>
      <c r="H66" s="231"/>
      <c r="I66" s="231"/>
      <c r="J66" s="232">
        <f>J102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9"/>
      <c r="C67" s="126"/>
      <c r="D67" s="230" t="s">
        <v>215</v>
      </c>
      <c r="E67" s="231"/>
      <c r="F67" s="231"/>
      <c r="G67" s="231"/>
      <c r="H67" s="231"/>
      <c r="I67" s="231"/>
      <c r="J67" s="232">
        <f>J123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9"/>
      <c r="C68" s="126"/>
      <c r="D68" s="230" t="s">
        <v>216</v>
      </c>
      <c r="E68" s="231"/>
      <c r="F68" s="231"/>
      <c r="G68" s="231"/>
      <c r="H68" s="231"/>
      <c r="I68" s="231"/>
      <c r="J68" s="232">
        <f>J137</f>
        <v>0</v>
      </c>
      <c r="K68" s="126"/>
      <c r="L68" s="23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75"/>
      <c r="C69" s="176"/>
      <c r="D69" s="177" t="s">
        <v>217</v>
      </c>
      <c r="E69" s="178"/>
      <c r="F69" s="178"/>
      <c r="G69" s="178"/>
      <c r="H69" s="178"/>
      <c r="I69" s="178"/>
      <c r="J69" s="179">
        <f>J141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2" customFormat="1" ht="19.92" customHeight="1">
      <c r="A70" s="12"/>
      <c r="B70" s="229"/>
      <c r="C70" s="126"/>
      <c r="D70" s="230" t="s">
        <v>822</v>
      </c>
      <c r="E70" s="231"/>
      <c r="F70" s="231"/>
      <c r="G70" s="231"/>
      <c r="H70" s="231"/>
      <c r="I70" s="231"/>
      <c r="J70" s="232">
        <f>J142</f>
        <v>0</v>
      </c>
      <c r="K70" s="126"/>
      <c r="L70" s="233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29"/>
      <c r="C71" s="126"/>
      <c r="D71" s="230" t="s">
        <v>823</v>
      </c>
      <c r="E71" s="231"/>
      <c r="F71" s="231"/>
      <c r="G71" s="231"/>
      <c r="H71" s="231"/>
      <c r="I71" s="231"/>
      <c r="J71" s="232">
        <f>J207</f>
        <v>0</v>
      </c>
      <c r="K71" s="126"/>
      <c r="L71" s="23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9"/>
      <c r="C72" s="126"/>
      <c r="D72" s="230" t="s">
        <v>824</v>
      </c>
      <c r="E72" s="231"/>
      <c r="F72" s="231"/>
      <c r="G72" s="231"/>
      <c r="H72" s="231"/>
      <c r="I72" s="231"/>
      <c r="J72" s="232">
        <f>J227</f>
        <v>0</v>
      </c>
      <c r="K72" s="126"/>
      <c r="L72" s="233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9" customFormat="1" ht="24.96" customHeight="1">
      <c r="A73" s="9"/>
      <c r="B73" s="175"/>
      <c r="C73" s="176"/>
      <c r="D73" s="177" t="s">
        <v>225</v>
      </c>
      <c r="E73" s="178"/>
      <c r="F73" s="178"/>
      <c r="G73" s="178"/>
      <c r="H73" s="178"/>
      <c r="I73" s="178"/>
      <c r="J73" s="179">
        <f>J245</f>
        <v>0</v>
      </c>
      <c r="K73" s="176"/>
      <c r="L73" s="180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130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Víceúčelový školní objekt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121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122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UT1 - Vytápění - 1.NP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>Luby</v>
      </c>
      <c r="G89" s="41"/>
      <c r="H89" s="41"/>
      <c r="I89" s="33" t="s">
        <v>23</v>
      </c>
      <c r="J89" s="73" t="str">
        <f>IF(J14="","",J14)</f>
        <v>25. 7. 2023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E17</f>
        <v>Město Luby, Nám. 5. května 164, Luby</v>
      </c>
      <c r="G91" s="41"/>
      <c r="H91" s="41"/>
      <c r="I91" s="33" t="s">
        <v>31</v>
      </c>
      <c r="J91" s="37" t="str">
        <f>E23</f>
        <v>PK Beránek &amp; Hradil, Svobody 7/1, Cheb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IF(E20="","",E20)</f>
        <v>Vyplň údaj</v>
      </c>
      <c r="G92" s="41"/>
      <c r="H92" s="41"/>
      <c r="I92" s="33" t="s">
        <v>34</v>
      </c>
      <c r="J92" s="37" t="str">
        <f>E26</f>
        <v>Jakub Vilingr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0" customFormat="1" ht="29.28" customHeight="1">
      <c r="A94" s="181"/>
      <c r="B94" s="182"/>
      <c r="C94" s="183" t="s">
        <v>131</v>
      </c>
      <c r="D94" s="184" t="s">
        <v>57</v>
      </c>
      <c r="E94" s="184" t="s">
        <v>53</v>
      </c>
      <c r="F94" s="184" t="s">
        <v>54</v>
      </c>
      <c r="G94" s="184" t="s">
        <v>132</v>
      </c>
      <c r="H94" s="184" t="s">
        <v>133</v>
      </c>
      <c r="I94" s="184" t="s">
        <v>134</v>
      </c>
      <c r="J94" s="184" t="s">
        <v>127</v>
      </c>
      <c r="K94" s="185" t="s">
        <v>135</v>
      </c>
      <c r="L94" s="186"/>
      <c r="M94" s="93" t="s">
        <v>19</v>
      </c>
      <c r="N94" s="94" t="s">
        <v>42</v>
      </c>
      <c r="O94" s="94" t="s">
        <v>136</v>
      </c>
      <c r="P94" s="94" t="s">
        <v>137</v>
      </c>
      <c r="Q94" s="94" t="s">
        <v>138</v>
      </c>
      <c r="R94" s="94" t="s">
        <v>139</v>
      </c>
      <c r="S94" s="94" t="s">
        <v>140</v>
      </c>
      <c r="T94" s="95" t="s">
        <v>141</v>
      </c>
      <c r="U94" s="181"/>
      <c r="V94" s="181"/>
      <c r="W94" s="181"/>
      <c r="X94" s="181"/>
      <c r="Y94" s="181"/>
      <c r="Z94" s="181"/>
      <c r="AA94" s="181"/>
      <c r="AB94" s="181"/>
      <c r="AC94" s="181"/>
      <c r="AD94" s="181"/>
      <c r="AE94" s="181"/>
    </row>
    <row r="95" s="2" customFormat="1" ht="22.8" customHeight="1">
      <c r="A95" s="39"/>
      <c r="B95" s="40"/>
      <c r="C95" s="100" t="s">
        <v>142</v>
      </c>
      <c r="D95" s="41"/>
      <c r="E95" s="41"/>
      <c r="F95" s="41"/>
      <c r="G95" s="41"/>
      <c r="H95" s="41"/>
      <c r="I95" s="41"/>
      <c r="J95" s="187">
        <f>BK95</f>
        <v>0</v>
      </c>
      <c r="K95" s="41"/>
      <c r="L95" s="45"/>
      <c r="M95" s="96"/>
      <c r="N95" s="188"/>
      <c r="O95" s="97"/>
      <c r="P95" s="189">
        <f>P96+P141+P245</f>
        <v>0</v>
      </c>
      <c r="Q95" s="97"/>
      <c r="R95" s="189">
        <f>R96+R141+R245</f>
        <v>0.95760200000000006</v>
      </c>
      <c r="S95" s="97"/>
      <c r="T95" s="190">
        <f>T96+T141+T245</f>
        <v>0.61599999999999999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128</v>
      </c>
      <c r="BK95" s="191">
        <f>BK96+BK141+BK245</f>
        <v>0</v>
      </c>
    </row>
    <row r="96" s="11" customFormat="1" ht="25.92" customHeight="1">
      <c r="A96" s="11"/>
      <c r="B96" s="192"/>
      <c r="C96" s="193"/>
      <c r="D96" s="194" t="s">
        <v>71</v>
      </c>
      <c r="E96" s="195" t="s">
        <v>226</v>
      </c>
      <c r="F96" s="195" t="s">
        <v>227</v>
      </c>
      <c r="G96" s="193"/>
      <c r="H96" s="193"/>
      <c r="I96" s="196"/>
      <c r="J96" s="197">
        <f>BK96</f>
        <v>0</v>
      </c>
      <c r="K96" s="193"/>
      <c r="L96" s="198"/>
      <c r="M96" s="199"/>
      <c r="N96" s="200"/>
      <c r="O96" s="200"/>
      <c r="P96" s="201">
        <f>P97+P102+P123+P137</f>
        <v>0</v>
      </c>
      <c r="Q96" s="200"/>
      <c r="R96" s="201">
        <f>R97+R102+R123+R137</f>
        <v>0.49280000000000007</v>
      </c>
      <c r="S96" s="200"/>
      <c r="T96" s="202">
        <f>T97+T102+T123+T137</f>
        <v>0.61599999999999999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3" t="s">
        <v>79</v>
      </c>
      <c r="AT96" s="204" t="s">
        <v>71</v>
      </c>
      <c r="AU96" s="204" t="s">
        <v>72</v>
      </c>
      <c r="AY96" s="203" t="s">
        <v>146</v>
      </c>
      <c r="BK96" s="205">
        <f>BK97+BK102+BK123+BK137</f>
        <v>0</v>
      </c>
    </row>
    <row r="97" s="11" customFormat="1" ht="22.8" customHeight="1">
      <c r="A97" s="11"/>
      <c r="B97" s="192"/>
      <c r="C97" s="193"/>
      <c r="D97" s="194" t="s">
        <v>71</v>
      </c>
      <c r="E97" s="234" t="s">
        <v>171</v>
      </c>
      <c r="F97" s="234" t="s">
        <v>272</v>
      </c>
      <c r="G97" s="193"/>
      <c r="H97" s="193"/>
      <c r="I97" s="196"/>
      <c r="J97" s="235">
        <f>BK97</f>
        <v>0</v>
      </c>
      <c r="K97" s="193"/>
      <c r="L97" s="198"/>
      <c r="M97" s="199"/>
      <c r="N97" s="200"/>
      <c r="O97" s="200"/>
      <c r="P97" s="201">
        <f>SUM(P98:P101)</f>
        <v>0</v>
      </c>
      <c r="Q97" s="200"/>
      <c r="R97" s="201">
        <f>SUM(R98:R101)</f>
        <v>0.49280000000000007</v>
      </c>
      <c r="S97" s="200"/>
      <c r="T97" s="202">
        <f>SUM(T98:T101)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03" t="s">
        <v>79</v>
      </c>
      <c r="AT97" s="204" t="s">
        <v>71</v>
      </c>
      <c r="AU97" s="204" t="s">
        <v>79</v>
      </c>
      <c r="AY97" s="203" t="s">
        <v>146</v>
      </c>
      <c r="BK97" s="205">
        <f>SUM(BK98:BK101)</f>
        <v>0</v>
      </c>
    </row>
    <row r="98" s="2" customFormat="1" ht="21.75" customHeight="1">
      <c r="A98" s="39"/>
      <c r="B98" s="40"/>
      <c r="C98" s="206" t="s">
        <v>79</v>
      </c>
      <c r="D98" s="206" t="s">
        <v>147</v>
      </c>
      <c r="E98" s="207" t="s">
        <v>825</v>
      </c>
      <c r="F98" s="208" t="s">
        <v>826</v>
      </c>
      <c r="G98" s="209" t="s">
        <v>252</v>
      </c>
      <c r="H98" s="210">
        <v>8.8000000000000007</v>
      </c>
      <c r="I98" s="211"/>
      <c r="J98" s="212">
        <f>ROUND(I98*H98,2)</f>
        <v>0</v>
      </c>
      <c r="K98" s="208" t="s">
        <v>194</v>
      </c>
      <c r="L98" s="45"/>
      <c r="M98" s="213" t="s">
        <v>19</v>
      </c>
      <c r="N98" s="214" t="s">
        <v>43</v>
      </c>
      <c r="O98" s="85"/>
      <c r="P98" s="215">
        <f>O98*H98</f>
        <v>0</v>
      </c>
      <c r="Q98" s="215">
        <v>0.056000000000000001</v>
      </c>
      <c r="R98" s="215">
        <f>Q98*H98</f>
        <v>0.49280000000000007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145</v>
      </c>
      <c r="AT98" s="217" t="s">
        <v>147</v>
      </c>
      <c r="AU98" s="217" t="s">
        <v>82</v>
      </c>
      <c r="AY98" s="18" t="s">
        <v>146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79</v>
      </c>
      <c r="BK98" s="218">
        <f>ROUND(I98*H98,2)</f>
        <v>0</v>
      </c>
      <c r="BL98" s="18" t="s">
        <v>145</v>
      </c>
      <c r="BM98" s="217" t="s">
        <v>827</v>
      </c>
    </row>
    <row r="99" s="2" customFormat="1">
      <c r="A99" s="39"/>
      <c r="B99" s="40"/>
      <c r="C99" s="41"/>
      <c r="D99" s="219" t="s">
        <v>152</v>
      </c>
      <c r="E99" s="41"/>
      <c r="F99" s="220" t="s">
        <v>828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82</v>
      </c>
    </row>
    <row r="100" s="2" customFormat="1">
      <c r="A100" s="39"/>
      <c r="B100" s="40"/>
      <c r="C100" s="41"/>
      <c r="D100" s="236" t="s">
        <v>197</v>
      </c>
      <c r="E100" s="41"/>
      <c r="F100" s="237" t="s">
        <v>829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197</v>
      </c>
      <c r="AU100" s="18" t="s">
        <v>82</v>
      </c>
    </row>
    <row r="101" s="14" customFormat="1">
      <c r="A101" s="14"/>
      <c r="B101" s="248"/>
      <c r="C101" s="249"/>
      <c r="D101" s="219" t="s">
        <v>235</v>
      </c>
      <c r="E101" s="250" t="s">
        <v>19</v>
      </c>
      <c r="F101" s="251" t="s">
        <v>830</v>
      </c>
      <c r="G101" s="249"/>
      <c r="H101" s="252">
        <v>8.8000000000000007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8" t="s">
        <v>235</v>
      </c>
      <c r="AU101" s="258" t="s">
        <v>82</v>
      </c>
      <c r="AV101" s="14" t="s">
        <v>82</v>
      </c>
      <c r="AW101" s="14" t="s">
        <v>33</v>
      </c>
      <c r="AX101" s="14" t="s">
        <v>79</v>
      </c>
      <c r="AY101" s="258" t="s">
        <v>146</v>
      </c>
    </row>
    <row r="102" s="11" customFormat="1" ht="22.8" customHeight="1">
      <c r="A102" s="11"/>
      <c r="B102" s="192"/>
      <c r="C102" s="193"/>
      <c r="D102" s="194" t="s">
        <v>71</v>
      </c>
      <c r="E102" s="234" t="s">
        <v>286</v>
      </c>
      <c r="F102" s="234" t="s">
        <v>346</v>
      </c>
      <c r="G102" s="193"/>
      <c r="H102" s="193"/>
      <c r="I102" s="196"/>
      <c r="J102" s="235">
        <f>BK102</f>
        <v>0</v>
      </c>
      <c r="K102" s="193"/>
      <c r="L102" s="198"/>
      <c r="M102" s="199"/>
      <c r="N102" s="200"/>
      <c r="O102" s="200"/>
      <c r="P102" s="201">
        <f>SUM(P103:P122)</f>
        <v>0</v>
      </c>
      <c r="Q102" s="200"/>
      <c r="R102" s="201">
        <f>SUM(R103:R122)</f>
        <v>0</v>
      </c>
      <c r="S102" s="200"/>
      <c r="T102" s="202">
        <f>SUM(T103:T122)</f>
        <v>0.61599999999999999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3" t="s">
        <v>79</v>
      </c>
      <c r="AT102" s="204" t="s">
        <v>71</v>
      </c>
      <c r="AU102" s="204" t="s">
        <v>79</v>
      </c>
      <c r="AY102" s="203" t="s">
        <v>146</v>
      </c>
      <c r="BK102" s="205">
        <f>SUM(BK103:BK122)</f>
        <v>0</v>
      </c>
    </row>
    <row r="103" s="2" customFormat="1" ht="24.15" customHeight="1">
      <c r="A103" s="39"/>
      <c r="B103" s="40"/>
      <c r="C103" s="206" t="s">
        <v>82</v>
      </c>
      <c r="D103" s="206" t="s">
        <v>147</v>
      </c>
      <c r="E103" s="207" t="s">
        <v>831</v>
      </c>
      <c r="F103" s="208" t="s">
        <v>832</v>
      </c>
      <c r="G103" s="209" t="s">
        <v>414</v>
      </c>
      <c r="H103" s="210">
        <v>88</v>
      </c>
      <c r="I103" s="211"/>
      <c r="J103" s="212">
        <f>ROUND(I103*H103,2)</f>
        <v>0</v>
      </c>
      <c r="K103" s="208" t="s">
        <v>194</v>
      </c>
      <c r="L103" s="45"/>
      <c r="M103" s="213" t="s">
        <v>19</v>
      </c>
      <c r="N103" s="214" t="s">
        <v>43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0.0070000000000000001</v>
      </c>
      <c r="T103" s="216">
        <f>S103*H103</f>
        <v>0.61599999999999999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145</v>
      </c>
      <c r="AT103" s="217" t="s">
        <v>147</v>
      </c>
      <c r="AU103" s="217" t="s">
        <v>82</v>
      </c>
      <c r="AY103" s="18" t="s">
        <v>146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79</v>
      </c>
      <c r="BK103" s="218">
        <f>ROUND(I103*H103,2)</f>
        <v>0</v>
      </c>
      <c r="BL103" s="18" t="s">
        <v>145</v>
      </c>
      <c r="BM103" s="217" t="s">
        <v>833</v>
      </c>
    </row>
    <row r="104" s="2" customFormat="1">
      <c r="A104" s="39"/>
      <c r="B104" s="40"/>
      <c r="C104" s="41"/>
      <c r="D104" s="219" t="s">
        <v>152</v>
      </c>
      <c r="E104" s="41"/>
      <c r="F104" s="220" t="s">
        <v>834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82</v>
      </c>
    </row>
    <row r="105" s="2" customFormat="1">
      <c r="A105" s="39"/>
      <c r="B105" s="40"/>
      <c r="C105" s="41"/>
      <c r="D105" s="236" t="s">
        <v>197</v>
      </c>
      <c r="E105" s="41"/>
      <c r="F105" s="237" t="s">
        <v>835</v>
      </c>
      <c r="G105" s="41"/>
      <c r="H105" s="41"/>
      <c r="I105" s="221"/>
      <c r="J105" s="41"/>
      <c r="K105" s="41"/>
      <c r="L105" s="45"/>
      <c r="M105" s="222"/>
      <c r="N105" s="22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197</v>
      </c>
      <c r="AU105" s="18" t="s">
        <v>82</v>
      </c>
    </row>
    <row r="106" s="13" customFormat="1">
      <c r="A106" s="13"/>
      <c r="B106" s="238"/>
      <c r="C106" s="239"/>
      <c r="D106" s="219" t="s">
        <v>235</v>
      </c>
      <c r="E106" s="240" t="s">
        <v>19</v>
      </c>
      <c r="F106" s="241" t="s">
        <v>836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235</v>
      </c>
      <c r="AU106" s="247" t="s">
        <v>82</v>
      </c>
      <c r="AV106" s="13" t="s">
        <v>79</v>
      </c>
      <c r="AW106" s="13" t="s">
        <v>33</v>
      </c>
      <c r="AX106" s="13" t="s">
        <v>72</v>
      </c>
      <c r="AY106" s="247" t="s">
        <v>146</v>
      </c>
    </row>
    <row r="107" s="13" customFormat="1">
      <c r="A107" s="13"/>
      <c r="B107" s="238"/>
      <c r="C107" s="239"/>
      <c r="D107" s="219" t="s">
        <v>235</v>
      </c>
      <c r="E107" s="240" t="s">
        <v>19</v>
      </c>
      <c r="F107" s="241" t="s">
        <v>837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7" t="s">
        <v>235</v>
      </c>
      <c r="AU107" s="247" t="s">
        <v>82</v>
      </c>
      <c r="AV107" s="13" t="s">
        <v>79</v>
      </c>
      <c r="AW107" s="13" t="s">
        <v>33</v>
      </c>
      <c r="AX107" s="13" t="s">
        <v>72</v>
      </c>
      <c r="AY107" s="247" t="s">
        <v>146</v>
      </c>
    </row>
    <row r="108" s="14" customFormat="1">
      <c r="A108" s="14"/>
      <c r="B108" s="248"/>
      <c r="C108" s="249"/>
      <c r="D108" s="219" t="s">
        <v>235</v>
      </c>
      <c r="E108" s="250" t="s">
        <v>19</v>
      </c>
      <c r="F108" s="251" t="s">
        <v>838</v>
      </c>
      <c r="G108" s="249"/>
      <c r="H108" s="252">
        <v>8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8" t="s">
        <v>235</v>
      </c>
      <c r="AU108" s="258" t="s">
        <v>82</v>
      </c>
      <c r="AV108" s="14" t="s">
        <v>82</v>
      </c>
      <c r="AW108" s="14" t="s">
        <v>33</v>
      </c>
      <c r="AX108" s="14" t="s">
        <v>72</v>
      </c>
      <c r="AY108" s="258" t="s">
        <v>146</v>
      </c>
    </row>
    <row r="109" s="14" customFormat="1">
      <c r="A109" s="14"/>
      <c r="B109" s="248"/>
      <c r="C109" s="249"/>
      <c r="D109" s="219" t="s">
        <v>235</v>
      </c>
      <c r="E109" s="250" t="s">
        <v>19</v>
      </c>
      <c r="F109" s="251" t="s">
        <v>839</v>
      </c>
      <c r="G109" s="249"/>
      <c r="H109" s="252">
        <v>8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8" t="s">
        <v>235</v>
      </c>
      <c r="AU109" s="258" t="s">
        <v>82</v>
      </c>
      <c r="AV109" s="14" t="s">
        <v>82</v>
      </c>
      <c r="AW109" s="14" t="s">
        <v>33</v>
      </c>
      <c r="AX109" s="14" t="s">
        <v>72</v>
      </c>
      <c r="AY109" s="258" t="s">
        <v>146</v>
      </c>
    </row>
    <row r="110" s="14" customFormat="1">
      <c r="A110" s="14"/>
      <c r="B110" s="248"/>
      <c r="C110" s="249"/>
      <c r="D110" s="219" t="s">
        <v>235</v>
      </c>
      <c r="E110" s="250" t="s">
        <v>19</v>
      </c>
      <c r="F110" s="251" t="s">
        <v>840</v>
      </c>
      <c r="G110" s="249"/>
      <c r="H110" s="252">
        <v>8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8" t="s">
        <v>235</v>
      </c>
      <c r="AU110" s="258" t="s">
        <v>82</v>
      </c>
      <c r="AV110" s="14" t="s">
        <v>82</v>
      </c>
      <c r="AW110" s="14" t="s">
        <v>33</v>
      </c>
      <c r="AX110" s="14" t="s">
        <v>72</v>
      </c>
      <c r="AY110" s="258" t="s">
        <v>146</v>
      </c>
    </row>
    <row r="111" s="13" customFormat="1">
      <c r="A111" s="13"/>
      <c r="B111" s="238"/>
      <c r="C111" s="239"/>
      <c r="D111" s="219" t="s">
        <v>235</v>
      </c>
      <c r="E111" s="240" t="s">
        <v>19</v>
      </c>
      <c r="F111" s="241" t="s">
        <v>841</v>
      </c>
      <c r="G111" s="239"/>
      <c r="H111" s="240" t="s">
        <v>19</v>
      </c>
      <c r="I111" s="242"/>
      <c r="J111" s="239"/>
      <c r="K111" s="239"/>
      <c r="L111" s="243"/>
      <c r="M111" s="244"/>
      <c r="N111" s="245"/>
      <c r="O111" s="245"/>
      <c r="P111" s="245"/>
      <c r="Q111" s="245"/>
      <c r="R111" s="245"/>
      <c r="S111" s="245"/>
      <c r="T111" s="24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7" t="s">
        <v>235</v>
      </c>
      <c r="AU111" s="247" t="s">
        <v>82</v>
      </c>
      <c r="AV111" s="13" t="s">
        <v>79</v>
      </c>
      <c r="AW111" s="13" t="s">
        <v>33</v>
      </c>
      <c r="AX111" s="13" t="s">
        <v>72</v>
      </c>
      <c r="AY111" s="247" t="s">
        <v>146</v>
      </c>
    </row>
    <row r="112" s="13" customFormat="1">
      <c r="A112" s="13"/>
      <c r="B112" s="238"/>
      <c r="C112" s="239"/>
      <c r="D112" s="219" t="s">
        <v>235</v>
      </c>
      <c r="E112" s="240" t="s">
        <v>19</v>
      </c>
      <c r="F112" s="241" t="s">
        <v>837</v>
      </c>
      <c r="G112" s="239"/>
      <c r="H112" s="240" t="s">
        <v>19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235</v>
      </c>
      <c r="AU112" s="247" t="s">
        <v>82</v>
      </c>
      <c r="AV112" s="13" t="s">
        <v>79</v>
      </c>
      <c r="AW112" s="13" t="s">
        <v>33</v>
      </c>
      <c r="AX112" s="13" t="s">
        <v>72</v>
      </c>
      <c r="AY112" s="247" t="s">
        <v>146</v>
      </c>
    </row>
    <row r="113" s="14" customFormat="1">
      <c r="A113" s="14"/>
      <c r="B113" s="248"/>
      <c r="C113" s="249"/>
      <c r="D113" s="219" t="s">
        <v>235</v>
      </c>
      <c r="E113" s="250" t="s">
        <v>19</v>
      </c>
      <c r="F113" s="251" t="s">
        <v>838</v>
      </c>
      <c r="G113" s="249"/>
      <c r="H113" s="252">
        <v>8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8" t="s">
        <v>235</v>
      </c>
      <c r="AU113" s="258" t="s">
        <v>82</v>
      </c>
      <c r="AV113" s="14" t="s">
        <v>82</v>
      </c>
      <c r="AW113" s="14" t="s">
        <v>33</v>
      </c>
      <c r="AX113" s="14" t="s">
        <v>72</v>
      </c>
      <c r="AY113" s="258" t="s">
        <v>146</v>
      </c>
    </row>
    <row r="114" s="14" customFormat="1">
      <c r="A114" s="14"/>
      <c r="B114" s="248"/>
      <c r="C114" s="249"/>
      <c r="D114" s="219" t="s">
        <v>235</v>
      </c>
      <c r="E114" s="250" t="s">
        <v>19</v>
      </c>
      <c r="F114" s="251" t="s">
        <v>842</v>
      </c>
      <c r="G114" s="249"/>
      <c r="H114" s="252">
        <v>8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8" t="s">
        <v>235</v>
      </c>
      <c r="AU114" s="258" t="s">
        <v>82</v>
      </c>
      <c r="AV114" s="14" t="s">
        <v>82</v>
      </c>
      <c r="AW114" s="14" t="s">
        <v>33</v>
      </c>
      <c r="AX114" s="14" t="s">
        <v>72</v>
      </c>
      <c r="AY114" s="258" t="s">
        <v>146</v>
      </c>
    </row>
    <row r="115" s="14" customFormat="1">
      <c r="A115" s="14"/>
      <c r="B115" s="248"/>
      <c r="C115" s="249"/>
      <c r="D115" s="219" t="s">
        <v>235</v>
      </c>
      <c r="E115" s="250" t="s">
        <v>19</v>
      </c>
      <c r="F115" s="251" t="s">
        <v>843</v>
      </c>
      <c r="G115" s="249"/>
      <c r="H115" s="252">
        <v>16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8" t="s">
        <v>235</v>
      </c>
      <c r="AU115" s="258" t="s">
        <v>82</v>
      </c>
      <c r="AV115" s="14" t="s">
        <v>82</v>
      </c>
      <c r="AW115" s="14" t="s">
        <v>33</v>
      </c>
      <c r="AX115" s="14" t="s">
        <v>72</v>
      </c>
      <c r="AY115" s="258" t="s">
        <v>146</v>
      </c>
    </row>
    <row r="116" s="14" customFormat="1">
      <c r="A116" s="14"/>
      <c r="B116" s="248"/>
      <c r="C116" s="249"/>
      <c r="D116" s="219" t="s">
        <v>235</v>
      </c>
      <c r="E116" s="250" t="s">
        <v>19</v>
      </c>
      <c r="F116" s="251" t="s">
        <v>844</v>
      </c>
      <c r="G116" s="249"/>
      <c r="H116" s="252">
        <v>8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8" t="s">
        <v>235</v>
      </c>
      <c r="AU116" s="258" t="s">
        <v>82</v>
      </c>
      <c r="AV116" s="14" t="s">
        <v>82</v>
      </c>
      <c r="AW116" s="14" t="s">
        <v>33</v>
      </c>
      <c r="AX116" s="14" t="s">
        <v>72</v>
      </c>
      <c r="AY116" s="258" t="s">
        <v>146</v>
      </c>
    </row>
    <row r="117" s="13" customFormat="1">
      <c r="A117" s="13"/>
      <c r="B117" s="238"/>
      <c r="C117" s="239"/>
      <c r="D117" s="219" t="s">
        <v>235</v>
      </c>
      <c r="E117" s="240" t="s">
        <v>19</v>
      </c>
      <c r="F117" s="241" t="s">
        <v>845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235</v>
      </c>
      <c r="AU117" s="247" t="s">
        <v>82</v>
      </c>
      <c r="AV117" s="13" t="s">
        <v>79</v>
      </c>
      <c r="AW117" s="13" t="s">
        <v>33</v>
      </c>
      <c r="AX117" s="13" t="s">
        <v>72</v>
      </c>
      <c r="AY117" s="247" t="s">
        <v>146</v>
      </c>
    </row>
    <row r="118" s="13" customFormat="1">
      <c r="A118" s="13"/>
      <c r="B118" s="238"/>
      <c r="C118" s="239"/>
      <c r="D118" s="219" t="s">
        <v>235</v>
      </c>
      <c r="E118" s="240" t="s">
        <v>19</v>
      </c>
      <c r="F118" s="241" t="s">
        <v>837</v>
      </c>
      <c r="G118" s="239"/>
      <c r="H118" s="240" t="s">
        <v>19</v>
      </c>
      <c r="I118" s="242"/>
      <c r="J118" s="239"/>
      <c r="K118" s="239"/>
      <c r="L118" s="243"/>
      <c r="M118" s="244"/>
      <c r="N118" s="245"/>
      <c r="O118" s="245"/>
      <c r="P118" s="245"/>
      <c r="Q118" s="245"/>
      <c r="R118" s="245"/>
      <c r="S118" s="245"/>
      <c r="T118" s="24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7" t="s">
        <v>235</v>
      </c>
      <c r="AU118" s="247" t="s">
        <v>82</v>
      </c>
      <c r="AV118" s="13" t="s">
        <v>79</v>
      </c>
      <c r="AW118" s="13" t="s">
        <v>33</v>
      </c>
      <c r="AX118" s="13" t="s">
        <v>72</v>
      </c>
      <c r="AY118" s="247" t="s">
        <v>146</v>
      </c>
    </row>
    <row r="119" s="14" customFormat="1">
      <c r="A119" s="14"/>
      <c r="B119" s="248"/>
      <c r="C119" s="249"/>
      <c r="D119" s="219" t="s">
        <v>235</v>
      </c>
      <c r="E119" s="250" t="s">
        <v>19</v>
      </c>
      <c r="F119" s="251" t="s">
        <v>846</v>
      </c>
      <c r="G119" s="249"/>
      <c r="H119" s="252">
        <v>8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8" t="s">
        <v>235</v>
      </c>
      <c r="AU119" s="258" t="s">
        <v>82</v>
      </c>
      <c r="AV119" s="14" t="s">
        <v>82</v>
      </c>
      <c r="AW119" s="14" t="s">
        <v>33</v>
      </c>
      <c r="AX119" s="14" t="s">
        <v>72</v>
      </c>
      <c r="AY119" s="258" t="s">
        <v>146</v>
      </c>
    </row>
    <row r="120" s="14" customFormat="1">
      <c r="A120" s="14"/>
      <c r="B120" s="248"/>
      <c r="C120" s="249"/>
      <c r="D120" s="219" t="s">
        <v>235</v>
      </c>
      <c r="E120" s="250" t="s">
        <v>19</v>
      </c>
      <c r="F120" s="251" t="s">
        <v>847</v>
      </c>
      <c r="G120" s="249"/>
      <c r="H120" s="252">
        <v>8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8" t="s">
        <v>235</v>
      </c>
      <c r="AU120" s="258" t="s">
        <v>82</v>
      </c>
      <c r="AV120" s="14" t="s">
        <v>82</v>
      </c>
      <c r="AW120" s="14" t="s">
        <v>33</v>
      </c>
      <c r="AX120" s="14" t="s">
        <v>72</v>
      </c>
      <c r="AY120" s="258" t="s">
        <v>146</v>
      </c>
    </row>
    <row r="121" s="14" customFormat="1">
      <c r="A121" s="14"/>
      <c r="B121" s="248"/>
      <c r="C121" s="249"/>
      <c r="D121" s="219" t="s">
        <v>235</v>
      </c>
      <c r="E121" s="250" t="s">
        <v>19</v>
      </c>
      <c r="F121" s="251" t="s">
        <v>848</v>
      </c>
      <c r="G121" s="249"/>
      <c r="H121" s="252">
        <v>8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8" t="s">
        <v>235</v>
      </c>
      <c r="AU121" s="258" t="s">
        <v>82</v>
      </c>
      <c r="AV121" s="14" t="s">
        <v>82</v>
      </c>
      <c r="AW121" s="14" t="s">
        <v>33</v>
      </c>
      <c r="AX121" s="14" t="s">
        <v>72</v>
      </c>
      <c r="AY121" s="258" t="s">
        <v>146</v>
      </c>
    </row>
    <row r="122" s="15" customFormat="1">
      <c r="A122" s="15"/>
      <c r="B122" s="269"/>
      <c r="C122" s="270"/>
      <c r="D122" s="219" t="s">
        <v>235</v>
      </c>
      <c r="E122" s="271" t="s">
        <v>19</v>
      </c>
      <c r="F122" s="272" t="s">
        <v>271</v>
      </c>
      <c r="G122" s="270"/>
      <c r="H122" s="273">
        <v>88</v>
      </c>
      <c r="I122" s="274"/>
      <c r="J122" s="270"/>
      <c r="K122" s="270"/>
      <c r="L122" s="275"/>
      <c r="M122" s="276"/>
      <c r="N122" s="277"/>
      <c r="O122" s="277"/>
      <c r="P122" s="277"/>
      <c r="Q122" s="277"/>
      <c r="R122" s="277"/>
      <c r="S122" s="277"/>
      <c r="T122" s="27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9" t="s">
        <v>235</v>
      </c>
      <c r="AU122" s="279" t="s">
        <v>82</v>
      </c>
      <c r="AV122" s="15" t="s">
        <v>145</v>
      </c>
      <c r="AW122" s="15" t="s">
        <v>33</v>
      </c>
      <c r="AX122" s="15" t="s">
        <v>79</v>
      </c>
      <c r="AY122" s="279" t="s">
        <v>146</v>
      </c>
    </row>
    <row r="123" s="11" customFormat="1" ht="22.8" customHeight="1">
      <c r="A123" s="11"/>
      <c r="B123" s="192"/>
      <c r="C123" s="193"/>
      <c r="D123" s="194" t="s">
        <v>71</v>
      </c>
      <c r="E123" s="234" t="s">
        <v>426</v>
      </c>
      <c r="F123" s="234" t="s">
        <v>427</v>
      </c>
      <c r="G123" s="193"/>
      <c r="H123" s="193"/>
      <c r="I123" s="196"/>
      <c r="J123" s="235">
        <f>BK123</f>
        <v>0</v>
      </c>
      <c r="K123" s="193"/>
      <c r="L123" s="198"/>
      <c r="M123" s="199"/>
      <c r="N123" s="200"/>
      <c r="O123" s="200"/>
      <c r="P123" s="201">
        <f>SUM(P124:P136)</f>
        <v>0</v>
      </c>
      <c r="Q123" s="200"/>
      <c r="R123" s="201">
        <f>SUM(R124:R136)</f>
        <v>0</v>
      </c>
      <c r="S123" s="200"/>
      <c r="T123" s="202">
        <f>SUM(T124:T136)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3" t="s">
        <v>79</v>
      </c>
      <c r="AT123" s="204" t="s">
        <v>71</v>
      </c>
      <c r="AU123" s="204" t="s">
        <v>79</v>
      </c>
      <c r="AY123" s="203" t="s">
        <v>146</v>
      </c>
      <c r="BK123" s="205">
        <f>SUM(BK124:BK136)</f>
        <v>0</v>
      </c>
    </row>
    <row r="124" s="2" customFormat="1" ht="24.15" customHeight="1">
      <c r="A124" s="39"/>
      <c r="B124" s="40"/>
      <c r="C124" s="206" t="s">
        <v>156</v>
      </c>
      <c r="D124" s="206" t="s">
        <v>147</v>
      </c>
      <c r="E124" s="207" t="s">
        <v>429</v>
      </c>
      <c r="F124" s="208" t="s">
        <v>430</v>
      </c>
      <c r="G124" s="209" t="s">
        <v>239</v>
      </c>
      <c r="H124" s="210">
        <v>0.61599999999999999</v>
      </c>
      <c r="I124" s="211"/>
      <c r="J124" s="212">
        <f>ROUND(I124*H124,2)</f>
        <v>0</v>
      </c>
      <c r="K124" s="208" t="s">
        <v>194</v>
      </c>
      <c r="L124" s="45"/>
      <c r="M124" s="213" t="s">
        <v>19</v>
      </c>
      <c r="N124" s="214" t="s">
        <v>43</v>
      </c>
      <c r="O124" s="85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145</v>
      </c>
      <c r="AT124" s="217" t="s">
        <v>147</v>
      </c>
      <c r="AU124" s="217" t="s">
        <v>82</v>
      </c>
      <c r="AY124" s="18" t="s">
        <v>146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79</v>
      </c>
      <c r="BK124" s="218">
        <f>ROUND(I124*H124,2)</f>
        <v>0</v>
      </c>
      <c r="BL124" s="18" t="s">
        <v>145</v>
      </c>
      <c r="BM124" s="217" t="s">
        <v>849</v>
      </c>
    </row>
    <row r="125" s="2" customFormat="1">
      <c r="A125" s="39"/>
      <c r="B125" s="40"/>
      <c r="C125" s="41"/>
      <c r="D125" s="219" t="s">
        <v>152</v>
      </c>
      <c r="E125" s="41"/>
      <c r="F125" s="220" t="s">
        <v>432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152</v>
      </c>
      <c r="AU125" s="18" t="s">
        <v>82</v>
      </c>
    </row>
    <row r="126" s="2" customFormat="1">
      <c r="A126" s="39"/>
      <c r="B126" s="40"/>
      <c r="C126" s="41"/>
      <c r="D126" s="236" t="s">
        <v>197</v>
      </c>
      <c r="E126" s="41"/>
      <c r="F126" s="237" t="s">
        <v>433</v>
      </c>
      <c r="G126" s="41"/>
      <c r="H126" s="41"/>
      <c r="I126" s="221"/>
      <c r="J126" s="41"/>
      <c r="K126" s="41"/>
      <c r="L126" s="45"/>
      <c r="M126" s="222"/>
      <c r="N126" s="22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197</v>
      </c>
      <c r="AU126" s="18" t="s">
        <v>82</v>
      </c>
    </row>
    <row r="127" s="2" customFormat="1" ht="24.15" customHeight="1">
      <c r="A127" s="39"/>
      <c r="B127" s="40"/>
      <c r="C127" s="206" t="s">
        <v>145</v>
      </c>
      <c r="D127" s="206" t="s">
        <v>147</v>
      </c>
      <c r="E127" s="207" t="s">
        <v>434</v>
      </c>
      <c r="F127" s="208" t="s">
        <v>435</v>
      </c>
      <c r="G127" s="209" t="s">
        <v>239</v>
      </c>
      <c r="H127" s="210">
        <v>0.61599999999999999</v>
      </c>
      <c r="I127" s="211"/>
      <c r="J127" s="212">
        <f>ROUND(I127*H127,2)</f>
        <v>0</v>
      </c>
      <c r="K127" s="208" t="s">
        <v>194</v>
      </c>
      <c r="L127" s="45"/>
      <c r="M127" s="213" t="s">
        <v>19</v>
      </c>
      <c r="N127" s="214" t="s">
        <v>43</v>
      </c>
      <c r="O127" s="85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7" t="s">
        <v>145</v>
      </c>
      <c r="AT127" s="217" t="s">
        <v>147</v>
      </c>
      <c r="AU127" s="217" t="s">
        <v>82</v>
      </c>
      <c r="AY127" s="18" t="s">
        <v>146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79</v>
      </c>
      <c r="BK127" s="218">
        <f>ROUND(I127*H127,2)</f>
        <v>0</v>
      </c>
      <c r="BL127" s="18" t="s">
        <v>145</v>
      </c>
      <c r="BM127" s="217" t="s">
        <v>850</v>
      </c>
    </row>
    <row r="128" s="2" customFormat="1">
      <c r="A128" s="39"/>
      <c r="B128" s="40"/>
      <c r="C128" s="41"/>
      <c r="D128" s="219" t="s">
        <v>152</v>
      </c>
      <c r="E128" s="41"/>
      <c r="F128" s="220" t="s">
        <v>437</v>
      </c>
      <c r="G128" s="41"/>
      <c r="H128" s="41"/>
      <c r="I128" s="221"/>
      <c r="J128" s="41"/>
      <c r="K128" s="41"/>
      <c r="L128" s="45"/>
      <c r="M128" s="222"/>
      <c r="N128" s="22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152</v>
      </c>
      <c r="AU128" s="18" t="s">
        <v>82</v>
      </c>
    </row>
    <row r="129" s="2" customFormat="1">
      <c r="A129" s="39"/>
      <c r="B129" s="40"/>
      <c r="C129" s="41"/>
      <c r="D129" s="236" t="s">
        <v>197</v>
      </c>
      <c r="E129" s="41"/>
      <c r="F129" s="237" t="s">
        <v>438</v>
      </c>
      <c r="G129" s="41"/>
      <c r="H129" s="41"/>
      <c r="I129" s="221"/>
      <c r="J129" s="41"/>
      <c r="K129" s="41"/>
      <c r="L129" s="45"/>
      <c r="M129" s="222"/>
      <c r="N129" s="22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197</v>
      </c>
      <c r="AU129" s="18" t="s">
        <v>82</v>
      </c>
    </row>
    <row r="130" s="2" customFormat="1" ht="24.15" customHeight="1">
      <c r="A130" s="39"/>
      <c r="B130" s="40"/>
      <c r="C130" s="206" t="s">
        <v>166</v>
      </c>
      <c r="D130" s="206" t="s">
        <v>147</v>
      </c>
      <c r="E130" s="207" t="s">
        <v>440</v>
      </c>
      <c r="F130" s="208" t="s">
        <v>441</v>
      </c>
      <c r="G130" s="209" t="s">
        <v>239</v>
      </c>
      <c r="H130" s="210">
        <v>9.8559999999999999</v>
      </c>
      <c r="I130" s="211"/>
      <c r="J130" s="212">
        <f>ROUND(I130*H130,2)</f>
        <v>0</v>
      </c>
      <c r="K130" s="208" t="s">
        <v>194</v>
      </c>
      <c r="L130" s="45"/>
      <c r="M130" s="213" t="s">
        <v>19</v>
      </c>
      <c r="N130" s="214" t="s">
        <v>43</v>
      </c>
      <c r="O130" s="85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7" t="s">
        <v>145</v>
      </c>
      <c r="AT130" s="217" t="s">
        <v>147</v>
      </c>
      <c r="AU130" s="217" t="s">
        <v>82</v>
      </c>
      <c r="AY130" s="18" t="s">
        <v>146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8" t="s">
        <v>79</v>
      </c>
      <c r="BK130" s="218">
        <f>ROUND(I130*H130,2)</f>
        <v>0</v>
      </c>
      <c r="BL130" s="18" t="s">
        <v>145</v>
      </c>
      <c r="BM130" s="217" t="s">
        <v>851</v>
      </c>
    </row>
    <row r="131" s="2" customFormat="1">
      <c r="A131" s="39"/>
      <c r="B131" s="40"/>
      <c r="C131" s="41"/>
      <c r="D131" s="219" t="s">
        <v>152</v>
      </c>
      <c r="E131" s="41"/>
      <c r="F131" s="220" t="s">
        <v>443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152</v>
      </c>
      <c r="AU131" s="18" t="s">
        <v>82</v>
      </c>
    </row>
    <row r="132" s="2" customFormat="1">
      <c r="A132" s="39"/>
      <c r="B132" s="40"/>
      <c r="C132" s="41"/>
      <c r="D132" s="236" t="s">
        <v>197</v>
      </c>
      <c r="E132" s="41"/>
      <c r="F132" s="237" t="s">
        <v>444</v>
      </c>
      <c r="G132" s="41"/>
      <c r="H132" s="41"/>
      <c r="I132" s="221"/>
      <c r="J132" s="41"/>
      <c r="K132" s="41"/>
      <c r="L132" s="45"/>
      <c r="M132" s="222"/>
      <c r="N132" s="223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197</v>
      </c>
      <c r="AU132" s="18" t="s">
        <v>82</v>
      </c>
    </row>
    <row r="133" s="14" customFormat="1">
      <c r="A133" s="14"/>
      <c r="B133" s="248"/>
      <c r="C133" s="249"/>
      <c r="D133" s="219" t="s">
        <v>235</v>
      </c>
      <c r="E133" s="249"/>
      <c r="F133" s="251" t="s">
        <v>852</v>
      </c>
      <c r="G133" s="249"/>
      <c r="H133" s="252">
        <v>9.8559999999999999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235</v>
      </c>
      <c r="AU133" s="258" t="s">
        <v>82</v>
      </c>
      <c r="AV133" s="14" t="s">
        <v>82</v>
      </c>
      <c r="AW133" s="14" t="s">
        <v>4</v>
      </c>
      <c r="AX133" s="14" t="s">
        <v>79</v>
      </c>
      <c r="AY133" s="258" t="s">
        <v>146</v>
      </c>
    </row>
    <row r="134" s="2" customFormat="1" ht="44.25" customHeight="1">
      <c r="A134" s="39"/>
      <c r="B134" s="40"/>
      <c r="C134" s="206" t="s">
        <v>171</v>
      </c>
      <c r="D134" s="206" t="s">
        <v>147</v>
      </c>
      <c r="E134" s="207" t="s">
        <v>447</v>
      </c>
      <c r="F134" s="208" t="s">
        <v>448</v>
      </c>
      <c r="G134" s="209" t="s">
        <v>239</v>
      </c>
      <c r="H134" s="210">
        <v>0.61599999999999999</v>
      </c>
      <c r="I134" s="211"/>
      <c r="J134" s="212">
        <f>ROUND(I134*H134,2)</f>
        <v>0</v>
      </c>
      <c r="K134" s="208" t="s">
        <v>194</v>
      </c>
      <c r="L134" s="45"/>
      <c r="M134" s="213" t="s">
        <v>19</v>
      </c>
      <c r="N134" s="214" t="s">
        <v>43</v>
      </c>
      <c r="O134" s="85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145</v>
      </c>
      <c r="AT134" s="217" t="s">
        <v>147</v>
      </c>
      <c r="AU134" s="217" t="s">
        <v>82</v>
      </c>
      <c r="AY134" s="18" t="s">
        <v>146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79</v>
      </c>
      <c r="BK134" s="218">
        <f>ROUND(I134*H134,2)</f>
        <v>0</v>
      </c>
      <c r="BL134" s="18" t="s">
        <v>145</v>
      </c>
      <c r="BM134" s="217" t="s">
        <v>853</v>
      </c>
    </row>
    <row r="135" s="2" customFormat="1">
      <c r="A135" s="39"/>
      <c r="B135" s="40"/>
      <c r="C135" s="41"/>
      <c r="D135" s="219" t="s">
        <v>152</v>
      </c>
      <c r="E135" s="41"/>
      <c r="F135" s="220" t="s">
        <v>450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82</v>
      </c>
    </row>
    <row r="136" s="2" customFormat="1">
      <c r="A136" s="39"/>
      <c r="B136" s="40"/>
      <c r="C136" s="41"/>
      <c r="D136" s="236" t="s">
        <v>197</v>
      </c>
      <c r="E136" s="41"/>
      <c r="F136" s="237" t="s">
        <v>451</v>
      </c>
      <c r="G136" s="41"/>
      <c r="H136" s="41"/>
      <c r="I136" s="221"/>
      <c r="J136" s="41"/>
      <c r="K136" s="41"/>
      <c r="L136" s="45"/>
      <c r="M136" s="222"/>
      <c r="N136" s="223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197</v>
      </c>
      <c r="AU136" s="18" t="s">
        <v>82</v>
      </c>
    </row>
    <row r="137" s="11" customFormat="1" ht="22.8" customHeight="1">
      <c r="A137" s="11"/>
      <c r="B137" s="192"/>
      <c r="C137" s="193"/>
      <c r="D137" s="194" t="s">
        <v>71</v>
      </c>
      <c r="E137" s="234" t="s">
        <v>452</v>
      </c>
      <c r="F137" s="234" t="s">
        <v>453</v>
      </c>
      <c r="G137" s="193"/>
      <c r="H137" s="193"/>
      <c r="I137" s="196"/>
      <c r="J137" s="235">
        <f>BK137</f>
        <v>0</v>
      </c>
      <c r="K137" s="193"/>
      <c r="L137" s="198"/>
      <c r="M137" s="199"/>
      <c r="N137" s="200"/>
      <c r="O137" s="200"/>
      <c r="P137" s="201">
        <f>SUM(P138:P140)</f>
        <v>0</v>
      </c>
      <c r="Q137" s="200"/>
      <c r="R137" s="201">
        <f>SUM(R138:R140)</f>
        <v>0</v>
      </c>
      <c r="S137" s="200"/>
      <c r="T137" s="202">
        <f>SUM(T138:T140)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3" t="s">
        <v>79</v>
      </c>
      <c r="AT137" s="204" t="s">
        <v>71</v>
      </c>
      <c r="AU137" s="204" t="s">
        <v>79</v>
      </c>
      <c r="AY137" s="203" t="s">
        <v>146</v>
      </c>
      <c r="BK137" s="205">
        <f>SUM(BK138:BK140)</f>
        <v>0</v>
      </c>
    </row>
    <row r="138" s="2" customFormat="1" ht="16.5" customHeight="1">
      <c r="A138" s="39"/>
      <c r="B138" s="40"/>
      <c r="C138" s="206" t="s">
        <v>175</v>
      </c>
      <c r="D138" s="206" t="s">
        <v>147</v>
      </c>
      <c r="E138" s="207" t="s">
        <v>455</v>
      </c>
      <c r="F138" s="208" t="s">
        <v>456</v>
      </c>
      <c r="G138" s="209" t="s">
        <v>239</v>
      </c>
      <c r="H138" s="210">
        <v>0.49299999999999999</v>
      </c>
      <c r="I138" s="211"/>
      <c r="J138" s="212">
        <f>ROUND(I138*H138,2)</f>
        <v>0</v>
      </c>
      <c r="K138" s="208" t="s">
        <v>194</v>
      </c>
      <c r="L138" s="45"/>
      <c r="M138" s="213" t="s">
        <v>19</v>
      </c>
      <c r="N138" s="214" t="s">
        <v>43</v>
      </c>
      <c r="O138" s="85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145</v>
      </c>
      <c r="AT138" s="217" t="s">
        <v>147</v>
      </c>
      <c r="AU138" s="217" t="s">
        <v>82</v>
      </c>
      <c r="AY138" s="18" t="s">
        <v>146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79</v>
      </c>
      <c r="BK138" s="218">
        <f>ROUND(I138*H138,2)</f>
        <v>0</v>
      </c>
      <c r="BL138" s="18" t="s">
        <v>145</v>
      </c>
      <c r="BM138" s="217" t="s">
        <v>854</v>
      </c>
    </row>
    <row r="139" s="2" customFormat="1">
      <c r="A139" s="39"/>
      <c r="B139" s="40"/>
      <c r="C139" s="41"/>
      <c r="D139" s="219" t="s">
        <v>152</v>
      </c>
      <c r="E139" s="41"/>
      <c r="F139" s="220" t="s">
        <v>458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82</v>
      </c>
    </row>
    <row r="140" s="2" customFormat="1">
      <c r="A140" s="39"/>
      <c r="B140" s="40"/>
      <c r="C140" s="41"/>
      <c r="D140" s="236" t="s">
        <v>197</v>
      </c>
      <c r="E140" s="41"/>
      <c r="F140" s="237" t="s">
        <v>459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197</v>
      </c>
      <c r="AU140" s="18" t="s">
        <v>82</v>
      </c>
    </row>
    <row r="141" s="11" customFormat="1" ht="25.92" customHeight="1">
      <c r="A141" s="11"/>
      <c r="B141" s="192"/>
      <c r="C141" s="193"/>
      <c r="D141" s="194" t="s">
        <v>71</v>
      </c>
      <c r="E141" s="195" t="s">
        <v>460</v>
      </c>
      <c r="F141" s="195" t="s">
        <v>461</v>
      </c>
      <c r="G141" s="193"/>
      <c r="H141" s="193"/>
      <c r="I141" s="196"/>
      <c r="J141" s="197">
        <f>BK141</f>
        <v>0</v>
      </c>
      <c r="K141" s="193"/>
      <c r="L141" s="198"/>
      <c r="M141" s="199"/>
      <c r="N141" s="200"/>
      <c r="O141" s="200"/>
      <c r="P141" s="201">
        <f>P142+P207+P227</f>
        <v>0</v>
      </c>
      <c r="Q141" s="200"/>
      <c r="R141" s="201">
        <f>R142+R207+R227</f>
        <v>0.46480199999999999</v>
      </c>
      <c r="S141" s="200"/>
      <c r="T141" s="202">
        <f>T142+T207+T227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3" t="s">
        <v>82</v>
      </c>
      <c r="AT141" s="204" t="s">
        <v>71</v>
      </c>
      <c r="AU141" s="204" t="s">
        <v>72</v>
      </c>
      <c r="AY141" s="203" t="s">
        <v>146</v>
      </c>
      <c r="BK141" s="205">
        <f>BK142+BK207+BK227</f>
        <v>0</v>
      </c>
    </row>
    <row r="142" s="11" customFormat="1" ht="22.8" customHeight="1">
      <c r="A142" s="11"/>
      <c r="B142" s="192"/>
      <c r="C142" s="193"/>
      <c r="D142" s="194" t="s">
        <v>71</v>
      </c>
      <c r="E142" s="234" t="s">
        <v>855</v>
      </c>
      <c r="F142" s="234" t="s">
        <v>856</v>
      </c>
      <c r="G142" s="193"/>
      <c r="H142" s="193"/>
      <c r="I142" s="196"/>
      <c r="J142" s="235">
        <f>BK142</f>
        <v>0</v>
      </c>
      <c r="K142" s="193"/>
      <c r="L142" s="198"/>
      <c r="M142" s="199"/>
      <c r="N142" s="200"/>
      <c r="O142" s="200"/>
      <c r="P142" s="201">
        <f>SUM(P143:P206)</f>
        <v>0</v>
      </c>
      <c r="Q142" s="200"/>
      <c r="R142" s="201">
        <f>SUM(R143:R206)</f>
        <v>0.34775200000000001</v>
      </c>
      <c r="S142" s="200"/>
      <c r="T142" s="202">
        <f>SUM(T143:T206)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3" t="s">
        <v>82</v>
      </c>
      <c r="AT142" s="204" t="s">
        <v>71</v>
      </c>
      <c r="AU142" s="204" t="s">
        <v>79</v>
      </c>
      <c r="AY142" s="203" t="s">
        <v>146</v>
      </c>
      <c r="BK142" s="205">
        <f>SUM(BK143:BK206)</f>
        <v>0</v>
      </c>
    </row>
    <row r="143" s="2" customFormat="1" ht="24.15" customHeight="1">
      <c r="A143" s="39"/>
      <c r="B143" s="40"/>
      <c r="C143" s="206" t="s">
        <v>179</v>
      </c>
      <c r="D143" s="206" t="s">
        <v>147</v>
      </c>
      <c r="E143" s="207" t="s">
        <v>857</v>
      </c>
      <c r="F143" s="208" t="s">
        <v>858</v>
      </c>
      <c r="G143" s="209" t="s">
        <v>414</v>
      </c>
      <c r="H143" s="210">
        <v>81.400000000000006</v>
      </c>
      <c r="I143" s="211"/>
      <c r="J143" s="212">
        <f>ROUND(I143*H143,2)</f>
        <v>0</v>
      </c>
      <c r="K143" s="208" t="s">
        <v>194</v>
      </c>
      <c r="L143" s="45"/>
      <c r="M143" s="213" t="s">
        <v>19</v>
      </c>
      <c r="N143" s="214" t="s">
        <v>43</v>
      </c>
      <c r="O143" s="85"/>
      <c r="P143" s="215">
        <f>O143*H143</f>
        <v>0</v>
      </c>
      <c r="Q143" s="215">
        <v>0.0014</v>
      </c>
      <c r="R143" s="215">
        <f>Q143*H143</f>
        <v>0.11396000000000001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395</v>
      </c>
      <c r="AT143" s="217" t="s">
        <v>147</v>
      </c>
      <c r="AU143" s="217" t="s">
        <v>82</v>
      </c>
      <c r="AY143" s="18" t="s">
        <v>146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79</v>
      </c>
      <c r="BK143" s="218">
        <f>ROUND(I143*H143,2)</f>
        <v>0</v>
      </c>
      <c r="BL143" s="18" t="s">
        <v>395</v>
      </c>
      <c r="BM143" s="217" t="s">
        <v>859</v>
      </c>
    </row>
    <row r="144" s="2" customFormat="1">
      <c r="A144" s="39"/>
      <c r="B144" s="40"/>
      <c r="C144" s="41"/>
      <c r="D144" s="219" t="s">
        <v>152</v>
      </c>
      <c r="E144" s="41"/>
      <c r="F144" s="220" t="s">
        <v>860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82</v>
      </c>
    </row>
    <row r="145" s="2" customFormat="1">
      <c r="A145" s="39"/>
      <c r="B145" s="40"/>
      <c r="C145" s="41"/>
      <c r="D145" s="236" t="s">
        <v>197</v>
      </c>
      <c r="E145" s="41"/>
      <c r="F145" s="237" t="s">
        <v>861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197</v>
      </c>
      <c r="AU145" s="18" t="s">
        <v>82</v>
      </c>
    </row>
    <row r="146" s="13" customFormat="1">
      <c r="A146" s="13"/>
      <c r="B146" s="238"/>
      <c r="C146" s="239"/>
      <c r="D146" s="219" t="s">
        <v>235</v>
      </c>
      <c r="E146" s="240" t="s">
        <v>19</v>
      </c>
      <c r="F146" s="241" t="s">
        <v>837</v>
      </c>
      <c r="G146" s="239"/>
      <c r="H146" s="240" t="s">
        <v>19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235</v>
      </c>
      <c r="AU146" s="247" t="s">
        <v>82</v>
      </c>
      <c r="AV146" s="13" t="s">
        <v>79</v>
      </c>
      <c r="AW146" s="13" t="s">
        <v>33</v>
      </c>
      <c r="AX146" s="13" t="s">
        <v>72</v>
      </c>
      <c r="AY146" s="247" t="s">
        <v>146</v>
      </c>
    </row>
    <row r="147" s="14" customFormat="1">
      <c r="A147" s="14"/>
      <c r="B147" s="248"/>
      <c r="C147" s="249"/>
      <c r="D147" s="219" t="s">
        <v>235</v>
      </c>
      <c r="E147" s="250" t="s">
        <v>19</v>
      </c>
      <c r="F147" s="251" t="s">
        <v>838</v>
      </c>
      <c r="G147" s="249"/>
      <c r="H147" s="252">
        <v>8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235</v>
      </c>
      <c r="AU147" s="258" t="s">
        <v>82</v>
      </c>
      <c r="AV147" s="14" t="s">
        <v>82</v>
      </c>
      <c r="AW147" s="14" t="s">
        <v>33</v>
      </c>
      <c r="AX147" s="14" t="s">
        <v>72</v>
      </c>
      <c r="AY147" s="258" t="s">
        <v>146</v>
      </c>
    </row>
    <row r="148" s="14" customFormat="1">
      <c r="A148" s="14"/>
      <c r="B148" s="248"/>
      <c r="C148" s="249"/>
      <c r="D148" s="219" t="s">
        <v>235</v>
      </c>
      <c r="E148" s="250" t="s">
        <v>19</v>
      </c>
      <c r="F148" s="251" t="s">
        <v>839</v>
      </c>
      <c r="G148" s="249"/>
      <c r="H148" s="252">
        <v>8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235</v>
      </c>
      <c r="AU148" s="258" t="s">
        <v>82</v>
      </c>
      <c r="AV148" s="14" t="s">
        <v>82</v>
      </c>
      <c r="AW148" s="14" t="s">
        <v>33</v>
      </c>
      <c r="AX148" s="14" t="s">
        <v>72</v>
      </c>
      <c r="AY148" s="258" t="s">
        <v>146</v>
      </c>
    </row>
    <row r="149" s="14" customFormat="1">
      <c r="A149" s="14"/>
      <c r="B149" s="248"/>
      <c r="C149" s="249"/>
      <c r="D149" s="219" t="s">
        <v>235</v>
      </c>
      <c r="E149" s="250" t="s">
        <v>19</v>
      </c>
      <c r="F149" s="251" t="s">
        <v>840</v>
      </c>
      <c r="G149" s="249"/>
      <c r="H149" s="252">
        <v>8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235</v>
      </c>
      <c r="AU149" s="258" t="s">
        <v>82</v>
      </c>
      <c r="AV149" s="14" t="s">
        <v>82</v>
      </c>
      <c r="AW149" s="14" t="s">
        <v>33</v>
      </c>
      <c r="AX149" s="14" t="s">
        <v>72</v>
      </c>
      <c r="AY149" s="258" t="s">
        <v>146</v>
      </c>
    </row>
    <row r="150" s="13" customFormat="1">
      <c r="A150" s="13"/>
      <c r="B150" s="238"/>
      <c r="C150" s="239"/>
      <c r="D150" s="219" t="s">
        <v>235</v>
      </c>
      <c r="E150" s="240" t="s">
        <v>19</v>
      </c>
      <c r="F150" s="241" t="s">
        <v>862</v>
      </c>
      <c r="G150" s="239"/>
      <c r="H150" s="240" t="s">
        <v>19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235</v>
      </c>
      <c r="AU150" s="247" t="s">
        <v>82</v>
      </c>
      <c r="AV150" s="13" t="s">
        <v>79</v>
      </c>
      <c r="AW150" s="13" t="s">
        <v>33</v>
      </c>
      <c r="AX150" s="13" t="s">
        <v>72</v>
      </c>
      <c r="AY150" s="247" t="s">
        <v>146</v>
      </c>
    </row>
    <row r="151" s="14" customFormat="1">
      <c r="A151" s="14"/>
      <c r="B151" s="248"/>
      <c r="C151" s="249"/>
      <c r="D151" s="219" t="s">
        <v>235</v>
      </c>
      <c r="E151" s="250" t="s">
        <v>19</v>
      </c>
      <c r="F151" s="251" t="s">
        <v>863</v>
      </c>
      <c r="G151" s="249"/>
      <c r="H151" s="252">
        <v>2.3999999999999999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235</v>
      </c>
      <c r="AU151" s="258" t="s">
        <v>82</v>
      </c>
      <c r="AV151" s="14" t="s">
        <v>82</v>
      </c>
      <c r="AW151" s="14" t="s">
        <v>33</v>
      </c>
      <c r="AX151" s="14" t="s">
        <v>72</v>
      </c>
      <c r="AY151" s="258" t="s">
        <v>146</v>
      </c>
    </row>
    <row r="152" s="14" customFormat="1">
      <c r="A152" s="14"/>
      <c r="B152" s="248"/>
      <c r="C152" s="249"/>
      <c r="D152" s="219" t="s">
        <v>235</v>
      </c>
      <c r="E152" s="250" t="s">
        <v>19</v>
      </c>
      <c r="F152" s="251" t="s">
        <v>864</v>
      </c>
      <c r="G152" s="249"/>
      <c r="H152" s="252">
        <v>38.799999999999997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235</v>
      </c>
      <c r="AU152" s="258" t="s">
        <v>82</v>
      </c>
      <c r="AV152" s="14" t="s">
        <v>82</v>
      </c>
      <c r="AW152" s="14" t="s">
        <v>33</v>
      </c>
      <c r="AX152" s="14" t="s">
        <v>72</v>
      </c>
      <c r="AY152" s="258" t="s">
        <v>146</v>
      </c>
    </row>
    <row r="153" s="14" customFormat="1">
      <c r="A153" s="14"/>
      <c r="B153" s="248"/>
      <c r="C153" s="249"/>
      <c r="D153" s="219" t="s">
        <v>235</v>
      </c>
      <c r="E153" s="250" t="s">
        <v>19</v>
      </c>
      <c r="F153" s="251" t="s">
        <v>865</v>
      </c>
      <c r="G153" s="249"/>
      <c r="H153" s="252">
        <v>15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235</v>
      </c>
      <c r="AU153" s="258" t="s">
        <v>82</v>
      </c>
      <c r="AV153" s="14" t="s">
        <v>82</v>
      </c>
      <c r="AW153" s="14" t="s">
        <v>33</v>
      </c>
      <c r="AX153" s="14" t="s">
        <v>72</v>
      </c>
      <c r="AY153" s="258" t="s">
        <v>146</v>
      </c>
    </row>
    <row r="154" s="13" customFormat="1">
      <c r="A154" s="13"/>
      <c r="B154" s="238"/>
      <c r="C154" s="239"/>
      <c r="D154" s="219" t="s">
        <v>235</v>
      </c>
      <c r="E154" s="240" t="s">
        <v>19</v>
      </c>
      <c r="F154" s="241" t="s">
        <v>866</v>
      </c>
      <c r="G154" s="239"/>
      <c r="H154" s="240" t="s">
        <v>19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235</v>
      </c>
      <c r="AU154" s="247" t="s">
        <v>82</v>
      </c>
      <c r="AV154" s="13" t="s">
        <v>79</v>
      </c>
      <c r="AW154" s="13" t="s">
        <v>33</v>
      </c>
      <c r="AX154" s="13" t="s">
        <v>72</v>
      </c>
      <c r="AY154" s="247" t="s">
        <v>146</v>
      </c>
    </row>
    <row r="155" s="14" customFormat="1">
      <c r="A155" s="14"/>
      <c r="B155" s="248"/>
      <c r="C155" s="249"/>
      <c r="D155" s="219" t="s">
        <v>235</v>
      </c>
      <c r="E155" s="250" t="s">
        <v>19</v>
      </c>
      <c r="F155" s="251" t="s">
        <v>867</v>
      </c>
      <c r="G155" s="249"/>
      <c r="H155" s="252">
        <v>1.2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235</v>
      </c>
      <c r="AU155" s="258" t="s">
        <v>82</v>
      </c>
      <c r="AV155" s="14" t="s">
        <v>82</v>
      </c>
      <c r="AW155" s="14" t="s">
        <v>33</v>
      </c>
      <c r="AX155" s="14" t="s">
        <v>72</v>
      </c>
      <c r="AY155" s="258" t="s">
        <v>146</v>
      </c>
    </row>
    <row r="156" s="15" customFormat="1">
      <c r="A156" s="15"/>
      <c r="B156" s="269"/>
      <c r="C156" s="270"/>
      <c r="D156" s="219" t="s">
        <v>235</v>
      </c>
      <c r="E156" s="271" t="s">
        <v>19</v>
      </c>
      <c r="F156" s="272" t="s">
        <v>271</v>
      </c>
      <c r="G156" s="270"/>
      <c r="H156" s="273">
        <v>81.399999999999991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9" t="s">
        <v>235</v>
      </c>
      <c r="AU156" s="279" t="s">
        <v>82</v>
      </c>
      <c r="AV156" s="15" t="s">
        <v>145</v>
      </c>
      <c r="AW156" s="15" t="s">
        <v>33</v>
      </c>
      <c r="AX156" s="15" t="s">
        <v>79</v>
      </c>
      <c r="AY156" s="279" t="s">
        <v>146</v>
      </c>
    </row>
    <row r="157" s="2" customFormat="1" ht="24.15" customHeight="1">
      <c r="A157" s="39"/>
      <c r="B157" s="40"/>
      <c r="C157" s="206" t="s">
        <v>286</v>
      </c>
      <c r="D157" s="206" t="s">
        <v>147</v>
      </c>
      <c r="E157" s="207" t="s">
        <v>868</v>
      </c>
      <c r="F157" s="208" t="s">
        <v>869</v>
      </c>
      <c r="G157" s="209" t="s">
        <v>414</v>
      </c>
      <c r="H157" s="210">
        <v>90.799999999999997</v>
      </c>
      <c r="I157" s="211"/>
      <c r="J157" s="212">
        <f>ROUND(I157*H157,2)</f>
        <v>0</v>
      </c>
      <c r="K157" s="208" t="s">
        <v>194</v>
      </c>
      <c r="L157" s="45"/>
      <c r="M157" s="213" t="s">
        <v>19</v>
      </c>
      <c r="N157" s="214" t="s">
        <v>43</v>
      </c>
      <c r="O157" s="85"/>
      <c r="P157" s="215">
        <f>O157*H157</f>
        <v>0</v>
      </c>
      <c r="Q157" s="215">
        <v>0.0018400000000000001</v>
      </c>
      <c r="R157" s="215">
        <f>Q157*H157</f>
        <v>0.167072</v>
      </c>
      <c r="S157" s="215">
        <v>0</v>
      </c>
      <c r="T157" s="21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7" t="s">
        <v>395</v>
      </c>
      <c r="AT157" s="217" t="s">
        <v>147</v>
      </c>
      <c r="AU157" s="217" t="s">
        <v>82</v>
      </c>
      <c r="AY157" s="18" t="s">
        <v>146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79</v>
      </c>
      <c r="BK157" s="218">
        <f>ROUND(I157*H157,2)</f>
        <v>0</v>
      </c>
      <c r="BL157" s="18" t="s">
        <v>395</v>
      </c>
      <c r="BM157" s="217" t="s">
        <v>870</v>
      </c>
    </row>
    <row r="158" s="2" customFormat="1">
      <c r="A158" s="39"/>
      <c r="B158" s="40"/>
      <c r="C158" s="41"/>
      <c r="D158" s="219" t="s">
        <v>152</v>
      </c>
      <c r="E158" s="41"/>
      <c r="F158" s="220" t="s">
        <v>871</v>
      </c>
      <c r="G158" s="41"/>
      <c r="H158" s="41"/>
      <c r="I158" s="221"/>
      <c r="J158" s="41"/>
      <c r="K158" s="41"/>
      <c r="L158" s="45"/>
      <c r="M158" s="222"/>
      <c r="N158" s="223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152</v>
      </c>
      <c r="AU158" s="18" t="s">
        <v>82</v>
      </c>
    </row>
    <row r="159" s="2" customFormat="1">
      <c r="A159" s="39"/>
      <c r="B159" s="40"/>
      <c r="C159" s="41"/>
      <c r="D159" s="236" t="s">
        <v>197</v>
      </c>
      <c r="E159" s="41"/>
      <c r="F159" s="237" t="s">
        <v>872</v>
      </c>
      <c r="G159" s="41"/>
      <c r="H159" s="41"/>
      <c r="I159" s="221"/>
      <c r="J159" s="41"/>
      <c r="K159" s="41"/>
      <c r="L159" s="45"/>
      <c r="M159" s="222"/>
      <c r="N159" s="22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197</v>
      </c>
      <c r="AU159" s="18" t="s">
        <v>82</v>
      </c>
    </row>
    <row r="160" s="13" customFormat="1">
      <c r="A160" s="13"/>
      <c r="B160" s="238"/>
      <c r="C160" s="239"/>
      <c r="D160" s="219" t="s">
        <v>235</v>
      </c>
      <c r="E160" s="240" t="s">
        <v>19</v>
      </c>
      <c r="F160" s="241" t="s">
        <v>837</v>
      </c>
      <c r="G160" s="239"/>
      <c r="H160" s="240" t="s">
        <v>19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235</v>
      </c>
      <c r="AU160" s="247" t="s">
        <v>82</v>
      </c>
      <c r="AV160" s="13" t="s">
        <v>79</v>
      </c>
      <c r="AW160" s="13" t="s">
        <v>33</v>
      </c>
      <c r="AX160" s="13" t="s">
        <v>72</v>
      </c>
      <c r="AY160" s="247" t="s">
        <v>146</v>
      </c>
    </row>
    <row r="161" s="14" customFormat="1">
      <c r="A161" s="14"/>
      <c r="B161" s="248"/>
      <c r="C161" s="249"/>
      <c r="D161" s="219" t="s">
        <v>235</v>
      </c>
      <c r="E161" s="250" t="s">
        <v>19</v>
      </c>
      <c r="F161" s="251" t="s">
        <v>838</v>
      </c>
      <c r="G161" s="249"/>
      <c r="H161" s="252">
        <v>8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235</v>
      </c>
      <c r="AU161" s="258" t="s">
        <v>82</v>
      </c>
      <c r="AV161" s="14" t="s">
        <v>82</v>
      </c>
      <c r="AW161" s="14" t="s">
        <v>33</v>
      </c>
      <c r="AX161" s="14" t="s">
        <v>72</v>
      </c>
      <c r="AY161" s="258" t="s">
        <v>146</v>
      </c>
    </row>
    <row r="162" s="14" customFormat="1">
      <c r="A162" s="14"/>
      <c r="B162" s="248"/>
      <c r="C162" s="249"/>
      <c r="D162" s="219" t="s">
        <v>235</v>
      </c>
      <c r="E162" s="250" t="s">
        <v>19</v>
      </c>
      <c r="F162" s="251" t="s">
        <v>842</v>
      </c>
      <c r="G162" s="249"/>
      <c r="H162" s="252">
        <v>8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235</v>
      </c>
      <c r="AU162" s="258" t="s">
        <v>82</v>
      </c>
      <c r="AV162" s="14" t="s">
        <v>82</v>
      </c>
      <c r="AW162" s="14" t="s">
        <v>33</v>
      </c>
      <c r="AX162" s="14" t="s">
        <v>72</v>
      </c>
      <c r="AY162" s="258" t="s">
        <v>146</v>
      </c>
    </row>
    <row r="163" s="14" customFormat="1">
      <c r="A163" s="14"/>
      <c r="B163" s="248"/>
      <c r="C163" s="249"/>
      <c r="D163" s="219" t="s">
        <v>235</v>
      </c>
      <c r="E163" s="250" t="s">
        <v>19</v>
      </c>
      <c r="F163" s="251" t="s">
        <v>843</v>
      </c>
      <c r="G163" s="249"/>
      <c r="H163" s="252">
        <v>16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235</v>
      </c>
      <c r="AU163" s="258" t="s">
        <v>82</v>
      </c>
      <c r="AV163" s="14" t="s">
        <v>82</v>
      </c>
      <c r="AW163" s="14" t="s">
        <v>33</v>
      </c>
      <c r="AX163" s="14" t="s">
        <v>72</v>
      </c>
      <c r="AY163" s="258" t="s">
        <v>146</v>
      </c>
    </row>
    <row r="164" s="14" customFormat="1">
      <c r="A164" s="14"/>
      <c r="B164" s="248"/>
      <c r="C164" s="249"/>
      <c r="D164" s="219" t="s">
        <v>235</v>
      </c>
      <c r="E164" s="250" t="s">
        <v>19</v>
      </c>
      <c r="F164" s="251" t="s">
        <v>844</v>
      </c>
      <c r="G164" s="249"/>
      <c r="H164" s="252">
        <v>8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235</v>
      </c>
      <c r="AU164" s="258" t="s">
        <v>82</v>
      </c>
      <c r="AV164" s="14" t="s">
        <v>82</v>
      </c>
      <c r="AW164" s="14" t="s">
        <v>33</v>
      </c>
      <c r="AX164" s="14" t="s">
        <v>72</v>
      </c>
      <c r="AY164" s="258" t="s">
        <v>146</v>
      </c>
    </row>
    <row r="165" s="13" customFormat="1">
      <c r="A165" s="13"/>
      <c r="B165" s="238"/>
      <c r="C165" s="239"/>
      <c r="D165" s="219" t="s">
        <v>235</v>
      </c>
      <c r="E165" s="240" t="s">
        <v>19</v>
      </c>
      <c r="F165" s="241" t="s">
        <v>862</v>
      </c>
      <c r="G165" s="239"/>
      <c r="H165" s="240" t="s">
        <v>19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235</v>
      </c>
      <c r="AU165" s="247" t="s">
        <v>82</v>
      </c>
      <c r="AV165" s="13" t="s">
        <v>79</v>
      </c>
      <c r="AW165" s="13" t="s">
        <v>33</v>
      </c>
      <c r="AX165" s="13" t="s">
        <v>72</v>
      </c>
      <c r="AY165" s="247" t="s">
        <v>146</v>
      </c>
    </row>
    <row r="166" s="14" customFormat="1">
      <c r="A166" s="14"/>
      <c r="B166" s="248"/>
      <c r="C166" s="249"/>
      <c r="D166" s="219" t="s">
        <v>235</v>
      </c>
      <c r="E166" s="250" t="s">
        <v>19</v>
      </c>
      <c r="F166" s="251" t="s">
        <v>873</v>
      </c>
      <c r="G166" s="249"/>
      <c r="H166" s="252">
        <v>50.799999999999997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235</v>
      </c>
      <c r="AU166" s="258" t="s">
        <v>82</v>
      </c>
      <c r="AV166" s="14" t="s">
        <v>82</v>
      </c>
      <c r="AW166" s="14" t="s">
        <v>33</v>
      </c>
      <c r="AX166" s="14" t="s">
        <v>72</v>
      </c>
      <c r="AY166" s="258" t="s">
        <v>146</v>
      </c>
    </row>
    <row r="167" s="15" customFormat="1">
      <c r="A167" s="15"/>
      <c r="B167" s="269"/>
      <c r="C167" s="270"/>
      <c r="D167" s="219" t="s">
        <v>235</v>
      </c>
      <c r="E167" s="271" t="s">
        <v>19</v>
      </c>
      <c r="F167" s="272" t="s">
        <v>271</v>
      </c>
      <c r="G167" s="270"/>
      <c r="H167" s="273">
        <v>90.799999999999997</v>
      </c>
      <c r="I167" s="274"/>
      <c r="J167" s="270"/>
      <c r="K167" s="270"/>
      <c r="L167" s="275"/>
      <c r="M167" s="276"/>
      <c r="N167" s="277"/>
      <c r="O167" s="277"/>
      <c r="P167" s="277"/>
      <c r="Q167" s="277"/>
      <c r="R167" s="277"/>
      <c r="S167" s="277"/>
      <c r="T167" s="27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9" t="s">
        <v>235</v>
      </c>
      <c r="AU167" s="279" t="s">
        <v>82</v>
      </c>
      <c r="AV167" s="15" t="s">
        <v>145</v>
      </c>
      <c r="AW167" s="15" t="s">
        <v>33</v>
      </c>
      <c r="AX167" s="15" t="s">
        <v>79</v>
      </c>
      <c r="AY167" s="279" t="s">
        <v>146</v>
      </c>
    </row>
    <row r="168" s="2" customFormat="1" ht="24.15" customHeight="1">
      <c r="A168" s="39"/>
      <c r="B168" s="40"/>
      <c r="C168" s="206" t="s">
        <v>327</v>
      </c>
      <c r="D168" s="206" t="s">
        <v>147</v>
      </c>
      <c r="E168" s="207" t="s">
        <v>874</v>
      </c>
      <c r="F168" s="208" t="s">
        <v>875</v>
      </c>
      <c r="G168" s="209" t="s">
        <v>414</v>
      </c>
      <c r="H168" s="210">
        <v>24</v>
      </c>
      <c r="I168" s="211"/>
      <c r="J168" s="212">
        <f>ROUND(I168*H168,2)</f>
        <v>0</v>
      </c>
      <c r="K168" s="208" t="s">
        <v>194</v>
      </c>
      <c r="L168" s="45"/>
      <c r="M168" s="213" t="s">
        <v>19</v>
      </c>
      <c r="N168" s="214" t="s">
        <v>43</v>
      </c>
      <c r="O168" s="85"/>
      <c r="P168" s="215">
        <f>O168*H168</f>
        <v>0</v>
      </c>
      <c r="Q168" s="215">
        <v>0.0027799999999999999</v>
      </c>
      <c r="R168" s="215">
        <f>Q168*H168</f>
        <v>0.066720000000000002</v>
      </c>
      <c r="S168" s="215">
        <v>0</v>
      </c>
      <c r="T168" s="21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7" t="s">
        <v>395</v>
      </c>
      <c r="AT168" s="217" t="s">
        <v>147</v>
      </c>
      <c r="AU168" s="217" t="s">
        <v>82</v>
      </c>
      <c r="AY168" s="18" t="s">
        <v>146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79</v>
      </c>
      <c r="BK168" s="218">
        <f>ROUND(I168*H168,2)</f>
        <v>0</v>
      </c>
      <c r="BL168" s="18" t="s">
        <v>395</v>
      </c>
      <c r="BM168" s="217" t="s">
        <v>876</v>
      </c>
    </row>
    <row r="169" s="2" customFormat="1">
      <c r="A169" s="39"/>
      <c r="B169" s="40"/>
      <c r="C169" s="41"/>
      <c r="D169" s="219" t="s">
        <v>152</v>
      </c>
      <c r="E169" s="41"/>
      <c r="F169" s="220" t="s">
        <v>877</v>
      </c>
      <c r="G169" s="41"/>
      <c r="H169" s="41"/>
      <c r="I169" s="221"/>
      <c r="J169" s="41"/>
      <c r="K169" s="41"/>
      <c r="L169" s="45"/>
      <c r="M169" s="222"/>
      <c r="N169" s="22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152</v>
      </c>
      <c r="AU169" s="18" t="s">
        <v>82</v>
      </c>
    </row>
    <row r="170" s="2" customFormat="1">
      <c r="A170" s="39"/>
      <c r="B170" s="40"/>
      <c r="C170" s="41"/>
      <c r="D170" s="236" t="s">
        <v>197</v>
      </c>
      <c r="E170" s="41"/>
      <c r="F170" s="237" t="s">
        <v>878</v>
      </c>
      <c r="G170" s="41"/>
      <c r="H170" s="41"/>
      <c r="I170" s="221"/>
      <c r="J170" s="41"/>
      <c r="K170" s="41"/>
      <c r="L170" s="45"/>
      <c r="M170" s="222"/>
      <c r="N170" s="223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197</v>
      </c>
      <c r="AU170" s="18" t="s">
        <v>82</v>
      </c>
    </row>
    <row r="171" s="13" customFormat="1">
      <c r="A171" s="13"/>
      <c r="B171" s="238"/>
      <c r="C171" s="239"/>
      <c r="D171" s="219" t="s">
        <v>235</v>
      </c>
      <c r="E171" s="240" t="s">
        <v>19</v>
      </c>
      <c r="F171" s="241" t="s">
        <v>837</v>
      </c>
      <c r="G171" s="239"/>
      <c r="H171" s="240" t="s">
        <v>19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235</v>
      </c>
      <c r="AU171" s="247" t="s">
        <v>82</v>
      </c>
      <c r="AV171" s="13" t="s">
        <v>79</v>
      </c>
      <c r="AW171" s="13" t="s">
        <v>33</v>
      </c>
      <c r="AX171" s="13" t="s">
        <v>72</v>
      </c>
      <c r="AY171" s="247" t="s">
        <v>146</v>
      </c>
    </row>
    <row r="172" s="14" customFormat="1">
      <c r="A172" s="14"/>
      <c r="B172" s="248"/>
      <c r="C172" s="249"/>
      <c r="D172" s="219" t="s">
        <v>235</v>
      </c>
      <c r="E172" s="250" t="s">
        <v>19</v>
      </c>
      <c r="F172" s="251" t="s">
        <v>846</v>
      </c>
      <c r="G172" s="249"/>
      <c r="H172" s="252">
        <v>8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235</v>
      </c>
      <c r="AU172" s="258" t="s">
        <v>82</v>
      </c>
      <c r="AV172" s="14" t="s">
        <v>82</v>
      </c>
      <c r="AW172" s="14" t="s">
        <v>33</v>
      </c>
      <c r="AX172" s="14" t="s">
        <v>72</v>
      </c>
      <c r="AY172" s="258" t="s">
        <v>146</v>
      </c>
    </row>
    <row r="173" s="14" customFormat="1">
      <c r="A173" s="14"/>
      <c r="B173" s="248"/>
      <c r="C173" s="249"/>
      <c r="D173" s="219" t="s">
        <v>235</v>
      </c>
      <c r="E173" s="250" t="s">
        <v>19</v>
      </c>
      <c r="F173" s="251" t="s">
        <v>847</v>
      </c>
      <c r="G173" s="249"/>
      <c r="H173" s="252">
        <v>8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235</v>
      </c>
      <c r="AU173" s="258" t="s">
        <v>82</v>
      </c>
      <c r="AV173" s="14" t="s">
        <v>82</v>
      </c>
      <c r="AW173" s="14" t="s">
        <v>33</v>
      </c>
      <c r="AX173" s="14" t="s">
        <v>72</v>
      </c>
      <c r="AY173" s="258" t="s">
        <v>146</v>
      </c>
    </row>
    <row r="174" s="14" customFormat="1">
      <c r="A174" s="14"/>
      <c r="B174" s="248"/>
      <c r="C174" s="249"/>
      <c r="D174" s="219" t="s">
        <v>235</v>
      </c>
      <c r="E174" s="250" t="s">
        <v>19</v>
      </c>
      <c r="F174" s="251" t="s">
        <v>848</v>
      </c>
      <c r="G174" s="249"/>
      <c r="H174" s="252">
        <v>8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235</v>
      </c>
      <c r="AU174" s="258" t="s">
        <v>82</v>
      </c>
      <c r="AV174" s="14" t="s">
        <v>82</v>
      </c>
      <c r="AW174" s="14" t="s">
        <v>33</v>
      </c>
      <c r="AX174" s="14" t="s">
        <v>72</v>
      </c>
      <c r="AY174" s="258" t="s">
        <v>146</v>
      </c>
    </row>
    <row r="175" s="15" customFormat="1">
      <c r="A175" s="15"/>
      <c r="B175" s="269"/>
      <c r="C175" s="270"/>
      <c r="D175" s="219" t="s">
        <v>235</v>
      </c>
      <c r="E175" s="271" t="s">
        <v>19</v>
      </c>
      <c r="F175" s="272" t="s">
        <v>271</v>
      </c>
      <c r="G175" s="270"/>
      <c r="H175" s="273">
        <v>24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9" t="s">
        <v>235</v>
      </c>
      <c r="AU175" s="279" t="s">
        <v>82</v>
      </c>
      <c r="AV175" s="15" t="s">
        <v>145</v>
      </c>
      <c r="AW175" s="15" t="s">
        <v>33</v>
      </c>
      <c r="AX175" s="15" t="s">
        <v>79</v>
      </c>
      <c r="AY175" s="279" t="s">
        <v>146</v>
      </c>
    </row>
    <row r="176" s="2" customFormat="1" ht="21.75" customHeight="1">
      <c r="A176" s="39"/>
      <c r="B176" s="40"/>
      <c r="C176" s="206" t="s">
        <v>336</v>
      </c>
      <c r="D176" s="206" t="s">
        <v>147</v>
      </c>
      <c r="E176" s="207" t="s">
        <v>879</v>
      </c>
      <c r="F176" s="208" t="s">
        <v>880</v>
      </c>
      <c r="G176" s="209" t="s">
        <v>414</v>
      </c>
      <c r="H176" s="210">
        <v>196.19999999999999</v>
      </c>
      <c r="I176" s="211"/>
      <c r="J176" s="212">
        <f>ROUND(I176*H176,2)</f>
        <v>0</v>
      </c>
      <c r="K176" s="208" t="s">
        <v>194</v>
      </c>
      <c r="L176" s="45"/>
      <c r="M176" s="213" t="s">
        <v>19</v>
      </c>
      <c r="N176" s="214" t="s">
        <v>43</v>
      </c>
      <c r="O176" s="85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7" t="s">
        <v>395</v>
      </c>
      <c r="AT176" s="217" t="s">
        <v>147</v>
      </c>
      <c r="AU176" s="217" t="s">
        <v>82</v>
      </c>
      <c r="AY176" s="18" t="s">
        <v>146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79</v>
      </c>
      <c r="BK176" s="218">
        <f>ROUND(I176*H176,2)</f>
        <v>0</v>
      </c>
      <c r="BL176" s="18" t="s">
        <v>395</v>
      </c>
      <c r="BM176" s="217" t="s">
        <v>881</v>
      </c>
    </row>
    <row r="177" s="2" customFormat="1">
      <c r="A177" s="39"/>
      <c r="B177" s="40"/>
      <c r="C177" s="41"/>
      <c r="D177" s="219" t="s">
        <v>152</v>
      </c>
      <c r="E177" s="41"/>
      <c r="F177" s="220" t="s">
        <v>882</v>
      </c>
      <c r="G177" s="41"/>
      <c r="H177" s="41"/>
      <c r="I177" s="221"/>
      <c r="J177" s="41"/>
      <c r="K177" s="41"/>
      <c r="L177" s="45"/>
      <c r="M177" s="222"/>
      <c r="N177" s="22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152</v>
      </c>
      <c r="AU177" s="18" t="s">
        <v>82</v>
      </c>
    </row>
    <row r="178" s="2" customFormat="1">
      <c r="A178" s="39"/>
      <c r="B178" s="40"/>
      <c r="C178" s="41"/>
      <c r="D178" s="236" t="s">
        <v>197</v>
      </c>
      <c r="E178" s="41"/>
      <c r="F178" s="237" t="s">
        <v>883</v>
      </c>
      <c r="G178" s="41"/>
      <c r="H178" s="41"/>
      <c r="I178" s="221"/>
      <c r="J178" s="41"/>
      <c r="K178" s="41"/>
      <c r="L178" s="45"/>
      <c r="M178" s="222"/>
      <c r="N178" s="223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197</v>
      </c>
      <c r="AU178" s="18" t="s">
        <v>82</v>
      </c>
    </row>
    <row r="179" s="13" customFormat="1">
      <c r="A179" s="13"/>
      <c r="B179" s="238"/>
      <c r="C179" s="239"/>
      <c r="D179" s="219" t="s">
        <v>235</v>
      </c>
      <c r="E179" s="240" t="s">
        <v>19</v>
      </c>
      <c r="F179" s="241" t="s">
        <v>836</v>
      </c>
      <c r="G179" s="239"/>
      <c r="H179" s="240" t="s">
        <v>19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235</v>
      </c>
      <c r="AU179" s="247" t="s">
        <v>82</v>
      </c>
      <c r="AV179" s="13" t="s">
        <v>79</v>
      </c>
      <c r="AW179" s="13" t="s">
        <v>33</v>
      </c>
      <c r="AX179" s="13" t="s">
        <v>72</v>
      </c>
      <c r="AY179" s="247" t="s">
        <v>146</v>
      </c>
    </row>
    <row r="180" s="13" customFormat="1">
      <c r="A180" s="13"/>
      <c r="B180" s="238"/>
      <c r="C180" s="239"/>
      <c r="D180" s="219" t="s">
        <v>235</v>
      </c>
      <c r="E180" s="240" t="s">
        <v>19</v>
      </c>
      <c r="F180" s="241" t="s">
        <v>837</v>
      </c>
      <c r="G180" s="239"/>
      <c r="H180" s="240" t="s">
        <v>19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235</v>
      </c>
      <c r="AU180" s="247" t="s">
        <v>82</v>
      </c>
      <c r="AV180" s="13" t="s">
        <v>79</v>
      </c>
      <c r="AW180" s="13" t="s">
        <v>33</v>
      </c>
      <c r="AX180" s="13" t="s">
        <v>72</v>
      </c>
      <c r="AY180" s="247" t="s">
        <v>146</v>
      </c>
    </row>
    <row r="181" s="14" customFormat="1">
      <c r="A181" s="14"/>
      <c r="B181" s="248"/>
      <c r="C181" s="249"/>
      <c r="D181" s="219" t="s">
        <v>235</v>
      </c>
      <c r="E181" s="250" t="s">
        <v>19</v>
      </c>
      <c r="F181" s="251" t="s">
        <v>838</v>
      </c>
      <c r="G181" s="249"/>
      <c r="H181" s="252">
        <v>8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235</v>
      </c>
      <c r="AU181" s="258" t="s">
        <v>82</v>
      </c>
      <c r="AV181" s="14" t="s">
        <v>82</v>
      </c>
      <c r="AW181" s="14" t="s">
        <v>33</v>
      </c>
      <c r="AX181" s="14" t="s">
        <v>72</v>
      </c>
      <c r="AY181" s="258" t="s">
        <v>146</v>
      </c>
    </row>
    <row r="182" s="14" customFormat="1">
      <c r="A182" s="14"/>
      <c r="B182" s="248"/>
      <c r="C182" s="249"/>
      <c r="D182" s="219" t="s">
        <v>235</v>
      </c>
      <c r="E182" s="250" t="s">
        <v>19</v>
      </c>
      <c r="F182" s="251" t="s">
        <v>839</v>
      </c>
      <c r="G182" s="249"/>
      <c r="H182" s="252">
        <v>8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235</v>
      </c>
      <c r="AU182" s="258" t="s">
        <v>82</v>
      </c>
      <c r="AV182" s="14" t="s">
        <v>82</v>
      </c>
      <c r="AW182" s="14" t="s">
        <v>33</v>
      </c>
      <c r="AX182" s="14" t="s">
        <v>72</v>
      </c>
      <c r="AY182" s="258" t="s">
        <v>146</v>
      </c>
    </row>
    <row r="183" s="14" customFormat="1">
      <c r="A183" s="14"/>
      <c r="B183" s="248"/>
      <c r="C183" s="249"/>
      <c r="D183" s="219" t="s">
        <v>235</v>
      </c>
      <c r="E183" s="250" t="s">
        <v>19</v>
      </c>
      <c r="F183" s="251" t="s">
        <v>840</v>
      </c>
      <c r="G183" s="249"/>
      <c r="H183" s="252">
        <v>8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8" t="s">
        <v>235</v>
      </c>
      <c r="AU183" s="258" t="s">
        <v>82</v>
      </c>
      <c r="AV183" s="14" t="s">
        <v>82</v>
      </c>
      <c r="AW183" s="14" t="s">
        <v>33</v>
      </c>
      <c r="AX183" s="14" t="s">
        <v>72</v>
      </c>
      <c r="AY183" s="258" t="s">
        <v>146</v>
      </c>
    </row>
    <row r="184" s="13" customFormat="1">
      <c r="A184" s="13"/>
      <c r="B184" s="238"/>
      <c r="C184" s="239"/>
      <c r="D184" s="219" t="s">
        <v>235</v>
      </c>
      <c r="E184" s="240" t="s">
        <v>19</v>
      </c>
      <c r="F184" s="241" t="s">
        <v>862</v>
      </c>
      <c r="G184" s="239"/>
      <c r="H184" s="240" t="s">
        <v>19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235</v>
      </c>
      <c r="AU184" s="247" t="s">
        <v>82</v>
      </c>
      <c r="AV184" s="13" t="s">
        <v>79</v>
      </c>
      <c r="AW184" s="13" t="s">
        <v>33</v>
      </c>
      <c r="AX184" s="13" t="s">
        <v>72</v>
      </c>
      <c r="AY184" s="247" t="s">
        <v>146</v>
      </c>
    </row>
    <row r="185" s="14" customFormat="1">
      <c r="A185" s="14"/>
      <c r="B185" s="248"/>
      <c r="C185" s="249"/>
      <c r="D185" s="219" t="s">
        <v>235</v>
      </c>
      <c r="E185" s="250" t="s">
        <v>19</v>
      </c>
      <c r="F185" s="251" t="s">
        <v>863</v>
      </c>
      <c r="G185" s="249"/>
      <c r="H185" s="252">
        <v>2.3999999999999999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235</v>
      </c>
      <c r="AU185" s="258" t="s">
        <v>82</v>
      </c>
      <c r="AV185" s="14" t="s">
        <v>82</v>
      </c>
      <c r="AW185" s="14" t="s">
        <v>33</v>
      </c>
      <c r="AX185" s="14" t="s">
        <v>72</v>
      </c>
      <c r="AY185" s="258" t="s">
        <v>146</v>
      </c>
    </row>
    <row r="186" s="14" customFormat="1">
      <c r="A186" s="14"/>
      <c r="B186" s="248"/>
      <c r="C186" s="249"/>
      <c r="D186" s="219" t="s">
        <v>235</v>
      </c>
      <c r="E186" s="250" t="s">
        <v>19</v>
      </c>
      <c r="F186" s="251" t="s">
        <v>864</v>
      </c>
      <c r="G186" s="249"/>
      <c r="H186" s="252">
        <v>38.799999999999997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235</v>
      </c>
      <c r="AU186" s="258" t="s">
        <v>82</v>
      </c>
      <c r="AV186" s="14" t="s">
        <v>82</v>
      </c>
      <c r="AW186" s="14" t="s">
        <v>33</v>
      </c>
      <c r="AX186" s="14" t="s">
        <v>72</v>
      </c>
      <c r="AY186" s="258" t="s">
        <v>146</v>
      </c>
    </row>
    <row r="187" s="14" customFormat="1">
      <c r="A187" s="14"/>
      <c r="B187" s="248"/>
      <c r="C187" s="249"/>
      <c r="D187" s="219" t="s">
        <v>235</v>
      </c>
      <c r="E187" s="250" t="s">
        <v>19</v>
      </c>
      <c r="F187" s="251" t="s">
        <v>865</v>
      </c>
      <c r="G187" s="249"/>
      <c r="H187" s="252">
        <v>15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235</v>
      </c>
      <c r="AU187" s="258" t="s">
        <v>82</v>
      </c>
      <c r="AV187" s="14" t="s">
        <v>82</v>
      </c>
      <c r="AW187" s="14" t="s">
        <v>33</v>
      </c>
      <c r="AX187" s="14" t="s">
        <v>72</v>
      </c>
      <c r="AY187" s="258" t="s">
        <v>146</v>
      </c>
    </row>
    <row r="188" s="13" customFormat="1">
      <c r="A188" s="13"/>
      <c r="B188" s="238"/>
      <c r="C188" s="239"/>
      <c r="D188" s="219" t="s">
        <v>235</v>
      </c>
      <c r="E188" s="240" t="s">
        <v>19</v>
      </c>
      <c r="F188" s="241" t="s">
        <v>866</v>
      </c>
      <c r="G188" s="239"/>
      <c r="H188" s="240" t="s">
        <v>19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235</v>
      </c>
      <c r="AU188" s="247" t="s">
        <v>82</v>
      </c>
      <c r="AV188" s="13" t="s">
        <v>79</v>
      </c>
      <c r="AW188" s="13" t="s">
        <v>33</v>
      </c>
      <c r="AX188" s="13" t="s">
        <v>72</v>
      </c>
      <c r="AY188" s="247" t="s">
        <v>146</v>
      </c>
    </row>
    <row r="189" s="14" customFormat="1">
      <c r="A189" s="14"/>
      <c r="B189" s="248"/>
      <c r="C189" s="249"/>
      <c r="D189" s="219" t="s">
        <v>235</v>
      </c>
      <c r="E189" s="250" t="s">
        <v>19</v>
      </c>
      <c r="F189" s="251" t="s">
        <v>867</v>
      </c>
      <c r="G189" s="249"/>
      <c r="H189" s="252">
        <v>1.2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8" t="s">
        <v>235</v>
      </c>
      <c r="AU189" s="258" t="s">
        <v>82</v>
      </c>
      <c r="AV189" s="14" t="s">
        <v>82</v>
      </c>
      <c r="AW189" s="14" t="s">
        <v>33</v>
      </c>
      <c r="AX189" s="14" t="s">
        <v>72</v>
      </c>
      <c r="AY189" s="258" t="s">
        <v>146</v>
      </c>
    </row>
    <row r="190" s="13" customFormat="1">
      <c r="A190" s="13"/>
      <c r="B190" s="238"/>
      <c r="C190" s="239"/>
      <c r="D190" s="219" t="s">
        <v>235</v>
      </c>
      <c r="E190" s="240" t="s">
        <v>19</v>
      </c>
      <c r="F190" s="241" t="s">
        <v>841</v>
      </c>
      <c r="G190" s="239"/>
      <c r="H190" s="240" t="s">
        <v>19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235</v>
      </c>
      <c r="AU190" s="247" t="s">
        <v>82</v>
      </c>
      <c r="AV190" s="13" t="s">
        <v>79</v>
      </c>
      <c r="AW190" s="13" t="s">
        <v>33</v>
      </c>
      <c r="AX190" s="13" t="s">
        <v>72</v>
      </c>
      <c r="AY190" s="247" t="s">
        <v>146</v>
      </c>
    </row>
    <row r="191" s="13" customFormat="1">
      <c r="A191" s="13"/>
      <c r="B191" s="238"/>
      <c r="C191" s="239"/>
      <c r="D191" s="219" t="s">
        <v>235</v>
      </c>
      <c r="E191" s="240" t="s">
        <v>19</v>
      </c>
      <c r="F191" s="241" t="s">
        <v>837</v>
      </c>
      <c r="G191" s="239"/>
      <c r="H191" s="240" t="s">
        <v>19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235</v>
      </c>
      <c r="AU191" s="247" t="s">
        <v>82</v>
      </c>
      <c r="AV191" s="13" t="s">
        <v>79</v>
      </c>
      <c r="AW191" s="13" t="s">
        <v>33</v>
      </c>
      <c r="AX191" s="13" t="s">
        <v>72</v>
      </c>
      <c r="AY191" s="247" t="s">
        <v>146</v>
      </c>
    </row>
    <row r="192" s="14" customFormat="1">
      <c r="A192" s="14"/>
      <c r="B192" s="248"/>
      <c r="C192" s="249"/>
      <c r="D192" s="219" t="s">
        <v>235</v>
      </c>
      <c r="E192" s="250" t="s">
        <v>19</v>
      </c>
      <c r="F192" s="251" t="s">
        <v>838</v>
      </c>
      <c r="G192" s="249"/>
      <c r="H192" s="252">
        <v>8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235</v>
      </c>
      <c r="AU192" s="258" t="s">
        <v>82</v>
      </c>
      <c r="AV192" s="14" t="s">
        <v>82</v>
      </c>
      <c r="AW192" s="14" t="s">
        <v>33</v>
      </c>
      <c r="AX192" s="14" t="s">
        <v>72</v>
      </c>
      <c r="AY192" s="258" t="s">
        <v>146</v>
      </c>
    </row>
    <row r="193" s="14" customFormat="1">
      <c r="A193" s="14"/>
      <c r="B193" s="248"/>
      <c r="C193" s="249"/>
      <c r="D193" s="219" t="s">
        <v>235</v>
      </c>
      <c r="E193" s="250" t="s">
        <v>19</v>
      </c>
      <c r="F193" s="251" t="s">
        <v>842</v>
      </c>
      <c r="G193" s="249"/>
      <c r="H193" s="252">
        <v>8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235</v>
      </c>
      <c r="AU193" s="258" t="s">
        <v>82</v>
      </c>
      <c r="AV193" s="14" t="s">
        <v>82</v>
      </c>
      <c r="AW193" s="14" t="s">
        <v>33</v>
      </c>
      <c r="AX193" s="14" t="s">
        <v>72</v>
      </c>
      <c r="AY193" s="258" t="s">
        <v>146</v>
      </c>
    </row>
    <row r="194" s="14" customFormat="1">
      <c r="A194" s="14"/>
      <c r="B194" s="248"/>
      <c r="C194" s="249"/>
      <c r="D194" s="219" t="s">
        <v>235</v>
      </c>
      <c r="E194" s="250" t="s">
        <v>19</v>
      </c>
      <c r="F194" s="251" t="s">
        <v>843</v>
      </c>
      <c r="G194" s="249"/>
      <c r="H194" s="252">
        <v>16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235</v>
      </c>
      <c r="AU194" s="258" t="s">
        <v>82</v>
      </c>
      <c r="AV194" s="14" t="s">
        <v>82</v>
      </c>
      <c r="AW194" s="14" t="s">
        <v>33</v>
      </c>
      <c r="AX194" s="14" t="s">
        <v>72</v>
      </c>
      <c r="AY194" s="258" t="s">
        <v>146</v>
      </c>
    </row>
    <row r="195" s="14" customFormat="1">
      <c r="A195" s="14"/>
      <c r="B195" s="248"/>
      <c r="C195" s="249"/>
      <c r="D195" s="219" t="s">
        <v>235</v>
      </c>
      <c r="E195" s="250" t="s">
        <v>19</v>
      </c>
      <c r="F195" s="251" t="s">
        <v>844</v>
      </c>
      <c r="G195" s="249"/>
      <c r="H195" s="252">
        <v>8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235</v>
      </c>
      <c r="AU195" s="258" t="s">
        <v>82</v>
      </c>
      <c r="AV195" s="14" t="s">
        <v>82</v>
      </c>
      <c r="AW195" s="14" t="s">
        <v>33</v>
      </c>
      <c r="AX195" s="14" t="s">
        <v>72</v>
      </c>
      <c r="AY195" s="258" t="s">
        <v>146</v>
      </c>
    </row>
    <row r="196" s="13" customFormat="1">
      <c r="A196" s="13"/>
      <c r="B196" s="238"/>
      <c r="C196" s="239"/>
      <c r="D196" s="219" t="s">
        <v>235</v>
      </c>
      <c r="E196" s="240" t="s">
        <v>19</v>
      </c>
      <c r="F196" s="241" t="s">
        <v>862</v>
      </c>
      <c r="G196" s="239"/>
      <c r="H196" s="240" t="s">
        <v>19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235</v>
      </c>
      <c r="AU196" s="247" t="s">
        <v>82</v>
      </c>
      <c r="AV196" s="13" t="s">
        <v>79</v>
      </c>
      <c r="AW196" s="13" t="s">
        <v>33</v>
      </c>
      <c r="AX196" s="13" t="s">
        <v>72</v>
      </c>
      <c r="AY196" s="247" t="s">
        <v>146</v>
      </c>
    </row>
    <row r="197" s="14" customFormat="1">
      <c r="A197" s="14"/>
      <c r="B197" s="248"/>
      <c r="C197" s="249"/>
      <c r="D197" s="219" t="s">
        <v>235</v>
      </c>
      <c r="E197" s="250" t="s">
        <v>19</v>
      </c>
      <c r="F197" s="251" t="s">
        <v>873</v>
      </c>
      <c r="G197" s="249"/>
      <c r="H197" s="252">
        <v>50.799999999999997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235</v>
      </c>
      <c r="AU197" s="258" t="s">
        <v>82</v>
      </c>
      <c r="AV197" s="14" t="s">
        <v>82</v>
      </c>
      <c r="AW197" s="14" t="s">
        <v>33</v>
      </c>
      <c r="AX197" s="14" t="s">
        <v>72</v>
      </c>
      <c r="AY197" s="258" t="s">
        <v>146</v>
      </c>
    </row>
    <row r="198" s="13" customFormat="1">
      <c r="A198" s="13"/>
      <c r="B198" s="238"/>
      <c r="C198" s="239"/>
      <c r="D198" s="219" t="s">
        <v>235</v>
      </c>
      <c r="E198" s="240" t="s">
        <v>19</v>
      </c>
      <c r="F198" s="241" t="s">
        <v>845</v>
      </c>
      <c r="G198" s="239"/>
      <c r="H198" s="240" t="s">
        <v>19</v>
      </c>
      <c r="I198" s="242"/>
      <c r="J198" s="239"/>
      <c r="K198" s="239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235</v>
      </c>
      <c r="AU198" s="247" t="s">
        <v>82</v>
      </c>
      <c r="AV198" s="13" t="s">
        <v>79</v>
      </c>
      <c r="AW198" s="13" t="s">
        <v>33</v>
      </c>
      <c r="AX198" s="13" t="s">
        <v>72</v>
      </c>
      <c r="AY198" s="247" t="s">
        <v>146</v>
      </c>
    </row>
    <row r="199" s="13" customFormat="1">
      <c r="A199" s="13"/>
      <c r="B199" s="238"/>
      <c r="C199" s="239"/>
      <c r="D199" s="219" t="s">
        <v>235</v>
      </c>
      <c r="E199" s="240" t="s">
        <v>19</v>
      </c>
      <c r="F199" s="241" t="s">
        <v>837</v>
      </c>
      <c r="G199" s="239"/>
      <c r="H199" s="240" t="s">
        <v>19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235</v>
      </c>
      <c r="AU199" s="247" t="s">
        <v>82</v>
      </c>
      <c r="AV199" s="13" t="s">
        <v>79</v>
      </c>
      <c r="AW199" s="13" t="s">
        <v>33</v>
      </c>
      <c r="AX199" s="13" t="s">
        <v>72</v>
      </c>
      <c r="AY199" s="247" t="s">
        <v>146</v>
      </c>
    </row>
    <row r="200" s="14" customFormat="1">
      <c r="A200" s="14"/>
      <c r="B200" s="248"/>
      <c r="C200" s="249"/>
      <c r="D200" s="219" t="s">
        <v>235</v>
      </c>
      <c r="E200" s="250" t="s">
        <v>19</v>
      </c>
      <c r="F200" s="251" t="s">
        <v>846</v>
      </c>
      <c r="G200" s="249"/>
      <c r="H200" s="252">
        <v>8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235</v>
      </c>
      <c r="AU200" s="258" t="s">
        <v>82</v>
      </c>
      <c r="AV200" s="14" t="s">
        <v>82</v>
      </c>
      <c r="AW200" s="14" t="s">
        <v>33</v>
      </c>
      <c r="AX200" s="14" t="s">
        <v>72</v>
      </c>
      <c r="AY200" s="258" t="s">
        <v>146</v>
      </c>
    </row>
    <row r="201" s="14" customFormat="1">
      <c r="A201" s="14"/>
      <c r="B201" s="248"/>
      <c r="C201" s="249"/>
      <c r="D201" s="219" t="s">
        <v>235</v>
      </c>
      <c r="E201" s="250" t="s">
        <v>19</v>
      </c>
      <c r="F201" s="251" t="s">
        <v>847</v>
      </c>
      <c r="G201" s="249"/>
      <c r="H201" s="252">
        <v>8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235</v>
      </c>
      <c r="AU201" s="258" t="s">
        <v>82</v>
      </c>
      <c r="AV201" s="14" t="s">
        <v>82</v>
      </c>
      <c r="AW201" s="14" t="s">
        <v>33</v>
      </c>
      <c r="AX201" s="14" t="s">
        <v>72</v>
      </c>
      <c r="AY201" s="258" t="s">
        <v>146</v>
      </c>
    </row>
    <row r="202" s="14" customFormat="1">
      <c r="A202" s="14"/>
      <c r="B202" s="248"/>
      <c r="C202" s="249"/>
      <c r="D202" s="219" t="s">
        <v>235</v>
      </c>
      <c r="E202" s="250" t="s">
        <v>19</v>
      </c>
      <c r="F202" s="251" t="s">
        <v>848</v>
      </c>
      <c r="G202" s="249"/>
      <c r="H202" s="252">
        <v>8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235</v>
      </c>
      <c r="AU202" s="258" t="s">
        <v>82</v>
      </c>
      <c r="AV202" s="14" t="s">
        <v>82</v>
      </c>
      <c r="AW202" s="14" t="s">
        <v>33</v>
      </c>
      <c r="AX202" s="14" t="s">
        <v>72</v>
      </c>
      <c r="AY202" s="258" t="s">
        <v>146</v>
      </c>
    </row>
    <row r="203" s="15" customFormat="1">
      <c r="A203" s="15"/>
      <c r="B203" s="269"/>
      <c r="C203" s="270"/>
      <c r="D203" s="219" t="s">
        <v>235</v>
      </c>
      <c r="E203" s="271" t="s">
        <v>19</v>
      </c>
      <c r="F203" s="272" t="s">
        <v>271</v>
      </c>
      <c r="G203" s="270"/>
      <c r="H203" s="273">
        <v>196.19999999999999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9" t="s">
        <v>235</v>
      </c>
      <c r="AU203" s="279" t="s">
        <v>82</v>
      </c>
      <c r="AV203" s="15" t="s">
        <v>145</v>
      </c>
      <c r="AW203" s="15" t="s">
        <v>33</v>
      </c>
      <c r="AX203" s="15" t="s">
        <v>79</v>
      </c>
      <c r="AY203" s="279" t="s">
        <v>146</v>
      </c>
    </row>
    <row r="204" s="2" customFormat="1" ht="24.15" customHeight="1">
      <c r="A204" s="39"/>
      <c r="B204" s="40"/>
      <c r="C204" s="206" t="s">
        <v>342</v>
      </c>
      <c r="D204" s="206" t="s">
        <v>147</v>
      </c>
      <c r="E204" s="207" t="s">
        <v>884</v>
      </c>
      <c r="F204" s="208" t="s">
        <v>885</v>
      </c>
      <c r="G204" s="209" t="s">
        <v>239</v>
      </c>
      <c r="H204" s="210">
        <v>0.34799999999999998</v>
      </c>
      <c r="I204" s="211"/>
      <c r="J204" s="212">
        <f>ROUND(I204*H204,2)</f>
        <v>0</v>
      </c>
      <c r="K204" s="208" t="s">
        <v>194</v>
      </c>
      <c r="L204" s="45"/>
      <c r="M204" s="213" t="s">
        <v>19</v>
      </c>
      <c r="N204" s="214" t="s">
        <v>43</v>
      </c>
      <c r="O204" s="85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7" t="s">
        <v>395</v>
      </c>
      <c r="AT204" s="217" t="s">
        <v>147</v>
      </c>
      <c r="AU204" s="217" t="s">
        <v>82</v>
      </c>
      <c r="AY204" s="18" t="s">
        <v>146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79</v>
      </c>
      <c r="BK204" s="218">
        <f>ROUND(I204*H204,2)</f>
        <v>0</v>
      </c>
      <c r="BL204" s="18" t="s">
        <v>395</v>
      </c>
      <c r="BM204" s="217" t="s">
        <v>886</v>
      </c>
    </row>
    <row r="205" s="2" customFormat="1">
      <c r="A205" s="39"/>
      <c r="B205" s="40"/>
      <c r="C205" s="41"/>
      <c r="D205" s="219" t="s">
        <v>152</v>
      </c>
      <c r="E205" s="41"/>
      <c r="F205" s="220" t="s">
        <v>887</v>
      </c>
      <c r="G205" s="41"/>
      <c r="H205" s="41"/>
      <c r="I205" s="221"/>
      <c r="J205" s="41"/>
      <c r="K205" s="41"/>
      <c r="L205" s="45"/>
      <c r="M205" s="222"/>
      <c r="N205" s="22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152</v>
      </c>
      <c r="AU205" s="18" t="s">
        <v>82</v>
      </c>
    </row>
    <row r="206" s="2" customFormat="1">
      <c r="A206" s="39"/>
      <c r="B206" s="40"/>
      <c r="C206" s="41"/>
      <c r="D206" s="236" t="s">
        <v>197</v>
      </c>
      <c r="E206" s="41"/>
      <c r="F206" s="237" t="s">
        <v>888</v>
      </c>
      <c r="G206" s="41"/>
      <c r="H206" s="41"/>
      <c r="I206" s="221"/>
      <c r="J206" s="41"/>
      <c r="K206" s="41"/>
      <c r="L206" s="45"/>
      <c r="M206" s="222"/>
      <c r="N206" s="223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197</v>
      </c>
      <c r="AU206" s="18" t="s">
        <v>82</v>
      </c>
    </row>
    <row r="207" s="11" customFormat="1" ht="22.8" customHeight="1">
      <c r="A207" s="11"/>
      <c r="B207" s="192"/>
      <c r="C207" s="193"/>
      <c r="D207" s="194" t="s">
        <v>71</v>
      </c>
      <c r="E207" s="234" t="s">
        <v>889</v>
      </c>
      <c r="F207" s="234" t="s">
        <v>890</v>
      </c>
      <c r="G207" s="193"/>
      <c r="H207" s="193"/>
      <c r="I207" s="196"/>
      <c r="J207" s="235">
        <f>BK207</f>
        <v>0</v>
      </c>
      <c r="K207" s="193"/>
      <c r="L207" s="198"/>
      <c r="M207" s="199"/>
      <c r="N207" s="200"/>
      <c r="O207" s="200"/>
      <c r="P207" s="201">
        <f>SUM(P208:P226)</f>
        <v>0</v>
      </c>
      <c r="Q207" s="200"/>
      <c r="R207" s="201">
        <f>SUM(R208:R226)</f>
        <v>0.0033600000000000001</v>
      </c>
      <c r="S207" s="200"/>
      <c r="T207" s="202">
        <f>SUM(T208:T226)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203" t="s">
        <v>82</v>
      </c>
      <c r="AT207" s="204" t="s">
        <v>71</v>
      </c>
      <c r="AU207" s="204" t="s">
        <v>79</v>
      </c>
      <c r="AY207" s="203" t="s">
        <v>146</v>
      </c>
      <c r="BK207" s="205">
        <f>SUM(BK208:BK226)</f>
        <v>0</v>
      </c>
    </row>
    <row r="208" s="2" customFormat="1" ht="24.15" customHeight="1">
      <c r="A208" s="39"/>
      <c r="B208" s="40"/>
      <c r="C208" s="206" t="s">
        <v>347</v>
      </c>
      <c r="D208" s="206" t="s">
        <v>147</v>
      </c>
      <c r="E208" s="207" t="s">
        <v>891</v>
      </c>
      <c r="F208" s="208" t="s">
        <v>892</v>
      </c>
      <c r="G208" s="209" t="s">
        <v>231</v>
      </c>
      <c r="H208" s="210">
        <v>4</v>
      </c>
      <c r="I208" s="211"/>
      <c r="J208" s="212">
        <f>ROUND(I208*H208,2)</f>
        <v>0</v>
      </c>
      <c r="K208" s="208" t="s">
        <v>194</v>
      </c>
      <c r="L208" s="45"/>
      <c r="M208" s="213" t="s">
        <v>19</v>
      </c>
      <c r="N208" s="214" t="s">
        <v>43</v>
      </c>
      <c r="O208" s="85"/>
      <c r="P208" s="215">
        <f>O208*H208</f>
        <v>0</v>
      </c>
      <c r="Q208" s="215">
        <v>0.00013999999999999999</v>
      </c>
      <c r="R208" s="215">
        <f>Q208*H208</f>
        <v>0.00055999999999999995</v>
      </c>
      <c r="S208" s="215">
        <v>0</v>
      </c>
      <c r="T208" s="21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7" t="s">
        <v>395</v>
      </c>
      <c r="AT208" s="217" t="s">
        <v>147</v>
      </c>
      <c r="AU208" s="217" t="s">
        <v>82</v>
      </c>
      <c r="AY208" s="18" t="s">
        <v>146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79</v>
      </c>
      <c r="BK208" s="218">
        <f>ROUND(I208*H208,2)</f>
        <v>0</v>
      </c>
      <c r="BL208" s="18" t="s">
        <v>395</v>
      </c>
      <c r="BM208" s="217" t="s">
        <v>893</v>
      </c>
    </row>
    <row r="209" s="2" customFormat="1">
      <c r="A209" s="39"/>
      <c r="B209" s="40"/>
      <c r="C209" s="41"/>
      <c r="D209" s="219" t="s">
        <v>152</v>
      </c>
      <c r="E209" s="41"/>
      <c r="F209" s="220" t="s">
        <v>894</v>
      </c>
      <c r="G209" s="41"/>
      <c r="H209" s="41"/>
      <c r="I209" s="221"/>
      <c r="J209" s="41"/>
      <c r="K209" s="41"/>
      <c r="L209" s="45"/>
      <c r="M209" s="222"/>
      <c r="N209" s="22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152</v>
      </c>
      <c r="AU209" s="18" t="s">
        <v>82</v>
      </c>
    </row>
    <row r="210" s="2" customFormat="1">
      <c r="A210" s="39"/>
      <c r="B210" s="40"/>
      <c r="C210" s="41"/>
      <c r="D210" s="236" t="s">
        <v>197</v>
      </c>
      <c r="E210" s="41"/>
      <c r="F210" s="237" t="s">
        <v>895</v>
      </c>
      <c r="G210" s="41"/>
      <c r="H210" s="41"/>
      <c r="I210" s="221"/>
      <c r="J210" s="41"/>
      <c r="K210" s="41"/>
      <c r="L210" s="45"/>
      <c r="M210" s="222"/>
      <c r="N210" s="223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197</v>
      </c>
      <c r="AU210" s="18" t="s">
        <v>82</v>
      </c>
    </row>
    <row r="211" s="14" customFormat="1">
      <c r="A211" s="14"/>
      <c r="B211" s="248"/>
      <c r="C211" s="249"/>
      <c r="D211" s="219" t="s">
        <v>235</v>
      </c>
      <c r="E211" s="250" t="s">
        <v>19</v>
      </c>
      <c r="F211" s="251" t="s">
        <v>896</v>
      </c>
      <c r="G211" s="249"/>
      <c r="H211" s="252">
        <v>1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235</v>
      </c>
      <c r="AU211" s="258" t="s">
        <v>82</v>
      </c>
      <c r="AV211" s="14" t="s">
        <v>82</v>
      </c>
      <c r="AW211" s="14" t="s">
        <v>33</v>
      </c>
      <c r="AX211" s="14" t="s">
        <v>72</v>
      </c>
      <c r="AY211" s="258" t="s">
        <v>146</v>
      </c>
    </row>
    <row r="212" s="14" customFormat="1">
      <c r="A212" s="14"/>
      <c r="B212" s="248"/>
      <c r="C212" s="249"/>
      <c r="D212" s="219" t="s">
        <v>235</v>
      </c>
      <c r="E212" s="250" t="s">
        <v>19</v>
      </c>
      <c r="F212" s="251" t="s">
        <v>496</v>
      </c>
      <c r="G212" s="249"/>
      <c r="H212" s="252">
        <v>1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235</v>
      </c>
      <c r="AU212" s="258" t="s">
        <v>82</v>
      </c>
      <c r="AV212" s="14" t="s">
        <v>82</v>
      </c>
      <c r="AW212" s="14" t="s">
        <v>33</v>
      </c>
      <c r="AX212" s="14" t="s">
        <v>72</v>
      </c>
      <c r="AY212" s="258" t="s">
        <v>146</v>
      </c>
    </row>
    <row r="213" s="14" customFormat="1">
      <c r="A213" s="14"/>
      <c r="B213" s="248"/>
      <c r="C213" s="249"/>
      <c r="D213" s="219" t="s">
        <v>235</v>
      </c>
      <c r="E213" s="250" t="s">
        <v>19</v>
      </c>
      <c r="F213" s="251" t="s">
        <v>497</v>
      </c>
      <c r="G213" s="249"/>
      <c r="H213" s="252">
        <v>1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235</v>
      </c>
      <c r="AU213" s="258" t="s">
        <v>82</v>
      </c>
      <c r="AV213" s="14" t="s">
        <v>82</v>
      </c>
      <c r="AW213" s="14" t="s">
        <v>33</v>
      </c>
      <c r="AX213" s="14" t="s">
        <v>72</v>
      </c>
      <c r="AY213" s="258" t="s">
        <v>146</v>
      </c>
    </row>
    <row r="214" s="14" customFormat="1">
      <c r="A214" s="14"/>
      <c r="B214" s="248"/>
      <c r="C214" s="249"/>
      <c r="D214" s="219" t="s">
        <v>235</v>
      </c>
      <c r="E214" s="250" t="s">
        <v>19</v>
      </c>
      <c r="F214" s="251" t="s">
        <v>498</v>
      </c>
      <c r="G214" s="249"/>
      <c r="H214" s="252">
        <v>1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235</v>
      </c>
      <c r="AU214" s="258" t="s">
        <v>82</v>
      </c>
      <c r="AV214" s="14" t="s">
        <v>82</v>
      </c>
      <c r="AW214" s="14" t="s">
        <v>33</v>
      </c>
      <c r="AX214" s="14" t="s">
        <v>72</v>
      </c>
      <c r="AY214" s="258" t="s">
        <v>146</v>
      </c>
    </row>
    <row r="215" s="15" customFormat="1">
      <c r="A215" s="15"/>
      <c r="B215" s="269"/>
      <c r="C215" s="270"/>
      <c r="D215" s="219" t="s">
        <v>235</v>
      </c>
      <c r="E215" s="271" t="s">
        <v>19</v>
      </c>
      <c r="F215" s="272" t="s">
        <v>271</v>
      </c>
      <c r="G215" s="270"/>
      <c r="H215" s="273">
        <v>4</v>
      </c>
      <c r="I215" s="274"/>
      <c r="J215" s="270"/>
      <c r="K215" s="270"/>
      <c r="L215" s="275"/>
      <c r="M215" s="276"/>
      <c r="N215" s="277"/>
      <c r="O215" s="277"/>
      <c r="P215" s="277"/>
      <c r="Q215" s="277"/>
      <c r="R215" s="277"/>
      <c r="S215" s="277"/>
      <c r="T215" s="27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9" t="s">
        <v>235</v>
      </c>
      <c r="AU215" s="279" t="s">
        <v>82</v>
      </c>
      <c r="AV215" s="15" t="s">
        <v>145</v>
      </c>
      <c r="AW215" s="15" t="s">
        <v>33</v>
      </c>
      <c r="AX215" s="15" t="s">
        <v>79</v>
      </c>
      <c r="AY215" s="279" t="s">
        <v>146</v>
      </c>
    </row>
    <row r="216" s="2" customFormat="1" ht="24.15" customHeight="1">
      <c r="A216" s="39"/>
      <c r="B216" s="40"/>
      <c r="C216" s="206" t="s">
        <v>361</v>
      </c>
      <c r="D216" s="206" t="s">
        <v>147</v>
      </c>
      <c r="E216" s="207" t="s">
        <v>897</v>
      </c>
      <c r="F216" s="208" t="s">
        <v>898</v>
      </c>
      <c r="G216" s="209" t="s">
        <v>231</v>
      </c>
      <c r="H216" s="210">
        <v>4</v>
      </c>
      <c r="I216" s="211"/>
      <c r="J216" s="212">
        <f>ROUND(I216*H216,2)</f>
        <v>0</v>
      </c>
      <c r="K216" s="208" t="s">
        <v>194</v>
      </c>
      <c r="L216" s="45"/>
      <c r="M216" s="213" t="s">
        <v>19</v>
      </c>
      <c r="N216" s="214" t="s">
        <v>43</v>
      </c>
      <c r="O216" s="85"/>
      <c r="P216" s="215">
        <f>O216*H216</f>
        <v>0</v>
      </c>
      <c r="Q216" s="215">
        <v>0.00069999999999999999</v>
      </c>
      <c r="R216" s="215">
        <f>Q216*H216</f>
        <v>0.0028</v>
      </c>
      <c r="S216" s="215">
        <v>0</v>
      </c>
      <c r="T216" s="21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7" t="s">
        <v>395</v>
      </c>
      <c r="AT216" s="217" t="s">
        <v>147</v>
      </c>
      <c r="AU216" s="217" t="s">
        <v>82</v>
      </c>
      <c r="AY216" s="18" t="s">
        <v>146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79</v>
      </c>
      <c r="BK216" s="218">
        <f>ROUND(I216*H216,2)</f>
        <v>0</v>
      </c>
      <c r="BL216" s="18" t="s">
        <v>395</v>
      </c>
      <c r="BM216" s="217" t="s">
        <v>899</v>
      </c>
    </row>
    <row r="217" s="2" customFormat="1">
      <c r="A217" s="39"/>
      <c r="B217" s="40"/>
      <c r="C217" s="41"/>
      <c r="D217" s="219" t="s">
        <v>152</v>
      </c>
      <c r="E217" s="41"/>
      <c r="F217" s="220" t="s">
        <v>900</v>
      </c>
      <c r="G217" s="41"/>
      <c r="H217" s="41"/>
      <c r="I217" s="221"/>
      <c r="J217" s="41"/>
      <c r="K217" s="41"/>
      <c r="L217" s="45"/>
      <c r="M217" s="222"/>
      <c r="N217" s="22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152</v>
      </c>
      <c r="AU217" s="18" t="s">
        <v>82</v>
      </c>
    </row>
    <row r="218" s="2" customFormat="1">
      <c r="A218" s="39"/>
      <c r="B218" s="40"/>
      <c r="C218" s="41"/>
      <c r="D218" s="236" t="s">
        <v>197</v>
      </c>
      <c r="E218" s="41"/>
      <c r="F218" s="237" t="s">
        <v>901</v>
      </c>
      <c r="G218" s="41"/>
      <c r="H218" s="41"/>
      <c r="I218" s="221"/>
      <c r="J218" s="41"/>
      <c r="K218" s="41"/>
      <c r="L218" s="45"/>
      <c r="M218" s="222"/>
      <c r="N218" s="22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197</v>
      </c>
      <c r="AU218" s="18" t="s">
        <v>82</v>
      </c>
    </row>
    <row r="219" s="14" customFormat="1">
      <c r="A219" s="14"/>
      <c r="B219" s="248"/>
      <c r="C219" s="249"/>
      <c r="D219" s="219" t="s">
        <v>235</v>
      </c>
      <c r="E219" s="250" t="s">
        <v>19</v>
      </c>
      <c r="F219" s="251" t="s">
        <v>896</v>
      </c>
      <c r="G219" s="249"/>
      <c r="H219" s="252">
        <v>1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8" t="s">
        <v>235</v>
      </c>
      <c r="AU219" s="258" t="s">
        <v>82</v>
      </c>
      <c r="AV219" s="14" t="s">
        <v>82</v>
      </c>
      <c r="AW219" s="14" t="s">
        <v>33</v>
      </c>
      <c r="AX219" s="14" t="s">
        <v>72</v>
      </c>
      <c r="AY219" s="258" t="s">
        <v>146</v>
      </c>
    </row>
    <row r="220" s="14" customFormat="1">
      <c r="A220" s="14"/>
      <c r="B220" s="248"/>
      <c r="C220" s="249"/>
      <c r="D220" s="219" t="s">
        <v>235</v>
      </c>
      <c r="E220" s="250" t="s">
        <v>19</v>
      </c>
      <c r="F220" s="251" t="s">
        <v>496</v>
      </c>
      <c r="G220" s="249"/>
      <c r="H220" s="252">
        <v>1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235</v>
      </c>
      <c r="AU220" s="258" t="s">
        <v>82</v>
      </c>
      <c r="AV220" s="14" t="s">
        <v>82</v>
      </c>
      <c r="AW220" s="14" t="s">
        <v>33</v>
      </c>
      <c r="AX220" s="14" t="s">
        <v>72</v>
      </c>
      <c r="AY220" s="258" t="s">
        <v>146</v>
      </c>
    </row>
    <row r="221" s="14" customFormat="1">
      <c r="A221" s="14"/>
      <c r="B221" s="248"/>
      <c r="C221" s="249"/>
      <c r="D221" s="219" t="s">
        <v>235</v>
      </c>
      <c r="E221" s="250" t="s">
        <v>19</v>
      </c>
      <c r="F221" s="251" t="s">
        <v>497</v>
      </c>
      <c r="G221" s="249"/>
      <c r="H221" s="252">
        <v>1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235</v>
      </c>
      <c r="AU221" s="258" t="s">
        <v>82</v>
      </c>
      <c r="AV221" s="14" t="s">
        <v>82</v>
      </c>
      <c r="AW221" s="14" t="s">
        <v>33</v>
      </c>
      <c r="AX221" s="14" t="s">
        <v>72</v>
      </c>
      <c r="AY221" s="258" t="s">
        <v>146</v>
      </c>
    </row>
    <row r="222" s="14" customFormat="1">
      <c r="A222" s="14"/>
      <c r="B222" s="248"/>
      <c r="C222" s="249"/>
      <c r="D222" s="219" t="s">
        <v>235</v>
      </c>
      <c r="E222" s="250" t="s">
        <v>19</v>
      </c>
      <c r="F222" s="251" t="s">
        <v>498</v>
      </c>
      <c r="G222" s="249"/>
      <c r="H222" s="252">
        <v>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235</v>
      </c>
      <c r="AU222" s="258" t="s">
        <v>82</v>
      </c>
      <c r="AV222" s="14" t="s">
        <v>82</v>
      </c>
      <c r="AW222" s="14" t="s">
        <v>33</v>
      </c>
      <c r="AX222" s="14" t="s">
        <v>72</v>
      </c>
      <c r="AY222" s="258" t="s">
        <v>146</v>
      </c>
    </row>
    <row r="223" s="15" customFormat="1">
      <c r="A223" s="15"/>
      <c r="B223" s="269"/>
      <c r="C223" s="270"/>
      <c r="D223" s="219" t="s">
        <v>235</v>
      </c>
      <c r="E223" s="271" t="s">
        <v>19</v>
      </c>
      <c r="F223" s="272" t="s">
        <v>271</v>
      </c>
      <c r="G223" s="270"/>
      <c r="H223" s="273">
        <v>4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9" t="s">
        <v>235</v>
      </c>
      <c r="AU223" s="279" t="s">
        <v>82</v>
      </c>
      <c r="AV223" s="15" t="s">
        <v>145</v>
      </c>
      <c r="AW223" s="15" t="s">
        <v>33</v>
      </c>
      <c r="AX223" s="15" t="s">
        <v>79</v>
      </c>
      <c r="AY223" s="279" t="s">
        <v>146</v>
      </c>
    </row>
    <row r="224" s="2" customFormat="1" ht="21.75" customHeight="1">
      <c r="A224" s="39"/>
      <c r="B224" s="40"/>
      <c r="C224" s="206" t="s">
        <v>8</v>
      </c>
      <c r="D224" s="206" t="s">
        <v>147</v>
      </c>
      <c r="E224" s="207" t="s">
        <v>902</v>
      </c>
      <c r="F224" s="208" t="s">
        <v>903</v>
      </c>
      <c r="G224" s="209" t="s">
        <v>239</v>
      </c>
      <c r="H224" s="210">
        <v>0.0030000000000000001</v>
      </c>
      <c r="I224" s="211"/>
      <c r="J224" s="212">
        <f>ROUND(I224*H224,2)</f>
        <v>0</v>
      </c>
      <c r="K224" s="208" t="s">
        <v>194</v>
      </c>
      <c r="L224" s="45"/>
      <c r="M224" s="213" t="s">
        <v>19</v>
      </c>
      <c r="N224" s="214" t="s">
        <v>43</v>
      </c>
      <c r="O224" s="85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7" t="s">
        <v>395</v>
      </c>
      <c r="AT224" s="217" t="s">
        <v>147</v>
      </c>
      <c r="AU224" s="217" t="s">
        <v>82</v>
      </c>
      <c r="AY224" s="18" t="s">
        <v>146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79</v>
      </c>
      <c r="BK224" s="218">
        <f>ROUND(I224*H224,2)</f>
        <v>0</v>
      </c>
      <c r="BL224" s="18" t="s">
        <v>395</v>
      </c>
      <c r="BM224" s="217" t="s">
        <v>904</v>
      </c>
    </row>
    <row r="225" s="2" customFormat="1">
      <c r="A225" s="39"/>
      <c r="B225" s="40"/>
      <c r="C225" s="41"/>
      <c r="D225" s="219" t="s">
        <v>152</v>
      </c>
      <c r="E225" s="41"/>
      <c r="F225" s="220" t="s">
        <v>905</v>
      </c>
      <c r="G225" s="41"/>
      <c r="H225" s="41"/>
      <c r="I225" s="221"/>
      <c r="J225" s="41"/>
      <c r="K225" s="41"/>
      <c r="L225" s="45"/>
      <c r="M225" s="222"/>
      <c r="N225" s="22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152</v>
      </c>
      <c r="AU225" s="18" t="s">
        <v>82</v>
      </c>
    </row>
    <row r="226" s="2" customFormat="1">
      <c r="A226" s="39"/>
      <c r="B226" s="40"/>
      <c r="C226" s="41"/>
      <c r="D226" s="236" t="s">
        <v>197</v>
      </c>
      <c r="E226" s="41"/>
      <c r="F226" s="237" t="s">
        <v>906</v>
      </c>
      <c r="G226" s="41"/>
      <c r="H226" s="41"/>
      <c r="I226" s="221"/>
      <c r="J226" s="41"/>
      <c r="K226" s="41"/>
      <c r="L226" s="45"/>
      <c r="M226" s="222"/>
      <c r="N226" s="22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197</v>
      </c>
      <c r="AU226" s="18" t="s">
        <v>82</v>
      </c>
    </row>
    <row r="227" s="11" customFormat="1" ht="22.8" customHeight="1">
      <c r="A227" s="11"/>
      <c r="B227" s="192"/>
      <c r="C227" s="193"/>
      <c r="D227" s="194" t="s">
        <v>71</v>
      </c>
      <c r="E227" s="234" t="s">
        <v>907</v>
      </c>
      <c r="F227" s="234" t="s">
        <v>908</v>
      </c>
      <c r="G227" s="193"/>
      <c r="H227" s="193"/>
      <c r="I227" s="196"/>
      <c r="J227" s="235">
        <f>BK227</f>
        <v>0</v>
      </c>
      <c r="K227" s="193"/>
      <c r="L227" s="198"/>
      <c r="M227" s="199"/>
      <c r="N227" s="200"/>
      <c r="O227" s="200"/>
      <c r="P227" s="201">
        <f>SUM(P228:P244)</f>
        <v>0</v>
      </c>
      <c r="Q227" s="200"/>
      <c r="R227" s="201">
        <f>SUM(R228:R244)</f>
        <v>0.11369000000000001</v>
      </c>
      <c r="S227" s="200"/>
      <c r="T227" s="202">
        <f>SUM(T228:T244)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203" t="s">
        <v>82</v>
      </c>
      <c r="AT227" s="204" t="s">
        <v>71</v>
      </c>
      <c r="AU227" s="204" t="s">
        <v>79</v>
      </c>
      <c r="AY227" s="203" t="s">
        <v>146</v>
      </c>
      <c r="BK227" s="205">
        <f>SUM(BK228:BK244)</f>
        <v>0</v>
      </c>
    </row>
    <row r="228" s="2" customFormat="1" ht="37.8" customHeight="1">
      <c r="A228" s="39"/>
      <c r="B228" s="40"/>
      <c r="C228" s="206" t="s">
        <v>395</v>
      </c>
      <c r="D228" s="206" t="s">
        <v>147</v>
      </c>
      <c r="E228" s="207" t="s">
        <v>909</v>
      </c>
      <c r="F228" s="208" t="s">
        <v>910</v>
      </c>
      <c r="G228" s="209" t="s">
        <v>231</v>
      </c>
      <c r="H228" s="210">
        <v>1</v>
      </c>
      <c r="I228" s="211"/>
      <c r="J228" s="212">
        <f>ROUND(I228*H228,2)</f>
        <v>0</v>
      </c>
      <c r="K228" s="208" t="s">
        <v>194</v>
      </c>
      <c r="L228" s="45"/>
      <c r="M228" s="213" t="s">
        <v>19</v>
      </c>
      <c r="N228" s="214" t="s">
        <v>43</v>
      </c>
      <c r="O228" s="85"/>
      <c r="P228" s="215">
        <f>O228*H228</f>
        <v>0</v>
      </c>
      <c r="Q228" s="215">
        <v>0.012449999999999999</v>
      </c>
      <c r="R228" s="215">
        <f>Q228*H228</f>
        <v>0.012449999999999999</v>
      </c>
      <c r="S228" s="215">
        <v>0</v>
      </c>
      <c r="T228" s="21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7" t="s">
        <v>395</v>
      </c>
      <c r="AT228" s="217" t="s">
        <v>147</v>
      </c>
      <c r="AU228" s="217" t="s">
        <v>82</v>
      </c>
      <c r="AY228" s="18" t="s">
        <v>146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8" t="s">
        <v>79</v>
      </c>
      <c r="BK228" s="218">
        <f>ROUND(I228*H228,2)</f>
        <v>0</v>
      </c>
      <c r="BL228" s="18" t="s">
        <v>395</v>
      </c>
      <c r="BM228" s="217" t="s">
        <v>911</v>
      </c>
    </row>
    <row r="229" s="2" customFormat="1">
      <c r="A229" s="39"/>
      <c r="B229" s="40"/>
      <c r="C229" s="41"/>
      <c r="D229" s="219" t="s">
        <v>152</v>
      </c>
      <c r="E229" s="41"/>
      <c r="F229" s="220" t="s">
        <v>912</v>
      </c>
      <c r="G229" s="41"/>
      <c r="H229" s="41"/>
      <c r="I229" s="221"/>
      <c r="J229" s="41"/>
      <c r="K229" s="41"/>
      <c r="L229" s="45"/>
      <c r="M229" s="222"/>
      <c r="N229" s="22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152</v>
      </c>
      <c r="AU229" s="18" t="s">
        <v>82</v>
      </c>
    </row>
    <row r="230" s="2" customFormat="1">
      <c r="A230" s="39"/>
      <c r="B230" s="40"/>
      <c r="C230" s="41"/>
      <c r="D230" s="236" t="s">
        <v>197</v>
      </c>
      <c r="E230" s="41"/>
      <c r="F230" s="237" t="s">
        <v>913</v>
      </c>
      <c r="G230" s="41"/>
      <c r="H230" s="41"/>
      <c r="I230" s="221"/>
      <c r="J230" s="41"/>
      <c r="K230" s="41"/>
      <c r="L230" s="45"/>
      <c r="M230" s="222"/>
      <c r="N230" s="223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197</v>
      </c>
      <c r="AU230" s="18" t="s">
        <v>82</v>
      </c>
    </row>
    <row r="231" s="14" customFormat="1">
      <c r="A231" s="14"/>
      <c r="B231" s="248"/>
      <c r="C231" s="249"/>
      <c r="D231" s="219" t="s">
        <v>235</v>
      </c>
      <c r="E231" s="250" t="s">
        <v>19</v>
      </c>
      <c r="F231" s="251" t="s">
        <v>498</v>
      </c>
      <c r="G231" s="249"/>
      <c r="H231" s="252">
        <v>1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235</v>
      </c>
      <c r="AU231" s="258" t="s">
        <v>82</v>
      </c>
      <c r="AV231" s="14" t="s">
        <v>82</v>
      </c>
      <c r="AW231" s="14" t="s">
        <v>33</v>
      </c>
      <c r="AX231" s="14" t="s">
        <v>79</v>
      </c>
      <c r="AY231" s="258" t="s">
        <v>146</v>
      </c>
    </row>
    <row r="232" s="2" customFormat="1" ht="37.8" customHeight="1">
      <c r="A232" s="39"/>
      <c r="B232" s="40"/>
      <c r="C232" s="206" t="s">
        <v>402</v>
      </c>
      <c r="D232" s="206" t="s">
        <v>147</v>
      </c>
      <c r="E232" s="207" t="s">
        <v>914</v>
      </c>
      <c r="F232" s="208" t="s">
        <v>915</v>
      </c>
      <c r="G232" s="209" t="s">
        <v>231</v>
      </c>
      <c r="H232" s="210">
        <v>1</v>
      </c>
      <c r="I232" s="211"/>
      <c r="J232" s="212">
        <f>ROUND(I232*H232,2)</f>
        <v>0</v>
      </c>
      <c r="K232" s="208" t="s">
        <v>194</v>
      </c>
      <c r="L232" s="45"/>
      <c r="M232" s="213" t="s">
        <v>19</v>
      </c>
      <c r="N232" s="214" t="s">
        <v>43</v>
      </c>
      <c r="O232" s="85"/>
      <c r="P232" s="215">
        <f>O232*H232</f>
        <v>0</v>
      </c>
      <c r="Q232" s="215">
        <v>0.018599999999999998</v>
      </c>
      <c r="R232" s="215">
        <f>Q232*H232</f>
        <v>0.018599999999999998</v>
      </c>
      <c r="S232" s="215">
        <v>0</v>
      </c>
      <c r="T232" s="21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7" t="s">
        <v>395</v>
      </c>
      <c r="AT232" s="217" t="s">
        <v>147</v>
      </c>
      <c r="AU232" s="217" t="s">
        <v>82</v>
      </c>
      <c r="AY232" s="18" t="s">
        <v>146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8" t="s">
        <v>79</v>
      </c>
      <c r="BK232" s="218">
        <f>ROUND(I232*H232,2)</f>
        <v>0</v>
      </c>
      <c r="BL232" s="18" t="s">
        <v>395</v>
      </c>
      <c r="BM232" s="217" t="s">
        <v>916</v>
      </c>
    </row>
    <row r="233" s="2" customFormat="1">
      <c r="A233" s="39"/>
      <c r="B233" s="40"/>
      <c r="C233" s="41"/>
      <c r="D233" s="219" t="s">
        <v>152</v>
      </c>
      <c r="E233" s="41"/>
      <c r="F233" s="220" t="s">
        <v>917</v>
      </c>
      <c r="G233" s="41"/>
      <c r="H233" s="41"/>
      <c r="I233" s="221"/>
      <c r="J233" s="41"/>
      <c r="K233" s="41"/>
      <c r="L233" s="45"/>
      <c r="M233" s="222"/>
      <c r="N233" s="22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152</v>
      </c>
      <c r="AU233" s="18" t="s">
        <v>82</v>
      </c>
    </row>
    <row r="234" s="2" customFormat="1">
      <c r="A234" s="39"/>
      <c r="B234" s="40"/>
      <c r="C234" s="41"/>
      <c r="D234" s="236" t="s">
        <v>197</v>
      </c>
      <c r="E234" s="41"/>
      <c r="F234" s="237" t="s">
        <v>918</v>
      </c>
      <c r="G234" s="41"/>
      <c r="H234" s="41"/>
      <c r="I234" s="221"/>
      <c r="J234" s="41"/>
      <c r="K234" s="41"/>
      <c r="L234" s="45"/>
      <c r="M234" s="222"/>
      <c r="N234" s="22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197</v>
      </c>
      <c r="AU234" s="18" t="s">
        <v>82</v>
      </c>
    </row>
    <row r="235" s="14" customFormat="1">
      <c r="A235" s="14"/>
      <c r="B235" s="248"/>
      <c r="C235" s="249"/>
      <c r="D235" s="219" t="s">
        <v>235</v>
      </c>
      <c r="E235" s="250" t="s">
        <v>19</v>
      </c>
      <c r="F235" s="251" t="s">
        <v>896</v>
      </c>
      <c r="G235" s="249"/>
      <c r="H235" s="252">
        <v>1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235</v>
      </c>
      <c r="AU235" s="258" t="s">
        <v>82</v>
      </c>
      <c r="AV235" s="14" t="s">
        <v>82</v>
      </c>
      <c r="AW235" s="14" t="s">
        <v>33</v>
      </c>
      <c r="AX235" s="14" t="s">
        <v>79</v>
      </c>
      <c r="AY235" s="258" t="s">
        <v>146</v>
      </c>
    </row>
    <row r="236" s="2" customFormat="1" ht="37.8" customHeight="1">
      <c r="A236" s="39"/>
      <c r="B236" s="40"/>
      <c r="C236" s="206" t="s">
        <v>411</v>
      </c>
      <c r="D236" s="206" t="s">
        <v>147</v>
      </c>
      <c r="E236" s="207" t="s">
        <v>919</v>
      </c>
      <c r="F236" s="208" t="s">
        <v>920</v>
      </c>
      <c r="G236" s="209" t="s">
        <v>231</v>
      </c>
      <c r="H236" s="210">
        <v>2</v>
      </c>
      <c r="I236" s="211"/>
      <c r="J236" s="212">
        <f>ROUND(I236*H236,2)</f>
        <v>0</v>
      </c>
      <c r="K236" s="208" t="s">
        <v>194</v>
      </c>
      <c r="L236" s="45"/>
      <c r="M236" s="213" t="s">
        <v>19</v>
      </c>
      <c r="N236" s="214" t="s">
        <v>43</v>
      </c>
      <c r="O236" s="85"/>
      <c r="P236" s="215">
        <f>O236*H236</f>
        <v>0</v>
      </c>
      <c r="Q236" s="215">
        <v>0.041320000000000003</v>
      </c>
      <c r="R236" s="215">
        <f>Q236*H236</f>
        <v>0.082640000000000005</v>
      </c>
      <c r="S236" s="215">
        <v>0</v>
      </c>
      <c r="T236" s="21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7" t="s">
        <v>395</v>
      </c>
      <c r="AT236" s="217" t="s">
        <v>147</v>
      </c>
      <c r="AU236" s="217" t="s">
        <v>82</v>
      </c>
      <c r="AY236" s="18" t="s">
        <v>146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8" t="s">
        <v>79</v>
      </c>
      <c r="BK236" s="218">
        <f>ROUND(I236*H236,2)</f>
        <v>0</v>
      </c>
      <c r="BL236" s="18" t="s">
        <v>395</v>
      </c>
      <c r="BM236" s="217" t="s">
        <v>921</v>
      </c>
    </row>
    <row r="237" s="2" customFormat="1">
      <c r="A237" s="39"/>
      <c r="B237" s="40"/>
      <c r="C237" s="41"/>
      <c r="D237" s="219" t="s">
        <v>152</v>
      </c>
      <c r="E237" s="41"/>
      <c r="F237" s="220" t="s">
        <v>922</v>
      </c>
      <c r="G237" s="41"/>
      <c r="H237" s="41"/>
      <c r="I237" s="221"/>
      <c r="J237" s="41"/>
      <c r="K237" s="41"/>
      <c r="L237" s="45"/>
      <c r="M237" s="222"/>
      <c r="N237" s="22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152</v>
      </c>
      <c r="AU237" s="18" t="s">
        <v>82</v>
      </c>
    </row>
    <row r="238" s="2" customFormat="1">
      <c r="A238" s="39"/>
      <c r="B238" s="40"/>
      <c r="C238" s="41"/>
      <c r="D238" s="236" t="s">
        <v>197</v>
      </c>
      <c r="E238" s="41"/>
      <c r="F238" s="237" t="s">
        <v>923</v>
      </c>
      <c r="G238" s="41"/>
      <c r="H238" s="41"/>
      <c r="I238" s="221"/>
      <c r="J238" s="41"/>
      <c r="K238" s="41"/>
      <c r="L238" s="45"/>
      <c r="M238" s="222"/>
      <c r="N238" s="22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197</v>
      </c>
      <c r="AU238" s="18" t="s">
        <v>82</v>
      </c>
    </row>
    <row r="239" s="14" customFormat="1">
      <c r="A239" s="14"/>
      <c r="B239" s="248"/>
      <c r="C239" s="249"/>
      <c r="D239" s="219" t="s">
        <v>235</v>
      </c>
      <c r="E239" s="250" t="s">
        <v>19</v>
      </c>
      <c r="F239" s="251" t="s">
        <v>496</v>
      </c>
      <c r="G239" s="249"/>
      <c r="H239" s="252">
        <v>1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8" t="s">
        <v>235</v>
      </c>
      <c r="AU239" s="258" t="s">
        <v>82</v>
      </c>
      <c r="AV239" s="14" t="s">
        <v>82</v>
      </c>
      <c r="AW239" s="14" t="s">
        <v>33</v>
      </c>
      <c r="AX239" s="14" t="s">
        <v>72</v>
      </c>
      <c r="AY239" s="258" t="s">
        <v>146</v>
      </c>
    </row>
    <row r="240" s="14" customFormat="1">
      <c r="A240" s="14"/>
      <c r="B240" s="248"/>
      <c r="C240" s="249"/>
      <c r="D240" s="219" t="s">
        <v>235</v>
      </c>
      <c r="E240" s="250" t="s">
        <v>19</v>
      </c>
      <c r="F240" s="251" t="s">
        <v>497</v>
      </c>
      <c r="G240" s="249"/>
      <c r="H240" s="252">
        <v>1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235</v>
      </c>
      <c r="AU240" s="258" t="s">
        <v>82</v>
      </c>
      <c r="AV240" s="14" t="s">
        <v>82</v>
      </c>
      <c r="AW240" s="14" t="s">
        <v>33</v>
      </c>
      <c r="AX240" s="14" t="s">
        <v>72</v>
      </c>
      <c r="AY240" s="258" t="s">
        <v>146</v>
      </c>
    </row>
    <row r="241" s="15" customFormat="1">
      <c r="A241" s="15"/>
      <c r="B241" s="269"/>
      <c r="C241" s="270"/>
      <c r="D241" s="219" t="s">
        <v>235</v>
      </c>
      <c r="E241" s="271" t="s">
        <v>19</v>
      </c>
      <c r="F241" s="272" t="s">
        <v>271</v>
      </c>
      <c r="G241" s="270"/>
      <c r="H241" s="273">
        <v>2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9" t="s">
        <v>235</v>
      </c>
      <c r="AU241" s="279" t="s">
        <v>82</v>
      </c>
      <c r="AV241" s="15" t="s">
        <v>145</v>
      </c>
      <c r="AW241" s="15" t="s">
        <v>33</v>
      </c>
      <c r="AX241" s="15" t="s">
        <v>79</v>
      </c>
      <c r="AY241" s="279" t="s">
        <v>146</v>
      </c>
    </row>
    <row r="242" s="2" customFormat="1" ht="24.15" customHeight="1">
      <c r="A242" s="39"/>
      <c r="B242" s="40"/>
      <c r="C242" s="206" t="s">
        <v>419</v>
      </c>
      <c r="D242" s="206" t="s">
        <v>147</v>
      </c>
      <c r="E242" s="207" t="s">
        <v>924</v>
      </c>
      <c r="F242" s="208" t="s">
        <v>925</v>
      </c>
      <c r="G242" s="209" t="s">
        <v>239</v>
      </c>
      <c r="H242" s="210">
        <v>0.114</v>
      </c>
      <c r="I242" s="211"/>
      <c r="J242" s="212">
        <f>ROUND(I242*H242,2)</f>
        <v>0</v>
      </c>
      <c r="K242" s="208" t="s">
        <v>194</v>
      </c>
      <c r="L242" s="45"/>
      <c r="M242" s="213" t="s">
        <v>19</v>
      </c>
      <c r="N242" s="214" t="s">
        <v>43</v>
      </c>
      <c r="O242" s="85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7" t="s">
        <v>395</v>
      </c>
      <c r="AT242" s="217" t="s">
        <v>147</v>
      </c>
      <c r="AU242" s="217" t="s">
        <v>82</v>
      </c>
      <c r="AY242" s="18" t="s">
        <v>146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8" t="s">
        <v>79</v>
      </c>
      <c r="BK242" s="218">
        <f>ROUND(I242*H242,2)</f>
        <v>0</v>
      </c>
      <c r="BL242" s="18" t="s">
        <v>395</v>
      </c>
      <c r="BM242" s="217" t="s">
        <v>926</v>
      </c>
    </row>
    <row r="243" s="2" customFormat="1">
      <c r="A243" s="39"/>
      <c r="B243" s="40"/>
      <c r="C243" s="41"/>
      <c r="D243" s="219" t="s">
        <v>152</v>
      </c>
      <c r="E243" s="41"/>
      <c r="F243" s="220" t="s">
        <v>927</v>
      </c>
      <c r="G243" s="41"/>
      <c r="H243" s="41"/>
      <c r="I243" s="221"/>
      <c r="J243" s="41"/>
      <c r="K243" s="41"/>
      <c r="L243" s="45"/>
      <c r="M243" s="222"/>
      <c r="N243" s="22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152</v>
      </c>
      <c r="AU243" s="18" t="s">
        <v>82</v>
      </c>
    </row>
    <row r="244" s="2" customFormat="1">
      <c r="A244" s="39"/>
      <c r="B244" s="40"/>
      <c r="C244" s="41"/>
      <c r="D244" s="236" t="s">
        <v>197</v>
      </c>
      <c r="E244" s="41"/>
      <c r="F244" s="237" t="s">
        <v>928</v>
      </c>
      <c r="G244" s="41"/>
      <c r="H244" s="41"/>
      <c r="I244" s="221"/>
      <c r="J244" s="41"/>
      <c r="K244" s="41"/>
      <c r="L244" s="45"/>
      <c r="M244" s="222"/>
      <c r="N244" s="223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197</v>
      </c>
      <c r="AU244" s="18" t="s">
        <v>82</v>
      </c>
    </row>
    <row r="245" s="11" customFormat="1" ht="25.92" customHeight="1">
      <c r="A245" s="11"/>
      <c r="B245" s="192"/>
      <c r="C245" s="193"/>
      <c r="D245" s="194" t="s">
        <v>71</v>
      </c>
      <c r="E245" s="195" t="s">
        <v>741</v>
      </c>
      <c r="F245" s="195" t="s">
        <v>742</v>
      </c>
      <c r="G245" s="193"/>
      <c r="H245" s="193"/>
      <c r="I245" s="196"/>
      <c r="J245" s="197">
        <f>BK245</f>
        <v>0</v>
      </c>
      <c r="K245" s="193"/>
      <c r="L245" s="198"/>
      <c r="M245" s="199"/>
      <c r="N245" s="200"/>
      <c r="O245" s="200"/>
      <c r="P245" s="201">
        <f>SUM(P246:P251)</f>
        <v>0</v>
      </c>
      <c r="Q245" s="200"/>
      <c r="R245" s="201">
        <f>SUM(R246:R251)</f>
        <v>0</v>
      </c>
      <c r="S245" s="200"/>
      <c r="T245" s="202">
        <f>SUM(T246:T251)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203" t="s">
        <v>145</v>
      </c>
      <c r="AT245" s="204" t="s">
        <v>71</v>
      </c>
      <c r="AU245" s="204" t="s">
        <v>72</v>
      </c>
      <c r="AY245" s="203" t="s">
        <v>146</v>
      </c>
      <c r="BK245" s="205">
        <f>SUM(BK246:BK251)</f>
        <v>0</v>
      </c>
    </row>
    <row r="246" s="2" customFormat="1" ht="16.5" customHeight="1">
      <c r="A246" s="39"/>
      <c r="B246" s="40"/>
      <c r="C246" s="206" t="s">
        <v>428</v>
      </c>
      <c r="D246" s="206" t="s">
        <v>147</v>
      </c>
      <c r="E246" s="207" t="s">
        <v>929</v>
      </c>
      <c r="F246" s="208" t="s">
        <v>930</v>
      </c>
      <c r="G246" s="209" t="s">
        <v>746</v>
      </c>
      <c r="H246" s="210">
        <v>20.5</v>
      </c>
      <c r="I246" s="211"/>
      <c r="J246" s="212">
        <f>ROUND(I246*H246,2)</f>
        <v>0</v>
      </c>
      <c r="K246" s="208" t="s">
        <v>194</v>
      </c>
      <c r="L246" s="45"/>
      <c r="M246" s="213" t="s">
        <v>19</v>
      </c>
      <c r="N246" s="214" t="s">
        <v>43</v>
      </c>
      <c r="O246" s="85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7" t="s">
        <v>150</v>
      </c>
      <c r="AT246" s="217" t="s">
        <v>147</v>
      </c>
      <c r="AU246" s="217" t="s">
        <v>79</v>
      </c>
      <c r="AY246" s="18" t="s">
        <v>146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8" t="s">
        <v>79</v>
      </c>
      <c r="BK246" s="218">
        <f>ROUND(I246*H246,2)</f>
        <v>0</v>
      </c>
      <c r="BL246" s="18" t="s">
        <v>150</v>
      </c>
      <c r="BM246" s="217" t="s">
        <v>931</v>
      </c>
    </row>
    <row r="247" s="2" customFormat="1">
      <c r="A247" s="39"/>
      <c r="B247" s="40"/>
      <c r="C247" s="41"/>
      <c r="D247" s="219" t="s">
        <v>152</v>
      </c>
      <c r="E247" s="41"/>
      <c r="F247" s="220" t="s">
        <v>932</v>
      </c>
      <c r="G247" s="41"/>
      <c r="H247" s="41"/>
      <c r="I247" s="221"/>
      <c r="J247" s="41"/>
      <c r="K247" s="41"/>
      <c r="L247" s="45"/>
      <c r="M247" s="222"/>
      <c r="N247" s="22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152</v>
      </c>
      <c r="AU247" s="18" t="s">
        <v>79</v>
      </c>
    </row>
    <row r="248" s="2" customFormat="1">
      <c r="A248" s="39"/>
      <c r="B248" s="40"/>
      <c r="C248" s="41"/>
      <c r="D248" s="236" t="s">
        <v>197</v>
      </c>
      <c r="E248" s="41"/>
      <c r="F248" s="237" t="s">
        <v>933</v>
      </c>
      <c r="G248" s="41"/>
      <c r="H248" s="41"/>
      <c r="I248" s="221"/>
      <c r="J248" s="41"/>
      <c r="K248" s="41"/>
      <c r="L248" s="45"/>
      <c r="M248" s="222"/>
      <c r="N248" s="223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197</v>
      </c>
      <c r="AU248" s="18" t="s">
        <v>79</v>
      </c>
    </row>
    <row r="249" s="14" customFormat="1">
      <c r="A249" s="14"/>
      <c r="B249" s="248"/>
      <c r="C249" s="249"/>
      <c r="D249" s="219" t="s">
        <v>235</v>
      </c>
      <c r="E249" s="250" t="s">
        <v>19</v>
      </c>
      <c r="F249" s="251" t="s">
        <v>934</v>
      </c>
      <c r="G249" s="249"/>
      <c r="H249" s="252">
        <v>12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8" t="s">
        <v>235</v>
      </c>
      <c r="AU249" s="258" t="s">
        <v>79</v>
      </c>
      <c r="AV249" s="14" t="s">
        <v>82</v>
      </c>
      <c r="AW249" s="14" t="s">
        <v>33</v>
      </c>
      <c r="AX249" s="14" t="s">
        <v>72</v>
      </c>
      <c r="AY249" s="258" t="s">
        <v>146</v>
      </c>
    </row>
    <row r="250" s="14" customFormat="1">
      <c r="A250" s="14"/>
      <c r="B250" s="248"/>
      <c r="C250" s="249"/>
      <c r="D250" s="219" t="s">
        <v>235</v>
      </c>
      <c r="E250" s="250" t="s">
        <v>19</v>
      </c>
      <c r="F250" s="251" t="s">
        <v>935</v>
      </c>
      <c r="G250" s="249"/>
      <c r="H250" s="252">
        <v>8.5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8" t="s">
        <v>235</v>
      </c>
      <c r="AU250" s="258" t="s">
        <v>79</v>
      </c>
      <c r="AV250" s="14" t="s">
        <v>82</v>
      </c>
      <c r="AW250" s="14" t="s">
        <v>33</v>
      </c>
      <c r="AX250" s="14" t="s">
        <v>72</v>
      </c>
      <c r="AY250" s="258" t="s">
        <v>146</v>
      </c>
    </row>
    <row r="251" s="15" customFormat="1">
      <c r="A251" s="15"/>
      <c r="B251" s="269"/>
      <c r="C251" s="270"/>
      <c r="D251" s="219" t="s">
        <v>235</v>
      </c>
      <c r="E251" s="271" t="s">
        <v>19</v>
      </c>
      <c r="F251" s="272" t="s">
        <v>271</v>
      </c>
      <c r="G251" s="270"/>
      <c r="H251" s="273">
        <v>20.5</v>
      </c>
      <c r="I251" s="274"/>
      <c r="J251" s="270"/>
      <c r="K251" s="270"/>
      <c r="L251" s="275"/>
      <c r="M251" s="283"/>
      <c r="N251" s="284"/>
      <c r="O251" s="284"/>
      <c r="P251" s="284"/>
      <c r="Q251" s="284"/>
      <c r="R251" s="284"/>
      <c r="S251" s="284"/>
      <c r="T251" s="28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9" t="s">
        <v>235</v>
      </c>
      <c r="AU251" s="279" t="s">
        <v>79</v>
      </c>
      <c r="AV251" s="15" t="s">
        <v>145</v>
      </c>
      <c r="AW251" s="15" t="s">
        <v>33</v>
      </c>
      <c r="AX251" s="15" t="s">
        <v>79</v>
      </c>
      <c r="AY251" s="279" t="s">
        <v>146</v>
      </c>
    </row>
    <row r="252" s="2" customFormat="1" ht="6.96" customHeight="1">
      <c r="A252" s="39"/>
      <c r="B252" s="60"/>
      <c r="C252" s="61"/>
      <c r="D252" s="61"/>
      <c r="E252" s="61"/>
      <c r="F252" s="61"/>
      <c r="G252" s="61"/>
      <c r="H252" s="61"/>
      <c r="I252" s="61"/>
      <c r="J252" s="61"/>
      <c r="K252" s="61"/>
      <c r="L252" s="45"/>
      <c r="M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</row>
  </sheetData>
  <sheetProtection sheet="1" autoFilter="0" formatColumns="0" formatRows="0" objects="1" scenarios="1" spinCount="100000" saltValue="mgxhsWcjVlJy/d0bTxVYupTr5MQYKZJo4yqKc5RAuvoTCmQHZOC9u0KtYAFPA1/TUWThUu0KUJYW28+e9TQ1cQ==" hashValue="dWgI9ZOqYEzXORTY+w8hFn57YjwPrvF2WlHWSMlSVEN7saW75dQC2nApzmgfnqZi1i5cqRfdQmisnlFVZpgcmw==" algorithmName="SHA-512" password="9C2B"/>
  <autoFilter ref="C94:K2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3_02/612135101"/>
    <hyperlink ref="F105" r:id="rId2" display="https://podminky.urs.cz/item/CS_URS_2023_02/974032133"/>
    <hyperlink ref="F126" r:id="rId3" display="https://podminky.urs.cz/item/CS_URS_2023_02/997013211"/>
    <hyperlink ref="F129" r:id="rId4" display="https://podminky.urs.cz/item/CS_URS_2023_02/997013501"/>
    <hyperlink ref="F132" r:id="rId5" display="https://podminky.urs.cz/item/CS_URS_2023_02/997013509"/>
    <hyperlink ref="F136" r:id="rId6" display="https://podminky.urs.cz/item/CS_URS_2023_02/997013871"/>
    <hyperlink ref="F140" r:id="rId7" display="https://podminky.urs.cz/item/CS_URS_2023_02/998018001"/>
    <hyperlink ref="F145" r:id="rId8" display="https://podminky.urs.cz/item/CS_URS_2023_02/733111503"/>
    <hyperlink ref="F159" r:id="rId9" display="https://podminky.urs.cz/item/CS_URS_2023_02/733111504"/>
    <hyperlink ref="F170" r:id="rId10" display="https://podminky.urs.cz/item/CS_URS_2023_02/733111505"/>
    <hyperlink ref="F178" r:id="rId11" display="https://podminky.urs.cz/item/CS_URS_2023_02/733190107"/>
    <hyperlink ref="F206" r:id="rId12" display="https://podminky.urs.cz/item/CS_URS_2023_02/998733101"/>
    <hyperlink ref="F210" r:id="rId13" display="https://podminky.urs.cz/item/CS_URS_2023_02/734221682"/>
    <hyperlink ref="F218" r:id="rId14" display="https://podminky.urs.cz/item/CS_URS_2023_02/734261402"/>
    <hyperlink ref="F226" r:id="rId15" display="https://podminky.urs.cz/item/CS_URS_2023_02/998734101"/>
    <hyperlink ref="F230" r:id="rId16" display="https://podminky.urs.cz/item/CS_URS_2023_02/735152272"/>
    <hyperlink ref="F234" r:id="rId17" display="https://podminky.urs.cz/item/CS_URS_2023_02/735152275"/>
    <hyperlink ref="F238" r:id="rId18" display="https://podminky.urs.cz/item/CS_URS_2023_02/735152579"/>
    <hyperlink ref="F244" r:id="rId19" display="https://podminky.urs.cz/item/CS_URS_2023_02/998735101"/>
    <hyperlink ref="F248" r:id="rId20" display="https://podminky.urs.cz/item/CS_URS_2023_02/HZS22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936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937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ROUND((SUM(BE86:BE106)),  2)</f>
        <v>0</v>
      </c>
      <c r="G35" s="39"/>
      <c r="H35" s="39"/>
      <c r="I35" s="158">
        <v>0.20999999999999999</v>
      </c>
      <c r="J35" s="157">
        <f>ROUND(((SUM(BE86:BE106))*I35),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ROUND((SUM(BF86:BF106)),  2)</f>
        <v>0</v>
      </c>
      <c r="G36" s="39"/>
      <c r="H36" s="39"/>
      <c r="I36" s="158">
        <v>0.14999999999999999</v>
      </c>
      <c r="J36" s="157">
        <f>ROUND(((SUM(BF86:BF106))*I36),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ROUND((SUM(BG86:BG106)),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ROUND((SUM(BH86:BH106)),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ROUND((SUM(BI86:BI106)),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002 - Pokyny pro zpracování nabídky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129</v>
      </c>
      <c r="E64" s="178"/>
      <c r="F64" s="178"/>
      <c r="G64" s="178"/>
      <c r="H64" s="178"/>
      <c r="I64" s="178"/>
      <c r="J64" s="179">
        <f>J87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130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Víceúčelový školní objekt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2" customHeight="1">
      <c r="B75" s="22"/>
      <c r="C75" s="33" t="s">
        <v>121</v>
      </c>
      <c r="D75" s="23"/>
      <c r="E75" s="23"/>
      <c r="F75" s="23"/>
      <c r="G75" s="23"/>
      <c r="H75" s="23"/>
      <c r="I75" s="23"/>
      <c r="J75" s="23"/>
      <c r="K75" s="23"/>
      <c r="L75" s="21"/>
    </row>
    <row r="76" s="2" customFormat="1" ht="16.5" customHeight="1">
      <c r="A76" s="39"/>
      <c r="B76" s="40"/>
      <c r="C76" s="41"/>
      <c r="D76" s="41"/>
      <c r="E76" s="170" t="s">
        <v>936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123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E11</f>
        <v>002 - Pokyny pro zpracování nabídky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F14</f>
        <v>Luby</v>
      </c>
      <c r="G80" s="41"/>
      <c r="H80" s="41"/>
      <c r="I80" s="33" t="s">
        <v>23</v>
      </c>
      <c r="J80" s="73" t="str">
        <f>IF(J14="","",J14)</f>
        <v>25. 7. 2023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E17</f>
        <v>Město Luby, Nám. 5. května 164, Luby</v>
      </c>
      <c r="G82" s="41"/>
      <c r="H82" s="41"/>
      <c r="I82" s="33" t="s">
        <v>31</v>
      </c>
      <c r="J82" s="37" t="str">
        <f>E23</f>
        <v>PK Beránek &amp; Hradil, Svobody 7/1, Cheb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IF(E20="","",E20)</f>
        <v>Vyplň údaj</v>
      </c>
      <c r="G83" s="41"/>
      <c r="H83" s="41"/>
      <c r="I83" s="33" t="s">
        <v>34</v>
      </c>
      <c r="J83" s="37" t="str">
        <f>E26</f>
        <v>Jakub Vilingr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0" customFormat="1" ht="29.28" customHeight="1">
      <c r="A85" s="181"/>
      <c r="B85" s="182"/>
      <c r="C85" s="183" t="s">
        <v>131</v>
      </c>
      <c r="D85" s="184" t="s">
        <v>57</v>
      </c>
      <c r="E85" s="184" t="s">
        <v>53</v>
      </c>
      <c r="F85" s="184" t="s">
        <v>54</v>
      </c>
      <c r="G85" s="184" t="s">
        <v>132</v>
      </c>
      <c r="H85" s="184" t="s">
        <v>133</v>
      </c>
      <c r="I85" s="184" t="s">
        <v>134</v>
      </c>
      <c r="J85" s="184" t="s">
        <v>127</v>
      </c>
      <c r="K85" s="185" t="s">
        <v>135</v>
      </c>
      <c r="L85" s="186"/>
      <c r="M85" s="93" t="s">
        <v>19</v>
      </c>
      <c r="N85" s="94" t="s">
        <v>42</v>
      </c>
      <c r="O85" s="94" t="s">
        <v>136</v>
      </c>
      <c r="P85" s="94" t="s">
        <v>137</v>
      </c>
      <c r="Q85" s="94" t="s">
        <v>138</v>
      </c>
      <c r="R85" s="94" t="s">
        <v>139</v>
      </c>
      <c r="S85" s="94" t="s">
        <v>140</v>
      </c>
      <c r="T85" s="95" t="s">
        <v>141</v>
      </c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</row>
    <row r="86" s="2" customFormat="1" ht="22.8" customHeight="1">
      <c r="A86" s="39"/>
      <c r="B86" s="40"/>
      <c r="C86" s="100" t="s">
        <v>142</v>
      </c>
      <c r="D86" s="41"/>
      <c r="E86" s="41"/>
      <c r="F86" s="41"/>
      <c r="G86" s="41"/>
      <c r="H86" s="41"/>
      <c r="I86" s="41"/>
      <c r="J86" s="187">
        <f>BK86</f>
        <v>0</v>
      </c>
      <c r="K86" s="41"/>
      <c r="L86" s="45"/>
      <c r="M86" s="96"/>
      <c r="N86" s="188"/>
      <c r="O86" s="97"/>
      <c r="P86" s="189">
        <f>P87</f>
        <v>0</v>
      </c>
      <c r="Q86" s="97"/>
      <c r="R86" s="189">
        <f>R87</f>
        <v>0</v>
      </c>
      <c r="S86" s="97"/>
      <c r="T86" s="190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128</v>
      </c>
      <c r="BK86" s="191">
        <f>BK87</f>
        <v>0</v>
      </c>
    </row>
    <row r="87" s="11" customFormat="1" ht="25.92" customHeight="1">
      <c r="A87" s="11"/>
      <c r="B87" s="192"/>
      <c r="C87" s="193"/>
      <c r="D87" s="194" t="s">
        <v>71</v>
      </c>
      <c r="E87" s="195" t="s">
        <v>143</v>
      </c>
      <c r="F87" s="195" t="s">
        <v>144</v>
      </c>
      <c r="G87" s="193"/>
      <c r="H87" s="193"/>
      <c r="I87" s="196"/>
      <c r="J87" s="197">
        <f>BK87</f>
        <v>0</v>
      </c>
      <c r="K87" s="193"/>
      <c r="L87" s="198"/>
      <c r="M87" s="199"/>
      <c r="N87" s="200"/>
      <c r="O87" s="200"/>
      <c r="P87" s="201">
        <f>SUM(P88:P106)</f>
        <v>0</v>
      </c>
      <c r="Q87" s="200"/>
      <c r="R87" s="201">
        <f>SUM(R88:R106)</f>
        <v>0</v>
      </c>
      <c r="S87" s="200"/>
      <c r="T87" s="202">
        <f>SUM(T88:T106)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203" t="s">
        <v>145</v>
      </c>
      <c r="AT87" s="204" t="s">
        <v>71</v>
      </c>
      <c r="AU87" s="204" t="s">
        <v>72</v>
      </c>
      <c r="AY87" s="203" t="s">
        <v>146</v>
      </c>
      <c r="BK87" s="205">
        <f>SUM(BK88:BK106)</f>
        <v>0</v>
      </c>
    </row>
    <row r="88" s="2" customFormat="1" ht="44.25" customHeight="1">
      <c r="A88" s="39"/>
      <c r="B88" s="40"/>
      <c r="C88" s="206" t="s">
        <v>79</v>
      </c>
      <c r="D88" s="206" t="s">
        <v>147</v>
      </c>
      <c r="E88" s="207" t="s">
        <v>148</v>
      </c>
      <c r="F88" s="208" t="s">
        <v>149</v>
      </c>
      <c r="G88" s="209" t="s">
        <v>19</v>
      </c>
      <c r="H88" s="210">
        <v>0</v>
      </c>
      <c r="I88" s="211"/>
      <c r="J88" s="212">
        <f>ROUND(I88*H88,2)</f>
        <v>0</v>
      </c>
      <c r="K88" s="208" t="s">
        <v>19</v>
      </c>
      <c r="L88" s="45"/>
      <c r="M88" s="213" t="s">
        <v>19</v>
      </c>
      <c r="N88" s="214" t="s">
        <v>43</v>
      </c>
      <c r="O88" s="85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7" t="s">
        <v>150</v>
      </c>
      <c r="AT88" s="217" t="s">
        <v>147</v>
      </c>
      <c r="AU88" s="217" t="s">
        <v>79</v>
      </c>
      <c r="AY88" s="18" t="s">
        <v>146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8" t="s">
        <v>79</v>
      </c>
      <c r="BK88" s="218">
        <f>ROUND(I88*H88,2)</f>
        <v>0</v>
      </c>
      <c r="BL88" s="18" t="s">
        <v>150</v>
      </c>
      <c r="BM88" s="217" t="s">
        <v>151</v>
      </c>
    </row>
    <row r="89" s="2" customFormat="1">
      <c r="A89" s="39"/>
      <c r="B89" s="40"/>
      <c r="C89" s="41"/>
      <c r="D89" s="219" t="s">
        <v>152</v>
      </c>
      <c r="E89" s="41"/>
      <c r="F89" s="220" t="s">
        <v>149</v>
      </c>
      <c r="G89" s="41"/>
      <c r="H89" s="41"/>
      <c r="I89" s="221"/>
      <c r="J89" s="41"/>
      <c r="K89" s="41"/>
      <c r="L89" s="45"/>
      <c r="M89" s="222"/>
      <c r="N89" s="22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152</v>
      </c>
      <c r="AU89" s="18" t="s">
        <v>79</v>
      </c>
    </row>
    <row r="90" s="2" customFormat="1" ht="24.15" customHeight="1">
      <c r="A90" s="39"/>
      <c r="B90" s="40"/>
      <c r="C90" s="206" t="s">
        <v>82</v>
      </c>
      <c r="D90" s="206" t="s">
        <v>147</v>
      </c>
      <c r="E90" s="207" t="s">
        <v>153</v>
      </c>
      <c r="F90" s="208" t="s">
        <v>154</v>
      </c>
      <c r="G90" s="209" t="s">
        <v>19</v>
      </c>
      <c r="H90" s="210">
        <v>0</v>
      </c>
      <c r="I90" s="211"/>
      <c r="J90" s="212">
        <f>ROUND(I90*H90,2)</f>
        <v>0</v>
      </c>
      <c r="K90" s="208" t="s">
        <v>19</v>
      </c>
      <c r="L90" s="45"/>
      <c r="M90" s="213" t="s">
        <v>19</v>
      </c>
      <c r="N90" s="214" t="s">
        <v>43</v>
      </c>
      <c r="O90" s="85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7" t="s">
        <v>150</v>
      </c>
      <c r="AT90" s="217" t="s">
        <v>147</v>
      </c>
      <c r="AU90" s="217" t="s">
        <v>79</v>
      </c>
      <c r="AY90" s="18" t="s">
        <v>146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8" t="s">
        <v>79</v>
      </c>
      <c r="BK90" s="218">
        <f>ROUND(I90*H90,2)</f>
        <v>0</v>
      </c>
      <c r="BL90" s="18" t="s">
        <v>150</v>
      </c>
      <c r="BM90" s="217" t="s">
        <v>155</v>
      </c>
    </row>
    <row r="91" s="2" customFormat="1">
      <c r="A91" s="39"/>
      <c r="B91" s="40"/>
      <c r="C91" s="41"/>
      <c r="D91" s="219" t="s">
        <v>152</v>
      </c>
      <c r="E91" s="41"/>
      <c r="F91" s="220" t="s">
        <v>154</v>
      </c>
      <c r="G91" s="41"/>
      <c r="H91" s="41"/>
      <c r="I91" s="221"/>
      <c r="J91" s="41"/>
      <c r="K91" s="41"/>
      <c r="L91" s="45"/>
      <c r="M91" s="222"/>
      <c r="N91" s="22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152</v>
      </c>
      <c r="AU91" s="18" t="s">
        <v>79</v>
      </c>
    </row>
    <row r="92" s="2" customFormat="1" ht="37.8" customHeight="1">
      <c r="A92" s="39"/>
      <c r="B92" s="40"/>
      <c r="C92" s="206" t="s">
        <v>156</v>
      </c>
      <c r="D92" s="206" t="s">
        <v>147</v>
      </c>
      <c r="E92" s="207" t="s">
        <v>157</v>
      </c>
      <c r="F92" s="208" t="s">
        <v>158</v>
      </c>
      <c r="G92" s="209" t="s">
        <v>19</v>
      </c>
      <c r="H92" s="210">
        <v>0</v>
      </c>
      <c r="I92" s="211"/>
      <c r="J92" s="212">
        <f>ROUND(I92*H92,2)</f>
        <v>0</v>
      </c>
      <c r="K92" s="208" t="s">
        <v>19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150</v>
      </c>
      <c r="AT92" s="217" t="s">
        <v>147</v>
      </c>
      <c r="AU92" s="217" t="s">
        <v>79</v>
      </c>
      <c r="AY92" s="18" t="s">
        <v>146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79</v>
      </c>
      <c r="BK92" s="218">
        <f>ROUND(I92*H92,2)</f>
        <v>0</v>
      </c>
      <c r="BL92" s="18" t="s">
        <v>150</v>
      </c>
      <c r="BM92" s="217" t="s">
        <v>159</v>
      </c>
    </row>
    <row r="93" s="2" customFormat="1">
      <c r="A93" s="39"/>
      <c r="B93" s="40"/>
      <c r="C93" s="41"/>
      <c r="D93" s="219" t="s">
        <v>152</v>
      </c>
      <c r="E93" s="41"/>
      <c r="F93" s="220" t="s">
        <v>158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79</v>
      </c>
    </row>
    <row r="94" s="2" customFormat="1">
      <c r="A94" s="39"/>
      <c r="B94" s="40"/>
      <c r="C94" s="41"/>
      <c r="D94" s="219" t="s">
        <v>160</v>
      </c>
      <c r="E94" s="41"/>
      <c r="F94" s="224" t="s">
        <v>161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160</v>
      </c>
      <c r="AU94" s="18" t="s">
        <v>79</v>
      </c>
    </row>
    <row r="95" s="2" customFormat="1" ht="44.25" customHeight="1">
      <c r="A95" s="39"/>
      <c r="B95" s="40"/>
      <c r="C95" s="206" t="s">
        <v>145</v>
      </c>
      <c r="D95" s="206" t="s">
        <v>147</v>
      </c>
      <c r="E95" s="207" t="s">
        <v>162</v>
      </c>
      <c r="F95" s="208" t="s">
        <v>163</v>
      </c>
      <c r="G95" s="209" t="s">
        <v>19</v>
      </c>
      <c r="H95" s="210">
        <v>0</v>
      </c>
      <c r="I95" s="211"/>
      <c r="J95" s="212">
        <f>ROUND(I95*H95,2)</f>
        <v>0</v>
      </c>
      <c r="K95" s="208" t="s">
        <v>19</v>
      </c>
      <c r="L95" s="45"/>
      <c r="M95" s="213" t="s">
        <v>19</v>
      </c>
      <c r="N95" s="214" t="s">
        <v>43</v>
      </c>
      <c r="O95" s="85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7" t="s">
        <v>150</v>
      </c>
      <c r="AT95" s="217" t="s">
        <v>147</v>
      </c>
      <c r="AU95" s="217" t="s">
        <v>79</v>
      </c>
      <c r="AY95" s="18" t="s">
        <v>146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8" t="s">
        <v>79</v>
      </c>
      <c r="BK95" s="218">
        <f>ROUND(I95*H95,2)</f>
        <v>0</v>
      </c>
      <c r="BL95" s="18" t="s">
        <v>150</v>
      </c>
      <c r="BM95" s="217" t="s">
        <v>164</v>
      </c>
    </row>
    <row r="96" s="2" customFormat="1">
      <c r="A96" s="39"/>
      <c r="B96" s="40"/>
      <c r="C96" s="41"/>
      <c r="D96" s="219" t="s">
        <v>152</v>
      </c>
      <c r="E96" s="41"/>
      <c r="F96" s="220" t="s">
        <v>163</v>
      </c>
      <c r="G96" s="41"/>
      <c r="H96" s="41"/>
      <c r="I96" s="221"/>
      <c r="J96" s="41"/>
      <c r="K96" s="41"/>
      <c r="L96" s="45"/>
      <c r="M96" s="222"/>
      <c r="N96" s="22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79</v>
      </c>
    </row>
    <row r="97" s="2" customFormat="1">
      <c r="A97" s="39"/>
      <c r="B97" s="40"/>
      <c r="C97" s="41"/>
      <c r="D97" s="219" t="s">
        <v>160</v>
      </c>
      <c r="E97" s="41"/>
      <c r="F97" s="224" t="s">
        <v>165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160</v>
      </c>
      <c r="AU97" s="18" t="s">
        <v>79</v>
      </c>
    </row>
    <row r="98" s="2" customFormat="1" ht="49.05" customHeight="1">
      <c r="A98" s="39"/>
      <c r="B98" s="40"/>
      <c r="C98" s="206" t="s">
        <v>166</v>
      </c>
      <c r="D98" s="206" t="s">
        <v>147</v>
      </c>
      <c r="E98" s="207" t="s">
        <v>167</v>
      </c>
      <c r="F98" s="208" t="s">
        <v>168</v>
      </c>
      <c r="G98" s="209" t="s">
        <v>19</v>
      </c>
      <c r="H98" s="210">
        <v>0</v>
      </c>
      <c r="I98" s="211"/>
      <c r="J98" s="212">
        <f>ROUND(I98*H98,2)</f>
        <v>0</v>
      </c>
      <c r="K98" s="208" t="s">
        <v>19</v>
      </c>
      <c r="L98" s="45"/>
      <c r="M98" s="213" t="s">
        <v>19</v>
      </c>
      <c r="N98" s="214" t="s">
        <v>43</v>
      </c>
      <c r="O98" s="85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7" t="s">
        <v>150</v>
      </c>
      <c r="AT98" s="217" t="s">
        <v>147</v>
      </c>
      <c r="AU98" s="217" t="s">
        <v>79</v>
      </c>
      <c r="AY98" s="18" t="s">
        <v>146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8" t="s">
        <v>79</v>
      </c>
      <c r="BK98" s="218">
        <f>ROUND(I98*H98,2)</f>
        <v>0</v>
      </c>
      <c r="BL98" s="18" t="s">
        <v>150</v>
      </c>
      <c r="BM98" s="217" t="s">
        <v>169</v>
      </c>
    </row>
    <row r="99" s="2" customFormat="1">
      <c r="A99" s="39"/>
      <c r="B99" s="40"/>
      <c r="C99" s="41"/>
      <c r="D99" s="219" t="s">
        <v>152</v>
      </c>
      <c r="E99" s="41"/>
      <c r="F99" s="220" t="s">
        <v>168</v>
      </c>
      <c r="G99" s="41"/>
      <c r="H99" s="41"/>
      <c r="I99" s="221"/>
      <c r="J99" s="41"/>
      <c r="K99" s="41"/>
      <c r="L99" s="45"/>
      <c r="M99" s="222"/>
      <c r="N99" s="223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79</v>
      </c>
    </row>
    <row r="100" s="2" customFormat="1">
      <c r="A100" s="39"/>
      <c r="B100" s="40"/>
      <c r="C100" s="41"/>
      <c r="D100" s="219" t="s">
        <v>160</v>
      </c>
      <c r="E100" s="41"/>
      <c r="F100" s="224" t="s">
        <v>170</v>
      </c>
      <c r="G100" s="41"/>
      <c r="H100" s="41"/>
      <c r="I100" s="221"/>
      <c r="J100" s="41"/>
      <c r="K100" s="41"/>
      <c r="L100" s="45"/>
      <c r="M100" s="222"/>
      <c r="N100" s="22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160</v>
      </c>
      <c r="AU100" s="18" t="s">
        <v>79</v>
      </c>
    </row>
    <row r="101" s="2" customFormat="1" ht="24.15" customHeight="1">
      <c r="A101" s="39"/>
      <c r="B101" s="40"/>
      <c r="C101" s="206" t="s">
        <v>171</v>
      </c>
      <c r="D101" s="206" t="s">
        <v>147</v>
      </c>
      <c r="E101" s="207" t="s">
        <v>172</v>
      </c>
      <c r="F101" s="208" t="s">
        <v>173</v>
      </c>
      <c r="G101" s="209" t="s">
        <v>19</v>
      </c>
      <c r="H101" s="210">
        <v>0</v>
      </c>
      <c r="I101" s="211"/>
      <c r="J101" s="212">
        <f>ROUND(I101*H101,2)</f>
        <v>0</v>
      </c>
      <c r="K101" s="208" t="s">
        <v>19</v>
      </c>
      <c r="L101" s="45"/>
      <c r="M101" s="213" t="s">
        <v>19</v>
      </c>
      <c r="N101" s="214" t="s">
        <v>43</v>
      </c>
      <c r="O101" s="85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7" t="s">
        <v>150</v>
      </c>
      <c r="AT101" s="217" t="s">
        <v>147</v>
      </c>
      <c r="AU101" s="217" t="s">
        <v>79</v>
      </c>
      <c r="AY101" s="18" t="s">
        <v>146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8" t="s">
        <v>79</v>
      </c>
      <c r="BK101" s="218">
        <f>ROUND(I101*H101,2)</f>
        <v>0</v>
      </c>
      <c r="BL101" s="18" t="s">
        <v>150</v>
      </c>
      <c r="BM101" s="217" t="s">
        <v>174</v>
      </c>
    </row>
    <row r="102" s="2" customFormat="1">
      <c r="A102" s="39"/>
      <c r="B102" s="40"/>
      <c r="C102" s="41"/>
      <c r="D102" s="219" t="s">
        <v>152</v>
      </c>
      <c r="E102" s="41"/>
      <c r="F102" s="220" t="s">
        <v>173</v>
      </c>
      <c r="G102" s="41"/>
      <c r="H102" s="41"/>
      <c r="I102" s="221"/>
      <c r="J102" s="41"/>
      <c r="K102" s="41"/>
      <c r="L102" s="45"/>
      <c r="M102" s="222"/>
      <c r="N102" s="223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79</v>
      </c>
    </row>
    <row r="103" s="2" customFormat="1" ht="44.25" customHeight="1">
      <c r="A103" s="39"/>
      <c r="B103" s="40"/>
      <c r="C103" s="206" t="s">
        <v>175</v>
      </c>
      <c r="D103" s="206" t="s">
        <v>147</v>
      </c>
      <c r="E103" s="207" t="s">
        <v>176</v>
      </c>
      <c r="F103" s="208" t="s">
        <v>177</v>
      </c>
      <c r="G103" s="209" t="s">
        <v>19</v>
      </c>
      <c r="H103" s="210">
        <v>0</v>
      </c>
      <c r="I103" s="211"/>
      <c r="J103" s="212">
        <f>ROUND(I103*H103,2)</f>
        <v>0</v>
      </c>
      <c r="K103" s="208" t="s">
        <v>19</v>
      </c>
      <c r="L103" s="45"/>
      <c r="M103" s="213" t="s">
        <v>19</v>
      </c>
      <c r="N103" s="214" t="s">
        <v>43</v>
      </c>
      <c r="O103" s="85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7" t="s">
        <v>150</v>
      </c>
      <c r="AT103" s="217" t="s">
        <v>147</v>
      </c>
      <c r="AU103" s="217" t="s">
        <v>79</v>
      </c>
      <c r="AY103" s="18" t="s">
        <v>146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8" t="s">
        <v>79</v>
      </c>
      <c r="BK103" s="218">
        <f>ROUND(I103*H103,2)</f>
        <v>0</v>
      </c>
      <c r="BL103" s="18" t="s">
        <v>150</v>
      </c>
      <c r="BM103" s="217" t="s">
        <v>178</v>
      </c>
    </row>
    <row r="104" s="2" customFormat="1">
      <c r="A104" s="39"/>
      <c r="B104" s="40"/>
      <c r="C104" s="41"/>
      <c r="D104" s="219" t="s">
        <v>152</v>
      </c>
      <c r="E104" s="41"/>
      <c r="F104" s="220" t="s">
        <v>177</v>
      </c>
      <c r="G104" s="41"/>
      <c r="H104" s="41"/>
      <c r="I104" s="221"/>
      <c r="J104" s="41"/>
      <c r="K104" s="41"/>
      <c r="L104" s="45"/>
      <c r="M104" s="222"/>
      <c r="N104" s="22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152</v>
      </c>
      <c r="AU104" s="18" t="s">
        <v>79</v>
      </c>
    </row>
    <row r="105" s="2" customFormat="1" ht="16.5" customHeight="1">
      <c r="A105" s="39"/>
      <c r="B105" s="40"/>
      <c r="C105" s="206" t="s">
        <v>179</v>
      </c>
      <c r="D105" s="206" t="s">
        <v>147</v>
      </c>
      <c r="E105" s="207" t="s">
        <v>180</v>
      </c>
      <c r="F105" s="208" t="s">
        <v>181</v>
      </c>
      <c r="G105" s="209" t="s">
        <v>19</v>
      </c>
      <c r="H105" s="210">
        <v>0</v>
      </c>
      <c r="I105" s="211"/>
      <c r="J105" s="212">
        <f>ROUND(I105*H105,2)</f>
        <v>0</v>
      </c>
      <c r="K105" s="208" t="s">
        <v>19</v>
      </c>
      <c r="L105" s="45"/>
      <c r="M105" s="213" t="s">
        <v>19</v>
      </c>
      <c r="N105" s="214" t="s">
        <v>43</v>
      </c>
      <c r="O105" s="85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150</v>
      </c>
      <c r="AT105" s="217" t="s">
        <v>147</v>
      </c>
      <c r="AU105" s="217" t="s">
        <v>79</v>
      </c>
      <c r="AY105" s="18" t="s">
        <v>146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79</v>
      </c>
      <c r="BK105" s="218">
        <f>ROUND(I105*H105,2)</f>
        <v>0</v>
      </c>
      <c r="BL105" s="18" t="s">
        <v>150</v>
      </c>
      <c r="BM105" s="217" t="s">
        <v>182</v>
      </c>
    </row>
    <row r="106" s="2" customFormat="1">
      <c r="A106" s="39"/>
      <c r="B106" s="40"/>
      <c r="C106" s="41"/>
      <c r="D106" s="219" t="s">
        <v>152</v>
      </c>
      <c r="E106" s="41"/>
      <c r="F106" s="220" t="s">
        <v>181</v>
      </c>
      <c r="G106" s="41"/>
      <c r="H106" s="41"/>
      <c r="I106" s="221"/>
      <c r="J106" s="41"/>
      <c r="K106" s="41"/>
      <c r="L106" s="45"/>
      <c r="M106" s="225"/>
      <c r="N106" s="226"/>
      <c r="O106" s="227"/>
      <c r="P106" s="227"/>
      <c r="Q106" s="227"/>
      <c r="R106" s="227"/>
      <c r="S106" s="227"/>
      <c r="T106" s="228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79</v>
      </c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45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sheetProtection sheet="1" autoFilter="0" formatColumns="0" formatRows="0" objects="1" scenarios="1" spinCount="100000" saltValue="2rgWEG0Bm0FmOMdYU/Gn5SNB2nxN2CJVN83TahTS7AVBsqvCfU5rURhZ635Csjs6en4mNQ+X55cLwkALuOKBGQ==" hashValue="VlPvnyaNKfCGLKeN+5qT2TFGiDzKn1qBArPlAnYEQAUo04DInsWVPBmSZUXJaXAjHzUqPBk+jOKIiheKnpEerA==" algorithmName="SHA-512" password="9C2B"/>
  <autoFilter ref="C85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936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938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ROUND((SUM(BE89:BE102)),  2)</f>
        <v>0</v>
      </c>
      <c r="G35" s="39"/>
      <c r="H35" s="39"/>
      <c r="I35" s="158">
        <v>0.20999999999999999</v>
      </c>
      <c r="J35" s="157">
        <f>ROUND(((SUM(BE89:BE102))*I35),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ROUND((SUM(BF89:BF102)),  2)</f>
        <v>0</v>
      </c>
      <c r="G36" s="39"/>
      <c r="H36" s="39"/>
      <c r="I36" s="158">
        <v>0.14999999999999999</v>
      </c>
      <c r="J36" s="157">
        <f>ROUND(((SUM(BF89:BF102))*I36),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ROUND((SUM(BG89:BG102)),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ROUND((SUM(BH89:BH102)),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ROUND((SUM(BI89:BI102)),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VRN2 - Vedlejší rozpočtové náklady 2.NP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184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185</v>
      </c>
      <c r="E65" s="231"/>
      <c r="F65" s="231"/>
      <c r="G65" s="231"/>
      <c r="H65" s="231"/>
      <c r="I65" s="231"/>
      <c r="J65" s="232">
        <f>J91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186</v>
      </c>
      <c r="E66" s="231"/>
      <c r="F66" s="231"/>
      <c r="G66" s="231"/>
      <c r="H66" s="231"/>
      <c r="I66" s="231"/>
      <c r="J66" s="232">
        <f>J95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9"/>
      <c r="C67" s="126"/>
      <c r="D67" s="230" t="s">
        <v>187</v>
      </c>
      <c r="E67" s="231"/>
      <c r="F67" s="231"/>
      <c r="G67" s="231"/>
      <c r="H67" s="231"/>
      <c r="I67" s="231"/>
      <c r="J67" s="232">
        <f>J99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130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Víceúčelový školní objekt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121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936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123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VRN2 - Vedlejší rozpočtové náklady 2.NP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Luby</v>
      </c>
      <c r="G83" s="41"/>
      <c r="H83" s="41"/>
      <c r="I83" s="33" t="s">
        <v>23</v>
      </c>
      <c r="J83" s="73" t="str">
        <f>IF(J14="","",J14)</f>
        <v>25. 7. 2023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E17</f>
        <v>Město Luby, Nám. 5. května 164, Luby</v>
      </c>
      <c r="G85" s="41"/>
      <c r="H85" s="41"/>
      <c r="I85" s="33" t="s">
        <v>31</v>
      </c>
      <c r="J85" s="37" t="str">
        <f>E23</f>
        <v>PK Beránek &amp; Hradil, Svobody 7/1, Cheb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IF(E20="","",E20)</f>
        <v>Vyplň údaj</v>
      </c>
      <c r="G86" s="41"/>
      <c r="H86" s="41"/>
      <c r="I86" s="33" t="s">
        <v>34</v>
      </c>
      <c r="J86" s="37" t="str">
        <f>E26</f>
        <v>Jakub Vilingr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0" customFormat="1" ht="29.28" customHeight="1">
      <c r="A88" s="181"/>
      <c r="B88" s="182"/>
      <c r="C88" s="183" t="s">
        <v>131</v>
      </c>
      <c r="D88" s="184" t="s">
        <v>57</v>
      </c>
      <c r="E88" s="184" t="s">
        <v>53</v>
      </c>
      <c r="F88" s="184" t="s">
        <v>54</v>
      </c>
      <c r="G88" s="184" t="s">
        <v>132</v>
      </c>
      <c r="H88" s="184" t="s">
        <v>133</v>
      </c>
      <c r="I88" s="184" t="s">
        <v>134</v>
      </c>
      <c r="J88" s="184" t="s">
        <v>127</v>
      </c>
      <c r="K88" s="185" t="s">
        <v>135</v>
      </c>
      <c r="L88" s="186"/>
      <c r="M88" s="93" t="s">
        <v>19</v>
      </c>
      <c r="N88" s="94" t="s">
        <v>42</v>
      </c>
      <c r="O88" s="94" t="s">
        <v>136</v>
      </c>
      <c r="P88" s="94" t="s">
        <v>137</v>
      </c>
      <c r="Q88" s="94" t="s">
        <v>138</v>
      </c>
      <c r="R88" s="94" t="s">
        <v>139</v>
      </c>
      <c r="S88" s="94" t="s">
        <v>140</v>
      </c>
      <c r="T88" s="95" t="s">
        <v>141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39"/>
      <c r="B89" s="40"/>
      <c r="C89" s="100" t="s">
        <v>142</v>
      </c>
      <c r="D89" s="41"/>
      <c r="E89" s="41"/>
      <c r="F89" s="41"/>
      <c r="G89" s="41"/>
      <c r="H89" s="41"/>
      <c r="I89" s="41"/>
      <c r="J89" s="187">
        <f>BK89</f>
        <v>0</v>
      </c>
      <c r="K89" s="41"/>
      <c r="L89" s="45"/>
      <c r="M89" s="96"/>
      <c r="N89" s="188"/>
      <c r="O89" s="97"/>
      <c r="P89" s="189">
        <f>P90</f>
        <v>0</v>
      </c>
      <c r="Q89" s="97"/>
      <c r="R89" s="189">
        <f>R90</f>
        <v>0</v>
      </c>
      <c r="S89" s="97"/>
      <c r="T89" s="190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128</v>
      </c>
      <c r="BK89" s="191">
        <f>BK90</f>
        <v>0</v>
      </c>
    </row>
    <row r="90" s="11" customFormat="1" ht="25.92" customHeight="1">
      <c r="A90" s="11"/>
      <c r="B90" s="192"/>
      <c r="C90" s="193"/>
      <c r="D90" s="194" t="s">
        <v>71</v>
      </c>
      <c r="E90" s="195" t="s">
        <v>188</v>
      </c>
      <c r="F90" s="195" t="s">
        <v>189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P91+P95+P99</f>
        <v>0</v>
      </c>
      <c r="Q90" s="200"/>
      <c r="R90" s="201">
        <f>R91+R95+R99</f>
        <v>0</v>
      </c>
      <c r="S90" s="200"/>
      <c r="T90" s="202">
        <f>T91+T95+T99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3" t="s">
        <v>166</v>
      </c>
      <c r="AT90" s="204" t="s">
        <v>71</v>
      </c>
      <c r="AU90" s="204" t="s">
        <v>72</v>
      </c>
      <c r="AY90" s="203" t="s">
        <v>146</v>
      </c>
      <c r="BK90" s="205">
        <f>BK91+BK95+BK99</f>
        <v>0</v>
      </c>
    </row>
    <row r="91" s="11" customFormat="1" ht="22.8" customHeight="1">
      <c r="A91" s="11"/>
      <c r="B91" s="192"/>
      <c r="C91" s="193"/>
      <c r="D91" s="194" t="s">
        <v>71</v>
      </c>
      <c r="E91" s="234" t="s">
        <v>88</v>
      </c>
      <c r="F91" s="234" t="s">
        <v>190</v>
      </c>
      <c r="G91" s="193"/>
      <c r="H91" s="193"/>
      <c r="I91" s="196"/>
      <c r="J91" s="235">
        <f>BK91</f>
        <v>0</v>
      </c>
      <c r="K91" s="193"/>
      <c r="L91" s="198"/>
      <c r="M91" s="199"/>
      <c r="N91" s="200"/>
      <c r="O91" s="200"/>
      <c r="P91" s="201">
        <f>SUM(P92:P94)</f>
        <v>0</v>
      </c>
      <c r="Q91" s="200"/>
      <c r="R91" s="201">
        <f>SUM(R92:R94)</f>
        <v>0</v>
      </c>
      <c r="S91" s="200"/>
      <c r="T91" s="202">
        <f>SUM(T92:T94)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3" t="s">
        <v>166</v>
      </c>
      <c r="AT91" s="204" t="s">
        <v>71</v>
      </c>
      <c r="AU91" s="204" t="s">
        <v>79</v>
      </c>
      <c r="AY91" s="203" t="s">
        <v>146</v>
      </c>
      <c r="BK91" s="205">
        <f>SUM(BK92:BK94)</f>
        <v>0</v>
      </c>
    </row>
    <row r="92" s="2" customFormat="1" ht="16.5" customHeight="1">
      <c r="A92" s="39"/>
      <c r="B92" s="40"/>
      <c r="C92" s="206" t="s">
        <v>79</v>
      </c>
      <c r="D92" s="206" t="s">
        <v>147</v>
      </c>
      <c r="E92" s="207" t="s">
        <v>191</v>
      </c>
      <c r="F92" s="208" t="s">
        <v>192</v>
      </c>
      <c r="G92" s="209" t="s">
        <v>193</v>
      </c>
      <c r="H92" s="210">
        <v>1</v>
      </c>
      <c r="I92" s="211"/>
      <c r="J92" s="212">
        <f>ROUND(I92*H92,2)</f>
        <v>0</v>
      </c>
      <c r="K92" s="208" t="s">
        <v>194</v>
      </c>
      <c r="L92" s="45"/>
      <c r="M92" s="213" t="s">
        <v>19</v>
      </c>
      <c r="N92" s="214" t="s">
        <v>43</v>
      </c>
      <c r="O92" s="85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7" t="s">
        <v>195</v>
      </c>
      <c r="AT92" s="217" t="s">
        <v>147</v>
      </c>
      <c r="AU92" s="217" t="s">
        <v>82</v>
      </c>
      <c r="AY92" s="18" t="s">
        <v>146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8" t="s">
        <v>79</v>
      </c>
      <c r="BK92" s="218">
        <f>ROUND(I92*H92,2)</f>
        <v>0</v>
      </c>
      <c r="BL92" s="18" t="s">
        <v>195</v>
      </c>
      <c r="BM92" s="217" t="s">
        <v>939</v>
      </c>
    </row>
    <row r="93" s="2" customFormat="1">
      <c r="A93" s="39"/>
      <c r="B93" s="40"/>
      <c r="C93" s="41"/>
      <c r="D93" s="219" t="s">
        <v>152</v>
      </c>
      <c r="E93" s="41"/>
      <c r="F93" s="220" t="s">
        <v>192</v>
      </c>
      <c r="G93" s="41"/>
      <c r="H93" s="41"/>
      <c r="I93" s="221"/>
      <c r="J93" s="41"/>
      <c r="K93" s="41"/>
      <c r="L93" s="45"/>
      <c r="M93" s="222"/>
      <c r="N93" s="22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152</v>
      </c>
      <c r="AU93" s="18" t="s">
        <v>82</v>
      </c>
    </row>
    <row r="94" s="2" customFormat="1">
      <c r="A94" s="39"/>
      <c r="B94" s="40"/>
      <c r="C94" s="41"/>
      <c r="D94" s="236" t="s">
        <v>197</v>
      </c>
      <c r="E94" s="41"/>
      <c r="F94" s="237" t="s">
        <v>198</v>
      </c>
      <c r="G94" s="41"/>
      <c r="H94" s="41"/>
      <c r="I94" s="221"/>
      <c r="J94" s="41"/>
      <c r="K94" s="41"/>
      <c r="L94" s="45"/>
      <c r="M94" s="222"/>
      <c r="N94" s="223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197</v>
      </c>
      <c r="AU94" s="18" t="s">
        <v>82</v>
      </c>
    </row>
    <row r="95" s="11" customFormat="1" ht="22.8" customHeight="1">
      <c r="A95" s="11"/>
      <c r="B95" s="192"/>
      <c r="C95" s="193"/>
      <c r="D95" s="194" t="s">
        <v>71</v>
      </c>
      <c r="E95" s="234" t="s">
        <v>199</v>
      </c>
      <c r="F95" s="234" t="s">
        <v>200</v>
      </c>
      <c r="G95" s="193"/>
      <c r="H95" s="193"/>
      <c r="I95" s="196"/>
      <c r="J95" s="235">
        <f>BK95</f>
        <v>0</v>
      </c>
      <c r="K95" s="193"/>
      <c r="L95" s="198"/>
      <c r="M95" s="199"/>
      <c r="N95" s="200"/>
      <c r="O95" s="200"/>
      <c r="P95" s="201">
        <f>SUM(P96:P98)</f>
        <v>0</v>
      </c>
      <c r="Q95" s="200"/>
      <c r="R95" s="201">
        <f>SUM(R96:R98)</f>
        <v>0</v>
      </c>
      <c r="S95" s="200"/>
      <c r="T95" s="202">
        <f>SUM(T96:T98)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3" t="s">
        <v>166</v>
      </c>
      <c r="AT95" s="204" t="s">
        <v>71</v>
      </c>
      <c r="AU95" s="204" t="s">
        <v>79</v>
      </c>
      <c r="AY95" s="203" t="s">
        <v>146</v>
      </c>
      <c r="BK95" s="205">
        <f>SUM(BK96:BK98)</f>
        <v>0</v>
      </c>
    </row>
    <row r="96" s="2" customFormat="1" ht="16.5" customHeight="1">
      <c r="A96" s="39"/>
      <c r="B96" s="40"/>
      <c r="C96" s="206" t="s">
        <v>82</v>
      </c>
      <c r="D96" s="206" t="s">
        <v>147</v>
      </c>
      <c r="E96" s="207" t="s">
        <v>201</v>
      </c>
      <c r="F96" s="208" t="s">
        <v>200</v>
      </c>
      <c r="G96" s="209" t="s">
        <v>193</v>
      </c>
      <c r="H96" s="210">
        <v>1</v>
      </c>
      <c r="I96" s="211"/>
      <c r="J96" s="212">
        <f>ROUND(I96*H96,2)</f>
        <v>0</v>
      </c>
      <c r="K96" s="208" t="s">
        <v>194</v>
      </c>
      <c r="L96" s="45"/>
      <c r="M96" s="213" t="s">
        <v>19</v>
      </c>
      <c r="N96" s="214" t="s">
        <v>43</v>
      </c>
      <c r="O96" s="85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7" t="s">
        <v>195</v>
      </c>
      <c r="AT96" s="217" t="s">
        <v>147</v>
      </c>
      <c r="AU96" s="217" t="s">
        <v>82</v>
      </c>
      <c r="AY96" s="18" t="s">
        <v>146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8" t="s">
        <v>79</v>
      </c>
      <c r="BK96" s="218">
        <f>ROUND(I96*H96,2)</f>
        <v>0</v>
      </c>
      <c r="BL96" s="18" t="s">
        <v>195</v>
      </c>
      <c r="BM96" s="217" t="s">
        <v>940</v>
      </c>
    </row>
    <row r="97" s="2" customFormat="1">
      <c r="A97" s="39"/>
      <c r="B97" s="40"/>
      <c r="C97" s="41"/>
      <c r="D97" s="219" t="s">
        <v>152</v>
      </c>
      <c r="E97" s="41"/>
      <c r="F97" s="220" t="s">
        <v>200</v>
      </c>
      <c r="G97" s="41"/>
      <c r="H97" s="41"/>
      <c r="I97" s="221"/>
      <c r="J97" s="41"/>
      <c r="K97" s="41"/>
      <c r="L97" s="45"/>
      <c r="M97" s="222"/>
      <c r="N97" s="22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82</v>
      </c>
    </row>
    <row r="98" s="2" customFormat="1">
      <c r="A98" s="39"/>
      <c r="B98" s="40"/>
      <c r="C98" s="41"/>
      <c r="D98" s="236" t="s">
        <v>197</v>
      </c>
      <c r="E98" s="41"/>
      <c r="F98" s="237" t="s">
        <v>203</v>
      </c>
      <c r="G98" s="41"/>
      <c r="H98" s="41"/>
      <c r="I98" s="221"/>
      <c r="J98" s="41"/>
      <c r="K98" s="41"/>
      <c r="L98" s="45"/>
      <c r="M98" s="222"/>
      <c r="N98" s="223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197</v>
      </c>
      <c r="AU98" s="18" t="s">
        <v>82</v>
      </c>
    </row>
    <row r="99" s="11" customFormat="1" ht="22.8" customHeight="1">
      <c r="A99" s="11"/>
      <c r="B99" s="192"/>
      <c r="C99" s="193"/>
      <c r="D99" s="194" t="s">
        <v>71</v>
      </c>
      <c r="E99" s="234" t="s">
        <v>204</v>
      </c>
      <c r="F99" s="234" t="s">
        <v>205</v>
      </c>
      <c r="G99" s="193"/>
      <c r="H99" s="193"/>
      <c r="I99" s="196"/>
      <c r="J99" s="235">
        <f>BK99</f>
        <v>0</v>
      </c>
      <c r="K99" s="193"/>
      <c r="L99" s="198"/>
      <c r="M99" s="199"/>
      <c r="N99" s="200"/>
      <c r="O99" s="200"/>
      <c r="P99" s="201">
        <f>SUM(P100:P102)</f>
        <v>0</v>
      </c>
      <c r="Q99" s="200"/>
      <c r="R99" s="201">
        <f>SUM(R100:R102)</f>
        <v>0</v>
      </c>
      <c r="S99" s="200"/>
      <c r="T99" s="202">
        <f>SUM(T100:T102)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203" t="s">
        <v>166</v>
      </c>
      <c r="AT99" s="204" t="s">
        <v>71</v>
      </c>
      <c r="AU99" s="204" t="s">
        <v>79</v>
      </c>
      <c r="AY99" s="203" t="s">
        <v>146</v>
      </c>
      <c r="BK99" s="205">
        <f>SUM(BK100:BK102)</f>
        <v>0</v>
      </c>
    </row>
    <row r="100" s="2" customFormat="1" ht="16.5" customHeight="1">
      <c r="A100" s="39"/>
      <c r="B100" s="40"/>
      <c r="C100" s="206" t="s">
        <v>156</v>
      </c>
      <c r="D100" s="206" t="s">
        <v>147</v>
      </c>
      <c r="E100" s="207" t="s">
        <v>206</v>
      </c>
      <c r="F100" s="208" t="s">
        <v>207</v>
      </c>
      <c r="G100" s="209" t="s">
        <v>193</v>
      </c>
      <c r="H100" s="210">
        <v>1</v>
      </c>
      <c r="I100" s="211"/>
      <c r="J100" s="212">
        <f>ROUND(I100*H100,2)</f>
        <v>0</v>
      </c>
      <c r="K100" s="208" t="s">
        <v>194</v>
      </c>
      <c r="L100" s="45"/>
      <c r="M100" s="213" t="s">
        <v>19</v>
      </c>
      <c r="N100" s="214" t="s">
        <v>43</v>
      </c>
      <c r="O100" s="85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7" t="s">
        <v>195</v>
      </c>
      <c r="AT100" s="217" t="s">
        <v>147</v>
      </c>
      <c r="AU100" s="217" t="s">
        <v>82</v>
      </c>
      <c r="AY100" s="18" t="s">
        <v>146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8" t="s">
        <v>79</v>
      </c>
      <c r="BK100" s="218">
        <f>ROUND(I100*H100,2)</f>
        <v>0</v>
      </c>
      <c r="BL100" s="18" t="s">
        <v>195</v>
      </c>
      <c r="BM100" s="217" t="s">
        <v>941</v>
      </c>
    </row>
    <row r="101" s="2" customFormat="1">
      <c r="A101" s="39"/>
      <c r="B101" s="40"/>
      <c r="C101" s="41"/>
      <c r="D101" s="219" t="s">
        <v>152</v>
      </c>
      <c r="E101" s="41"/>
      <c r="F101" s="220" t="s">
        <v>207</v>
      </c>
      <c r="G101" s="41"/>
      <c r="H101" s="41"/>
      <c r="I101" s="221"/>
      <c r="J101" s="41"/>
      <c r="K101" s="41"/>
      <c r="L101" s="45"/>
      <c r="M101" s="222"/>
      <c r="N101" s="22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82</v>
      </c>
    </row>
    <row r="102" s="2" customFormat="1">
      <c r="A102" s="39"/>
      <c r="B102" s="40"/>
      <c r="C102" s="41"/>
      <c r="D102" s="236" t="s">
        <v>197</v>
      </c>
      <c r="E102" s="41"/>
      <c r="F102" s="237" t="s">
        <v>209</v>
      </c>
      <c r="G102" s="41"/>
      <c r="H102" s="41"/>
      <c r="I102" s="221"/>
      <c r="J102" s="41"/>
      <c r="K102" s="41"/>
      <c r="L102" s="45"/>
      <c r="M102" s="225"/>
      <c r="N102" s="226"/>
      <c r="O102" s="227"/>
      <c r="P102" s="227"/>
      <c r="Q102" s="227"/>
      <c r="R102" s="227"/>
      <c r="S102" s="227"/>
      <c r="T102" s="228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197</v>
      </c>
      <c r="AU102" s="18" t="s">
        <v>82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1qqT5BmJNmltZBs/PQdZ3qIqUyMwYRs7aWNik/434HDVJ9HBEZlXH6otE97BaZlpPBG2MUBkyWvIomMSjr8R+w==" hashValue="XDYTThpDOgeP1Zd6Q3pwocPrWyPbyfvBZPysByvdAdRZdAejFcMeKx9QgOfkHDLzzMAtOl3bHHMqqM5TEszFZA==" algorithmName="SHA-512" password="9C2B"/>
  <autoFilter ref="C88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3_02/013254000"/>
    <hyperlink ref="F98" r:id="rId2" display="https://podminky.urs.cz/item/CS_URS_2023_02/030001000"/>
    <hyperlink ref="F102" r:id="rId3" display="https://podminky.urs.cz/item/CS_URS_2023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82</v>
      </c>
    </row>
    <row r="4" s="1" customFormat="1" ht="24.96" customHeight="1">
      <c r="B4" s="21"/>
      <c r="D4" s="141" t="s">
        <v>120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Víceúčelový školní objekt</v>
      </c>
      <c r="F7" s="143"/>
      <c r="G7" s="143"/>
      <c r="H7" s="143"/>
      <c r="L7" s="21"/>
    </row>
    <row r="8" s="1" customFormat="1" ht="12" customHeight="1">
      <c r="B8" s="21"/>
      <c r="D8" s="143" t="s">
        <v>121</v>
      </c>
      <c r="L8" s="21"/>
    </row>
    <row r="9" s="2" customFormat="1" ht="16.5" customHeight="1">
      <c r="A9" s="39"/>
      <c r="B9" s="45"/>
      <c r="C9" s="39"/>
      <c r="D9" s="39"/>
      <c r="E9" s="144" t="s">
        <v>936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123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942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81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25. 7. 2023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37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ROUND(J102,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ROUND((SUM(BE102:BE939)),  2)</f>
        <v>0</v>
      </c>
      <c r="G35" s="39"/>
      <c r="H35" s="39"/>
      <c r="I35" s="158">
        <v>0.20999999999999999</v>
      </c>
      <c r="J35" s="157">
        <f>ROUND(((SUM(BE102:BE939))*I35),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ROUND((SUM(BF102:BF939)),  2)</f>
        <v>0</v>
      </c>
      <c r="G36" s="39"/>
      <c r="H36" s="39"/>
      <c r="I36" s="158">
        <v>0.14999999999999999</v>
      </c>
      <c r="J36" s="157">
        <f>ROUND(((SUM(BF102:BF939))*I36),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ROUND((SUM(BG102:BG939)),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ROUND((SUM(BH102:BH939)),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ROUND((SUM(BI102:BI939)),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Víceúčelový školní objekt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121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936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ARS2 - Stavebně konstrukční řešení - 2.NP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Luby</v>
      </c>
      <c r="G56" s="41"/>
      <c r="H56" s="41"/>
      <c r="I56" s="33" t="s">
        <v>23</v>
      </c>
      <c r="J56" s="73" t="str">
        <f>IF(J14="","",J14)</f>
        <v>25. 7. 2023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Luby, Nám. 5. května 164, Luby</v>
      </c>
      <c r="G58" s="41"/>
      <c r="H58" s="41"/>
      <c r="I58" s="33" t="s">
        <v>31</v>
      </c>
      <c r="J58" s="37" t="str">
        <f>E23</f>
        <v>PK Beránek &amp; Hradil, Svobody 7/1, Cheb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Jakub Vilingr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126</v>
      </c>
      <c r="D61" s="172"/>
      <c r="E61" s="172"/>
      <c r="F61" s="172"/>
      <c r="G61" s="172"/>
      <c r="H61" s="172"/>
      <c r="I61" s="172"/>
      <c r="J61" s="173" t="s">
        <v>127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J102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128</v>
      </c>
    </row>
    <row r="64" s="9" customFormat="1" ht="24.96" customHeight="1">
      <c r="A64" s="9"/>
      <c r="B64" s="175"/>
      <c r="C64" s="176"/>
      <c r="D64" s="177" t="s">
        <v>211</v>
      </c>
      <c r="E64" s="178"/>
      <c r="F64" s="178"/>
      <c r="G64" s="178"/>
      <c r="H64" s="178"/>
      <c r="I64" s="178"/>
      <c r="J64" s="179">
        <f>J103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29"/>
      <c r="C65" s="126"/>
      <c r="D65" s="230" t="s">
        <v>943</v>
      </c>
      <c r="E65" s="231"/>
      <c r="F65" s="231"/>
      <c r="G65" s="231"/>
      <c r="H65" s="231"/>
      <c r="I65" s="231"/>
      <c r="J65" s="232">
        <f>J104</f>
        <v>0</v>
      </c>
      <c r="K65" s="126"/>
      <c r="L65" s="23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9"/>
      <c r="C66" s="126"/>
      <c r="D66" s="230" t="s">
        <v>213</v>
      </c>
      <c r="E66" s="231"/>
      <c r="F66" s="231"/>
      <c r="G66" s="231"/>
      <c r="H66" s="231"/>
      <c r="I66" s="231"/>
      <c r="J66" s="232">
        <f>J137</f>
        <v>0</v>
      </c>
      <c r="K66" s="126"/>
      <c r="L66" s="23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9"/>
      <c r="C67" s="126"/>
      <c r="D67" s="230" t="s">
        <v>214</v>
      </c>
      <c r="E67" s="231"/>
      <c r="F67" s="231"/>
      <c r="G67" s="231"/>
      <c r="H67" s="231"/>
      <c r="I67" s="231"/>
      <c r="J67" s="232">
        <f>J356</f>
        <v>0</v>
      </c>
      <c r="K67" s="126"/>
      <c r="L67" s="23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9"/>
      <c r="C68" s="126"/>
      <c r="D68" s="230" t="s">
        <v>215</v>
      </c>
      <c r="E68" s="231"/>
      <c r="F68" s="231"/>
      <c r="G68" s="231"/>
      <c r="H68" s="231"/>
      <c r="I68" s="231"/>
      <c r="J68" s="232">
        <f>J452</f>
        <v>0</v>
      </c>
      <c r="K68" s="126"/>
      <c r="L68" s="23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9"/>
      <c r="C69" s="126"/>
      <c r="D69" s="230" t="s">
        <v>216</v>
      </c>
      <c r="E69" s="231"/>
      <c r="F69" s="231"/>
      <c r="G69" s="231"/>
      <c r="H69" s="231"/>
      <c r="I69" s="231"/>
      <c r="J69" s="232">
        <f>J466</f>
        <v>0</v>
      </c>
      <c r="K69" s="126"/>
      <c r="L69" s="233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9" customFormat="1" ht="24.96" customHeight="1">
      <c r="A70" s="9"/>
      <c r="B70" s="175"/>
      <c r="C70" s="176"/>
      <c r="D70" s="177" t="s">
        <v>217</v>
      </c>
      <c r="E70" s="178"/>
      <c r="F70" s="178"/>
      <c r="G70" s="178"/>
      <c r="H70" s="178"/>
      <c r="I70" s="178"/>
      <c r="J70" s="179">
        <f>J470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29"/>
      <c r="C71" s="126"/>
      <c r="D71" s="230" t="s">
        <v>944</v>
      </c>
      <c r="E71" s="231"/>
      <c r="F71" s="231"/>
      <c r="G71" s="231"/>
      <c r="H71" s="231"/>
      <c r="I71" s="231"/>
      <c r="J71" s="232">
        <f>J471</f>
        <v>0</v>
      </c>
      <c r="K71" s="126"/>
      <c r="L71" s="233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29"/>
      <c r="C72" s="126"/>
      <c r="D72" s="230" t="s">
        <v>945</v>
      </c>
      <c r="E72" s="231"/>
      <c r="F72" s="231"/>
      <c r="G72" s="231"/>
      <c r="H72" s="231"/>
      <c r="I72" s="231"/>
      <c r="J72" s="232">
        <f>J483</f>
        <v>0</v>
      </c>
      <c r="K72" s="126"/>
      <c r="L72" s="233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29"/>
      <c r="C73" s="126"/>
      <c r="D73" s="230" t="s">
        <v>218</v>
      </c>
      <c r="E73" s="231"/>
      <c r="F73" s="231"/>
      <c r="G73" s="231"/>
      <c r="H73" s="231"/>
      <c r="I73" s="231"/>
      <c r="J73" s="232">
        <f>J494</f>
        <v>0</v>
      </c>
      <c r="K73" s="126"/>
      <c r="L73" s="233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29"/>
      <c r="C74" s="126"/>
      <c r="D74" s="230" t="s">
        <v>219</v>
      </c>
      <c r="E74" s="231"/>
      <c r="F74" s="231"/>
      <c r="G74" s="231"/>
      <c r="H74" s="231"/>
      <c r="I74" s="231"/>
      <c r="J74" s="232">
        <f>J575</f>
        <v>0</v>
      </c>
      <c r="K74" s="126"/>
      <c r="L74" s="233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29"/>
      <c r="C75" s="126"/>
      <c r="D75" s="230" t="s">
        <v>221</v>
      </c>
      <c r="E75" s="231"/>
      <c r="F75" s="231"/>
      <c r="G75" s="231"/>
      <c r="H75" s="231"/>
      <c r="I75" s="231"/>
      <c r="J75" s="232">
        <f>J602</f>
        <v>0</v>
      </c>
      <c r="K75" s="126"/>
      <c r="L75" s="233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12" customFormat="1" ht="19.92" customHeight="1">
      <c r="A76" s="12"/>
      <c r="B76" s="229"/>
      <c r="C76" s="126"/>
      <c r="D76" s="230" t="s">
        <v>946</v>
      </c>
      <c r="E76" s="231"/>
      <c r="F76" s="231"/>
      <c r="G76" s="231"/>
      <c r="H76" s="231"/>
      <c r="I76" s="231"/>
      <c r="J76" s="232">
        <f>J649</f>
        <v>0</v>
      </c>
      <c r="K76" s="126"/>
      <c r="L76" s="233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="12" customFormat="1" ht="19.92" customHeight="1">
      <c r="A77" s="12"/>
      <c r="B77" s="229"/>
      <c r="C77" s="126"/>
      <c r="D77" s="230" t="s">
        <v>222</v>
      </c>
      <c r="E77" s="231"/>
      <c r="F77" s="231"/>
      <c r="G77" s="231"/>
      <c r="H77" s="231"/>
      <c r="I77" s="231"/>
      <c r="J77" s="232">
        <f>J714</f>
        <v>0</v>
      </c>
      <c r="K77" s="126"/>
      <c r="L77" s="233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12" customFormat="1" ht="19.92" customHeight="1">
      <c r="A78" s="12"/>
      <c r="B78" s="229"/>
      <c r="C78" s="126"/>
      <c r="D78" s="230" t="s">
        <v>223</v>
      </c>
      <c r="E78" s="231"/>
      <c r="F78" s="231"/>
      <c r="G78" s="231"/>
      <c r="H78" s="231"/>
      <c r="I78" s="231"/>
      <c r="J78" s="232">
        <f>J779</f>
        <v>0</v>
      </c>
      <c r="K78" s="126"/>
      <c r="L78" s="233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="12" customFormat="1" ht="19.92" customHeight="1">
      <c r="A79" s="12"/>
      <c r="B79" s="229"/>
      <c r="C79" s="126"/>
      <c r="D79" s="230" t="s">
        <v>224</v>
      </c>
      <c r="E79" s="231"/>
      <c r="F79" s="231"/>
      <c r="G79" s="231"/>
      <c r="H79" s="231"/>
      <c r="I79" s="231"/>
      <c r="J79" s="232">
        <f>J810</f>
        <v>0</v>
      </c>
      <c r="K79" s="126"/>
      <c r="L79" s="233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="9" customFormat="1" ht="24.96" customHeight="1">
      <c r="A80" s="9"/>
      <c r="B80" s="175"/>
      <c r="C80" s="176"/>
      <c r="D80" s="177" t="s">
        <v>225</v>
      </c>
      <c r="E80" s="178"/>
      <c r="F80" s="178"/>
      <c r="G80" s="178"/>
      <c r="H80" s="178"/>
      <c r="I80" s="178"/>
      <c r="J80" s="179">
        <f>J935</f>
        <v>0</v>
      </c>
      <c r="K80" s="176"/>
      <c r="L80" s="180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6" s="2" customFormat="1" ht="6.96" customHeight="1">
      <c r="A86" s="39"/>
      <c r="B86" s="62"/>
      <c r="C86" s="63"/>
      <c r="D86" s="63"/>
      <c r="E86" s="63"/>
      <c r="F86" s="63"/>
      <c r="G86" s="63"/>
      <c r="H86" s="63"/>
      <c r="I86" s="63"/>
      <c r="J86" s="63"/>
      <c r="K86" s="63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4.96" customHeight="1">
      <c r="A87" s="39"/>
      <c r="B87" s="40"/>
      <c r="C87" s="24" t="s">
        <v>130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16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170" t="str">
        <f>E7</f>
        <v>Víceúčelový školní objekt</v>
      </c>
      <c r="F90" s="33"/>
      <c r="G90" s="33"/>
      <c r="H90" s="33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" customFormat="1" ht="12" customHeight="1">
      <c r="B91" s="22"/>
      <c r="C91" s="33" t="s">
        <v>121</v>
      </c>
      <c r="D91" s="23"/>
      <c r="E91" s="23"/>
      <c r="F91" s="23"/>
      <c r="G91" s="23"/>
      <c r="H91" s="23"/>
      <c r="I91" s="23"/>
      <c r="J91" s="23"/>
      <c r="K91" s="23"/>
      <c r="L91" s="21"/>
    </row>
    <row r="92" s="2" customFormat="1" ht="16.5" customHeight="1">
      <c r="A92" s="39"/>
      <c r="B92" s="40"/>
      <c r="C92" s="41"/>
      <c r="D92" s="41"/>
      <c r="E92" s="170" t="s">
        <v>936</v>
      </c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123</v>
      </c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70" t="str">
        <f>E11</f>
        <v>ARS2 - Stavebně konstrukční řešení - 2.NP</v>
      </c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6.96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2" customHeight="1">
      <c r="A96" s="39"/>
      <c r="B96" s="40"/>
      <c r="C96" s="33" t="s">
        <v>21</v>
      </c>
      <c r="D96" s="41"/>
      <c r="E96" s="41"/>
      <c r="F96" s="28" t="str">
        <f>F14</f>
        <v>Luby</v>
      </c>
      <c r="G96" s="41"/>
      <c r="H96" s="41"/>
      <c r="I96" s="33" t="s">
        <v>23</v>
      </c>
      <c r="J96" s="73" t="str">
        <f>IF(J14="","",J14)</f>
        <v>25. 7. 2023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5.65" customHeight="1">
      <c r="A98" s="39"/>
      <c r="B98" s="40"/>
      <c r="C98" s="33" t="s">
        <v>25</v>
      </c>
      <c r="D98" s="41"/>
      <c r="E98" s="41"/>
      <c r="F98" s="28" t="str">
        <f>E17</f>
        <v>Město Luby, Nám. 5. května 164, Luby</v>
      </c>
      <c r="G98" s="41"/>
      <c r="H98" s="41"/>
      <c r="I98" s="33" t="s">
        <v>31</v>
      </c>
      <c r="J98" s="37" t="str">
        <f>E23</f>
        <v>PK Beránek &amp; Hradil, Svobody 7/1, Cheb</v>
      </c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5.15" customHeight="1">
      <c r="A99" s="39"/>
      <c r="B99" s="40"/>
      <c r="C99" s="33" t="s">
        <v>29</v>
      </c>
      <c r="D99" s="41"/>
      <c r="E99" s="41"/>
      <c r="F99" s="28" t="str">
        <f>IF(E20="","",E20)</f>
        <v>Vyplň údaj</v>
      </c>
      <c r="G99" s="41"/>
      <c r="H99" s="41"/>
      <c r="I99" s="33" t="s">
        <v>34</v>
      </c>
      <c r="J99" s="37" t="str">
        <f>E26</f>
        <v>Jakub Vilingr</v>
      </c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0.32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10" customFormat="1" ht="29.28" customHeight="1">
      <c r="A101" s="181"/>
      <c r="B101" s="182"/>
      <c r="C101" s="183" t="s">
        <v>131</v>
      </c>
      <c r="D101" s="184" t="s">
        <v>57</v>
      </c>
      <c r="E101" s="184" t="s">
        <v>53</v>
      </c>
      <c r="F101" s="184" t="s">
        <v>54</v>
      </c>
      <c r="G101" s="184" t="s">
        <v>132</v>
      </c>
      <c r="H101" s="184" t="s">
        <v>133</v>
      </c>
      <c r="I101" s="184" t="s">
        <v>134</v>
      </c>
      <c r="J101" s="184" t="s">
        <v>127</v>
      </c>
      <c r="K101" s="185" t="s">
        <v>135</v>
      </c>
      <c r="L101" s="186"/>
      <c r="M101" s="93" t="s">
        <v>19</v>
      </c>
      <c r="N101" s="94" t="s">
        <v>42</v>
      </c>
      <c r="O101" s="94" t="s">
        <v>136</v>
      </c>
      <c r="P101" s="94" t="s">
        <v>137</v>
      </c>
      <c r="Q101" s="94" t="s">
        <v>138</v>
      </c>
      <c r="R101" s="94" t="s">
        <v>139</v>
      </c>
      <c r="S101" s="94" t="s">
        <v>140</v>
      </c>
      <c r="T101" s="95" t="s">
        <v>141</v>
      </c>
      <c r="U101" s="181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/>
    </row>
    <row r="102" s="2" customFormat="1" ht="22.8" customHeight="1">
      <c r="A102" s="39"/>
      <c r="B102" s="40"/>
      <c r="C102" s="100" t="s">
        <v>142</v>
      </c>
      <c r="D102" s="41"/>
      <c r="E102" s="41"/>
      <c r="F102" s="41"/>
      <c r="G102" s="41"/>
      <c r="H102" s="41"/>
      <c r="I102" s="41"/>
      <c r="J102" s="187">
        <f>BK102</f>
        <v>0</v>
      </c>
      <c r="K102" s="41"/>
      <c r="L102" s="45"/>
      <c r="M102" s="96"/>
      <c r="N102" s="188"/>
      <c r="O102" s="97"/>
      <c r="P102" s="189">
        <f>P103+P470+P935</f>
        <v>0</v>
      </c>
      <c r="Q102" s="97"/>
      <c r="R102" s="189">
        <f>R103+R470+R935</f>
        <v>60.910740029999999</v>
      </c>
      <c r="S102" s="97"/>
      <c r="T102" s="190">
        <f>T103+T470+T935</f>
        <v>28.498031990000001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71</v>
      </c>
      <c r="AU102" s="18" t="s">
        <v>128</v>
      </c>
      <c r="BK102" s="191">
        <f>BK103+BK470+BK935</f>
        <v>0</v>
      </c>
    </row>
    <row r="103" s="11" customFormat="1" ht="25.92" customHeight="1">
      <c r="A103" s="11"/>
      <c r="B103" s="192"/>
      <c r="C103" s="193"/>
      <c r="D103" s="194" t="s">
        <v>71</v>
      </c>
      <c r="E103" s="195" t="s">
        <v>226</v>
      </c>
      <c r="F103" s="195" t="s">
        <v>227</v>
      </c>
      <c r="G103" s="193"/>
      <c r="H103" s="193"/>
      <c r="I103" s="196"/>
      <c r="J103" s="197">
        <f>BK103</f>
        <v>0</v>
      </c>
      <c r="K103" s="193"/>
      <c r="L103" s="198"/>
      <c r="M103" s="199"/>
      <c r="N103" s="200"/>
      <c r="O103" s="200"/>
      <c r="P103" s="201">
        <f>P104+P137+P356+P452+P466</f>
        <v>0</v>
      </c>
      <c r="Q103" s="200"/>
      <c r="R103" s="201">
        <f>R104+R137+R356+R452+R466</f>
        <v>47.970605259999999</v>
      </c>
      <c r="S103" s="200"/>
      <c r="T103" s="202">
        <f>T104+T137+T356+T452+T466</f>
        <v>25.870078000000003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203" t="s">
        <v>79</v>
      </c>
      <c r="AT103" s="204" t="s">
        <v>71</v>
      </c>
      <c r="AU103" s="204" t="s">
        <v>72</v>
      </c>
      <c r="AY103" s="203" t="s">
        <v>146</v>
      </c>
      <c r="BK103" s="205">
        <f>BK104+BK137+BK356+BK452+BK466</f>
        <v>0</v>
      </c>
    </row>
    <row r="104" s="11" customFormat="1" ht="22.8" customHeight="1">
      <c r="A104" s="11"/>
      <c r="B104" s="192"/>
      <c r="C104" s="193"/>
      <c r="D104" s="194" t="s">
        <v>71</v>
      </c>
      <c r="E104" s="234" t="s">
        <v>145</v>
      </c>
      <c r="F104" s="234" t="s">
        <v>947</v>
      </c>
      <c r="G104" s="193"/>
      <c r="H104" s="193"/>
      <c r="I104" s="196"/>
      <c r="J104" s="235">
        <f>BK104</f>
        <v>0</v>
      </c>
      <c r="K104" s="193"/>
      <c r="L104" s="198"/>
      <c r="M104" s="199"/>
      <c r="N104" s="200"/>
      <c r="O104" s="200"/>
      <c r="P104" s="201">
        <f>SUM(P105:P136)</f>
        <v>0</v>
      </c>
      <c r="Q104" s="200"/>
      <c r="R104" s="201">
        <f>SUM(R105:R136)</f>
        <v>16.628550919999999</v>
      </c>
      <c r="S104" s="200"/>
      <c r="T104" s="202">
        <f>SUM(T105:T136)</f>
        <v>0</v>
      </c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R104" s="203" t="s">
        <v>79</v>
      </c>
      <c r="AT104" s="204" t="s">
        <v>71</v>
      </c>
      <c r="AU104" s="204" t="s">
        <v>79</v>
      </c>
      <c r="AY104" s="203" t="s">
        <v>146</v>
      </c>
      <c r="BK104" s="205">
        <f>SUM(BK105:BK136)</f>
        <v>0</v>
      </c>
    </row>
    <row r="105" s="2" customFormat="1" ht="21.75" customHeight="1">
      <c r="A105" s="39"/>
      <c r="B105" s="40"/>
      <c r="C105" s="206" t="s">
        <v>79</v>
      </c>
      <c r="D105" s="206" t="s">
        <v>147</v>
      </c>
      <c r="E105" s="207" t="s">
        <v>948</v>
      </c>
      <c r="F105" s="208" t="s">
        <v>949</v>
      </c>
      <c r="G105" s="209" t="s">
        <v>405</v>
      </c>
      <c r="H105" s="210">
        <v>4.726</v>
      </c>
      <c r="I105" s="211"/>
      <c r="J105" s="212">
        <f>ROUND(I105*H105,2)</f>
        <v>0</v>
      </c>
      <c r="K105" s="208" t="s">
        <v>194</v>
      </c>
      <c r="L105" s="45"/>
      <c r="M105" s="213" t="s">
        <v>19</v>
      </c>
      <c r="N105" s="214" t="s">
        <v>43</v>
      </c>
      <c r="O105" s="85"/>
      <c r="P105" s="215">
        <f>O105*H105</f>
        <v>0</v>
      </c>
      <c r="Q105" s="215">
        <v>2.5020099999999998</v>
      </c>
      <c r="R105" s="215">
        <f>Q105*H105</f>
        <v>11.82449926</v>
      </c>
      <c r="S105" s="215">
        <v>0</v>
      </c>
      <c r="T105" s="216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7" t="s">
        <v>145</v>
      </c>
      <c r="AT105" s="217" t="s">
        <v>147</v>
      </c>
      <c r="AU105" s="217" t="s">
        <v>82</v>
      </c>
      <c r="AY105" s="18" t="s">
        <v>146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8" t="s">
        <v>79</v>
      </c>
      <c r="BK105" s="218">
        <f>ROUND(I105*H105,2)</f>
        <v>0</v>
      </c>
      <c r="BL105" s="18" t="s">
        <v>145</v>
      </c>
      <c r="BM105" s="217" t="s">
        <v>950</v>
      </c>
    </row>
    <row r="106" s="2" customFormat="1">
      <c r="A106" s="39"/>
      <c r="B106" s="40"/>
      <c r="C106" s="41"/>
      <c r="D106" s="219" t="s">
        <v>152</v>
      </c>
      <c r="E106" s="41"/>
      <c r="F106" s="220" t="s">
        <v>951</v>
      </c>
      <c r="G106" s="41"/>
      <c r="H106" s="41"/>
      <c r="I106" s="221"/>
      <c r="J106" s="41"/>
      <c r="K106" s="41"/>
      <c r="L106" s="45"/>
      <c r="M106" s="222"/>
      <c r="N106" s="223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82</v>
      </c>
    </row>
    <row r="107" s="2" customFormat="1">
      <c r="A107" s="39"/>
      <c r="B107" s="40"/>
      <c r="C107" s="41"/>
      <c r="D107" s="236" t="s">
        <v>197</v>
      </c>
      <c r="E107" s="41"/>
      <c r="F107" s="237" t="s">
        <v>952</v>
      </c>
      <c r="G107" s="41"/>
      <c r="H107" s="41"/>
      <c r="I107" s="221"/>
      <c r="J107" s="41"/>
      <c r="K107" s="41"/>
      <c r="L107" s="45"/>
      <c r="M107" s="222"/>
      <c r="N107" s="223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197</v>
      </c>
      <c r="AU107" s="18" t="s">
        <v>82</v>
      </c>
    </row>
    <row r="108" s="13" customFormat="1">
      <c r="A108" s="13"/>
      <c r="B108" s="238"/>
      <c r="C108" s="239"/>
      <c r="D108" s="219" t="s">
        <v>235</v>
      </c>
      <c r="E108" s="240" t="s">
        <v>19</v>
      </c>
      <c r="F108" s="241" t="s">
        <v>953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235</v>
      </c>
      <c r="AU108" s="247" t="s">
        <v>82</v>
      </c>
      <c r="AV108" s="13" t="s">
        <v>79</v>
      </c>
      <c r="AW108" s="13" t="s">
        <v>33</v>
      </c>
      <c r="AX108" s="13" t="s">
        <v>72</v>
      </c>
      <c r="AY108" s="247" t="s">
        <v>146</v>
      </c>
    </row>
    <row r="109" s="14" customFormat="1">
      <c r="A109" s="14"/>
      <c r="B109" s="248"/>
      <c r="C109" s="249"/>
      <c r="D109" s="219" t="s">
        <v>235</v>
      </c>
      <c r="E109" s="250" t="s">
        <v>19</v>
      </c>
      <c r="F109" s="251" t="s">
        <v>954</v>
      </c>
      <c r="G109" s="249"/>
      <c r="H109" s="252">
        <v>2.9209999999999998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8" t="s">
        <v>235</v>
      </c>
      <c r="AU109" s="258" t="s">
        <v>82</v>
      </c>
      <c r="AV109" s="14" t="s">
        <v>82</v>
      </c>
      <c r="AW109" s="14" t="s">
        <v>33</v>
      </c>
      <c r="AX109" s="14" t="s">
        <v>72</v>
      </c>
      <c r="AY109" s="258" t="s">
        <v>146</v>
      </c>
    </row>
    <row r="110" s="14" customFormat="1">
      <c r="A110" s="14"/>
      <c r="B110" s="248"/>
      <c r="C110" s="249"/>
      <c r="D110" s="219" t="s">
        <v>235</v>
      </c>
      <c r="E110" s="250" t="s">
        <v>19</v>
      </c>
      <c r="F110" s="251" t="s">
        <v>955</v>
      </c>
      <c r="G110" s="249"/>
      <c r="H110" s="252">
        <v>1.46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8" t="s">
        <v>235</v>
      </c>
      <c r="AU110" s="258" t="s">
        <v>82</v>
      </c>
      <c r="AV110" s="14" t="s">
        <v>82</v>
      </c>
      <c r="AW110" s="14" t="s">
        <v>33</v>
      </c>
      <c r="AX110" s="14" t="s">
        <v>72</v>
      </c>
      <c r="AY110" s="258" t="s">
        <v>146</v>
      </c>
    </row>
    <row r="111" s="14" customFormat="1">
      <c r="A111" s="14"/>
      <c r="B111" s="248"/>
      <c r="C111" s="249"/>
      <c r="D111" s="219" t="s">
        <v>235</v>
      </c>
      <c r="E111" s="250" t="s">
        <v>19</v>
      </c>
      <c r="F111" s="251" t="s">
        <v>956</v>
      </c>
      <c r="G111" s="249"/>
      <c r="H111" s="252">
        <v>0.34499999999999997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8" t="s">
        <v>235</v>
      </c>
      <c r="AU111" s="258" t="s">
        <v>82</v>
      </c>
      <c r="AV111" s="14" t="s">
        <v>82</v>
      </c>
      <c r="AW111" s="14" t="s">
        <v>33</v>
      </c>
      <c r="AX111" s="14" t="s">
        <v>72</v>
      </c>
      <c r="AY111" s="258" t="s">
        <v>146</v>
      </c>
    </row>
    <row r="112" s="15" customFormat="1">
      <c r="A112" s="15"/>
      <c r="B112" s="269"/>
      <c r="C112" s="270"/>
      <c r="D112" s="219" t="s">
        <v>235</v>
      </c>
      <c r="E112" s="271" t="s">
        <v>19</v>
      </c>
      <c r="F112" s="272" t="s">
        <v>271</v>
      </c>
      <c r="G112" s="270"/>
      <c r="H112" s="273">
        <v>4.726</v>
      </c>
      <c r="I112" s="274"/>
      <c r="J112" s="270"/>
      <c r="K112" s="270"/>
      <c r="L112" s="275"/>
      <c r="M112" s="276"/>
      <c r="N112" s="277"/>
      <c r="O112" s="277"/>
      <c r="P112" s="277"/>
      <c r="Q112" s="277"/>
      <c r="R112" s="277"/>
      <c r="S112" s="277"/>
      <c r="T112" s="27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9" t="s">
        <v>235</v>
      </c>
      <c r="AU112" s="279" t="s">
        <v>82</v>
      </c>
      <c r="AV112" s="15" t="s">
        <v>145</v>
      </c>
      <c r="AW112" s="15" t="s">
        <v>33</v>
      </c>
      <c r="AX112" s="15" t="s">
        <v>79</v>
      </c>
      <c r="AY112" s="279" t="s">
        <v>146</v>
      </c>
    </row>
    <row r="113" s="2" customFormat="1" ht="24.15" customHeight="1">
      <c r="A113" s="39"/>
      <c r="B113" s="40"/>
      <c r="C113" s="206" t="s">
        <v>82</v>
      </c>
      <c r="D113" s="206" t="s">
        <v>147</v>
      </c>
      <c r="E113" s="207" t="s">
        <v>957</v>
      </c>
      <c r="F113" s="208" t="s">
        <v>958</v>
      </c>
      <c r="G113" s="209" t="s">
        <v>252</v>
      </c>
      <c r="H113" s="210">
        <v>58.409999999999997</v>
      </c>
      <c r="I113" s="211"/>
      <c r="J113" s="212">
        <f>ROUND(I113*H113,2)</f>
        <v>0</v>
      </c>
      <c r="K113" s="208" t="s">
        <v>194</v>
      </c>
      <c r="L113" s="45"/>
      <c r="M113" s="213" t="s">
        <v>19</v>
      </c>
      <c r="N113" s="214" t="s">
        <v>43</v>
      </c>
      <c r="O113" s="85"/>
      <c r="P113" s="215">
        <f>O113*H113</f>
        <v>0</v>
      </c>
      <c r="Q113" s="215">
        <v>0.01</v>
      </c>
      <c r="R113" s="215">
        <f>Q113*H113</f>
        <v>0.58409999999999995</v>
      </c>
      <c r="S113" s="215">
        <v>0</v>
      </c>
      <c r="T113" s="216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7" t="s">
        <v>145</v>
      </c>
      <c r="AT113" s="217" t="s">
        <v>147</v>
      </c>
      <c r="AU113" s="217" t="s">
        <v>82</v>
      </c>
      <c r="AY113" s="18" t="s">
        <v>146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8" t="s">
        <v>79</v>
      </c>
      <c r="BK113" s="218">
        <f>ROUND(I113*H113,2)</f>
        <v>0</v>
      </c>
      <c r="BL113" s="18" t="s">
        <v>145</v>
      </c>
      <c r="BM113" s="217" t="s">
        <v>959</v>
      </c>
    </row>
    <row r="114" s="2" customFormat="1">
      <c r="A114" s="39"/>
      <c r="B114" s="40"/>
      <c r="C114" s="41"/>
      <c r="D114" s="219" t="s">
        <v>152</v>
      </c>
      <c r="E114" s="41"/>
      <c r="F114" s="220" t="s">
        <v>960</v>
      </c>
      <c r="G114" s="41"/>
      <c r="H114" s="41"/>
      <c r="I114" s="221"/>
      <c r="J114" s="41"/>
      <c r="K114" s="41"/>
      <c r="L114" s="45"/>
      <c r="M114" s="222"/>
      <c r="N114" s="22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152</v>
      </c>
      <c r="AU114" s="18" t="s">
        <v>82</v>
      </c>
    </row>
    <row r="115" s="2" customFormat="1">
      <c r="A115" s="39"/>
      <c r="B115" s="40"/>
      <c r="C115" s="41"/>
      <c r="D115" s="236" t="s">
        <v>197</v>
      </c>
      <c r="E115" s="41"/>
      <c r="F115" s="237" t="s">
        <v>961</v>
      </c>
      <c r="G115" s="41"/>
      <c r="H115" s="41"/>
      <c r="I115" s="221"/>
      <c r="J115" s="41"/>
      <c r="K115" s="41"/>
      <c r="L115" s="45"/>
      <c r="M115" s="222"/>
      <c r="N115" s="22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197</v>
      </c>
      <c r="AU115" s="18" t="s">
        <v>82</v>
      </c>
    </row>
    <row r="116" s="13" customFormat="1">
      <c r="A116" s="13"/>
      <c r="B116" s="238"/>
      <c r="C116" s="239"/>
      <c r="D116" s="219" t="s">
        <v>235</v>
      </c>
      <c r="E116" s="240" t="s">
        <v>19</v>
      </c>
      <c r="F116" s="241" t="s">
        <v>953</v>
      </c>
      <c r="G116" s="239"/>
      <c r="H116" s="240" t="s">
        <v>19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7" t="s">
        <v>235</v>
      </c>
      <c r="AU116" s="247" t="s">
        <v>82</v>
      </c>
      <c r="AV116" s="13" t="s">
        <v>79</v>
      </c>
      <c r="AW116" s="13" t="s">
        <v>33</v>
      </c>
      <c r="AX116" s="13" t="s">
        <v>72</v>
      </c>
      <c r="AY116" s="247" t="s">
        <v>146</v>
      </c>
    </row>
    <row r="117" s="14" customFormat="1">
      <c r="A117" s="14"/>
      <c r="B117" s="248"/>
      <c r="C117" s="249"/>
      <c r="D117" s="219" t="s">
        <v>235</v>
      </c>
      <c r="E117" s="250" t="s">
        <v>19</v>
      </c>
      <c r="F117" s="251" t="s">
        <v>962</v>
      </c>
      <c r="G117" s="249"/>
      <c r="H117" s="252">
        <v>58.409999999999997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8" t="s">
        <v>235</v>
      </c>
      <c r="AU117" s="258" t="s">
        <v>82</v>
      </c>
      <c r="AV117" s="14" t="s">
        <v>82</v>
      </c>
      <c r="AW117" s="14" t="s">
        <v>33</v>
      </c>
      <c r="AX117" s="14" t="s">
        <v>79</v>
      </c>
      <c r="AY117" s="258" t="s">
        <v>146</v>
      </c>
    </row>
    <row r="118" s="2" customFormat="1" ht="16.5" customHeight="1">
      <c r="A118" s="39"/>
      <c r="B118" s="40"/>
      <c r="C118" s="206" t="s">
        <v>156</v>
      </c>
      <c r="D118" s="206" t="s">
        <v>147</v>
      </c>
      <c r="E118" s="207" t="s">
        <v>963</v>
      </c>
      <c r="F118" s="208" t="s">
        <v>964</v>
      </c>
      <c r="G118" s="209" t="s">
        <v>239</v>
      </c>
      <c r="H118" s="210">
        <v>0.36199999999999999</v>
      </c>
      <c r="I118" s="211"/>
      <c r="J118" s="212">
        <f>ROUND(I118*H118,2)</f>
        <v>0</v>
      </c>
      <c r="K118" s="208" t="s">
        <v>194</v>
      </c>
      <c r="L118" s="45"/>
      <c r="M118" s="213" t="s">
        <v>19</v>
      </c>
      <c r="N118" s="214" t="s">
        <v>43</v>
      </c>
      <c r="O118" s="85"/>
      <c r="P118" s="215">
        <f>O118*H118</f>
        <v>0</v>
      </c>
      <c r="Q118" s="215">
        <v>1.06277</v>
      </c>
      <c r="R118" s="215">
        <f>Q118*H118</f>
        <v>0.38472274000000001</v>
      </c>
      <c r="S118" s="215">
        <v>0</v>
      </c>
      <c r="T118" s="21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7" t="s">
        <v>145</v>
      </c>
      <c r="AT118" s="217" t="s">
        <v>147</v>
      </c>
      <c r="AU118" s="217" t="s">
        <v>82</v>
      </c>
      <c r="AY118" s="18" t="s">
        <v>146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8" t="s">
        <v>79</v>
      </c>
      <c r="BK118" s="218">
        <f>ROUND(I118*H118,2)</f>
        <v>0</v>
      </c>
      <c r="BL118" s="18" t="s">
        <v>145</v>
      </c>
      <c r="BM118" s="217" t="s">
        <v>965</v>
      </c>
    </row>
    <row r="119" s="2" customFormat="1">
      <c r="A119" s="39"/>
      <c r="B119" s="40"/>
      <c r="C119" s="41"/>
      <c r="D119" s="219" t="s">
        <v>152</v>
      </c>
      <c r="E119" s="41"/>
      <c r="F119" s="220" t="s">
        <v>966</v>
      </c>
      <c r="G119" s="41"/>
      <c r="H119" s="41"/>
      <c r="I119" s="221"/>
      <c r="J119" s="41"/>
      <c r="K119" s="41"/>
      <c r="L119" s="45"/>
      <c r="M119" s="222"/>
      <c r="N119" s="22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152</v>
      </c>
      <c r="AU119" s="18" t="s">
        <v>82</v>
      </c>
    </row>
    <row r="120" s="2" customFormat="1">
      <c r="A120" s="39"/>
      <c r="B120" s="40"/>
      <c r="C120" s="41"/>
      <c r="D120" s="236" t="s">
        <v>197</v>
      </c>
      <c r="E120" s="41"/>
      <c r="F120" s="237" t="s">
        <v>967</v>
      </c>
      <c r="G120" s="41"/>
      <c r="H120" s="41"/>
      <c r="I120" s="221"/>
      <c r="J120" s="41"/>
      <c r="K120" s="41"/>
      <c r="L120" s="45"/>
      <c r="M120" s="222"/>
      <c r="N120" s="22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197</v>
      </c>
      <c r="AU120" s="18" t="s">
        <v>82</v>
      </c>
    </row>
    <row r="121" s="13" customFormat="1">
      <c r="A121" s="13"/>
      <c r="B121" s="238"/>
      <c r="C121" s="239"/>
      <c r="D121" s="219" t="s">
        <v>235</v>
      </c>
      <c r="E121" s="240" t="s">
        <v>19</v>
      </c>
      <c r="F121" s="241" t="s">
        <v>953</v>
      </c>
      <c r="G121" s="239"/>
      <c r="H121" s="240" t="s">
        <v>19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235</v>
      </c>
      <c r="AU121" s="247" t="s">
        <v>82</v>
      </c>
      <c r="AV121" s="13" t="s">
        <v>79</v>
      </c>
      <c r="AW121" s="13" t="s">
        <v>33</v>
      </c>
      <c r="AX121" s="13" t="s">
        <v>72</v>
      </c>
      <c r="AY121" s="247" t="s">
        <v>146</v>
      </c>
    </row>
    <row r="122" s="14" customFormat="1">
      <c r="A122" s="14"/>
      <c r="B122" s="248"/>
      <c r="C122" s="249"/>
      <c r="D122" s="219" t="s">
        <v>235</v>
      </c>
      <c r="E122" s="250" t="s">
        <v>19</v>
      </c>
      <c r="F122" s="251" t="s">
        <v>968</v>
      </c>
      <c r="G122" s="249"/>
      <c r="H122" s="252">
        <v>0.315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8" t="s">
        <v>235</v>
      </c>
      <c r="AU122" s="258" t="s">
        <v>82</v>
      </c>
      <c r="AV122" s="14" t="s">
        <v>82</v>
      </c>
      <c r="AW122" s="14" t="s">
        <v>33</v>
      </c>
      <c r="AX122" s="14" t="s">
        <v>79</v>
      </c>
      <c r="AY122" s="258" t="s">
        <v>146</v>
      </c>
    </row>
    <row r="123" s="14" customFormat="1">
      <c r="A123" s="14"/>
      <c r="B123" s="248"/>
      <c r="C123" s="249"/>
      <c r="D123" s="219" t="s">
        <v>235</v>
      </c>
      <c r="E123" s="249"/>
      <c r="F123" s="251" t="s">
        <v>969</v>
      </c>
      <c r="G123" s="249"/>
      <c r="H123" s="252">
        <v>0.36199999999999999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8" t="s">
        <v>235</v>
      </c>
      <c r="AU123" s="258" t="s">
        <v>82</v>
      </c>
      <c r="AV123" s="14" t="s">
        <v>82</v>
      </c>
      <c r="AW123" s="14" t="s">
        <v>4</v>
      </c>
      <c r="AX123" s="14" t="s">
        <v>79</v>
      </c>
      <c r="AY123" s="258" t="s">
        <v>146</v>
      </c>
    </row>
    <row r="124" s="2" customFormat="1" ht="24.15" customHeight="1">
      <c r="A124" s="39"/>
      <c r="B124" s="40"/>
      <c r="C124" s="206" t="s">
        <v>145</v>
      </c>
      <c r="D124" s="206" t="s">
        <v>147</v>
      </c>
      <c r="E124" s="207" t="s">
        <v>970</v>
      </c>
      <c r="F124" s="208" t="s">
        <v>971</v>
      </c>
      <c r="G124" s="209" t="s">
        <v>231</v>
      </c>
      <c r="H124" s="210">
        <v>16</v>
      </c>
      <c r="I124" s="211"/>
      <c r="J124" s="212">
        <f>ROUND(I124*H124,2)</f>
        <v>0</v>
      </c>
      <c r="K124" s="208" t="s">
        <v>194</v>
      </c>
      <c r="L124" s="45"/>
      <c r="M124" s="213" t="s">
        <v>19</v>
      </c>
      <c r="N124" s="214" t="s">
        <v>43</v>
      </c>
      <c r="O124" s="85"/>
      <c r="P124" s="215">
        <f>O124*H124</f>
        <v>0</v>
      </c>
      <c r="Q124" s="215">
        <v>0.058999999999999997</v>
      </c>
      <c r="R124" s="215">
        <f>Q124*H124</f>
        <v>0.94399999999999995</v>
      </c>
      <c r="S124" s="215">
        <v>0</v>
      </c>
      <c r="T124" s="21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7" t="s">
        <v>145</v>
      </c>
      <c r="AT124" s="217" t="s">
        <v>147</v>
      </c>
      <c r="AU124" s="217" t="s">
        <v>82</v>
      </c>
      <c r="AY124" s="18" t="s">
        <v>146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8" t="s">
        <v>79</v>
      </c>
      <c r="BK124" s="218">
        <f>ROUND(I124*H124,2)</f>
        <v>0</v>
      </c>
      <c r="BL124" s="18" t="s">
        <v>145</v>
      </c>
      <c r="BM124" s="217" t="s">
        <v>972</v>
      </c>
    </row>
    <row r="125" s="2" customFormat="1">
      <c r="A125" s="39"/>
      <c r="B125" s="40"/>
      <c r="C125" s="41"/>
      <c r="D125" s="219" t="s">
        <v>152</v>
      </c>
      <c r="E125" s="41"/>
      <c r="F125" s="220" t="s">
        <v>973</v>
      </c>
      <c r="G125" s="41"/>
      <c r="H125" s="41"/>
      <c r="I125" s="221"/>
      <c r="J125" s="41"/>
      <c r="K125" s="41"/>
      <c r="L125" s="45"/>
      <c r="M125" s="222"/>
      <c r="N125" s="22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152</v>
      </c>
      <c r="AU125" s="18" t="s">
        <v>82</v>
      </c>
    </row>
    <row r="126" s="2" customFormat="1">
      <c r="A126" s="39"/>
      <c r="B126" s="40"/>
      <c r="C126" s="41"/>
      <c r="D126" s="236" t="s">
        <v>197</v>
      </c>
      <c r="E126" s="41"/>
      <c r="F126" s="237" t="s">
        <v>974</v>
      </c>
      <c r="G126" s="41"/>
      <c r="H126" s="41"/>
      <c r="I126" s="221"/>
      <c r="J126" s="41"/>
      <c r="K126" s="41"/>
      <c r="L126" s="45"/>
      <c r="M126" s="222"/>
      <c r="N126" s="223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197</v>
      </c>
      <c r="AU126" s="18" t="s">
        <v>82</v>
      </c>
    </row>
    <row r="127" s="13" customFormat="1">
      <c r="A127" s="13"/>
      <c r="B127" s="238"/>
      <c r="C127" s="239"/>
      <c r="D127" s="219" t="s">
        <v>235</v>
      </c>
      <c r="E127" s="240" t="s">
        <v>19</v>
      </c>
      <c r="F127" s="241" t="s">
        <v>975</v>
      </c>
      <c r="G127" s="239"/>
      <c r="H127" s="240" t="s">
        <v>19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235</v>
      </c>
      <c r="AU127" s="247" t="s">
        <v>82</v>
      </c>
      <c r="AV127" s="13" t="s">
        <v>79</v>
      </c>
      <c r="AW127" s="13" t="s">
        <v>33</v>
      </c>
      <c r="AX127" s="13" t="s">
        <v>72</v>
      </c>
      <c r="AY127" s="247" t="s">
        <v>146</v>
      </c>
    </row>
    <row r="128" s="14" customFormat="1">
      <c r="A128" s="14"/>
      <c r="B128" s="248"/>
      <c r="C128" s="249"/>
      <c r="D128" s="219" t="s">
        <v>235</v>
      </c>
      <c r="E128" s="250" t="s">
        <v>19</v>
      </c>
      <c r="F128" s="251" t="s">
        <v>976</v>
      </c>
      <c r="G128" s="249"/>
      <c r="H128" s="252">
        <v>16</v>
      </c>
      <c r="I128" s="253"/>
      <c r="J128" s="249"/>
      <c r="K128" s="249"/>
      <c r="L128" s="254"/>
      <c r="M128" s="255"/>
      <c r="N128" s="256"/>
      <c r="O128" s="256"/>
      <c r="P128" s="256"/>
      <c r="Q128" s="256"/>
      <c r="R128" s="256"/>
      <c r="S128" s="256"/>
      <c r="T128" s="25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8" t="s">
        <v>235</v>
      </c>
      <c r="AU128" s="258" t="s">
        <v>82</v>
      </c>
      <c r="AV128" s="14" t="s">
        <v>82</v>
      </c>
      <c r="AW128" s="14" t="s">
        <v>33</v>
      </c>
      <c r="AX128" s="14" t="s">
        <v>79</v>
      </c>
      <c r="AY128" s="258" t="s">
        <v>146</v>
      </c>
    </row>
    <row r="129" s="2" customFormat="1" ht="37.8" customHeight="1">
      <c r="A129" s="39"/>
      <c r="B129" s="40"/>
      <c r="C129" s="206" t="s">
        <v>166</v>
      </c>
      <c r="D129" s="206" t="s">
        <v>147</v>
      </c>
      <c r="E129" s="207" t="s">
        <v>977</v>
      </c>
      <c r="F129" s="208" t="s">
        <v>978</v>
      </c>
      <c r="G129" s="209" t="s">
        <v>239</v>
      </c>
      <c r="H129" s="210">
        <v>2.5880000000000001</v>
      </c>
      <c r="I129" s="211"/>
      <c r="J129" s="212">
        <f>ROUND(I129*H129,2)</f>
        <v>0</v>
      </c>
      <c r="K129" s="208" t="s">
        <v>194</v>
      </c>
      <c r="L129" s="45"/>
      <c r="M129" s="213" t="s">
        <v>19</v>
      </c>
      <c r="N129" s="214" t="s">
        <v>43</v>
      </c>
      <c r="O129" s="85"/>
      <c r="P129" s="215">
        <f>O129*H129</f>
        <v>0</v>
      </c>
      <c r="Q129" s="215">
        <v>0.017090000000000001</v>
      </c>
      <c r="R129" s="215">
        <f>Q129*H129</f>
        <v>0.044228920000000005</v>
      </c>
      <c r="S129" s="215">
        <v>0</v>
      </c>
      <c r="T129" s="21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7" t="s">
        <v>145</v>
      </c>
      <c r="AT129" s="217" t="s">
        <v>147</v>
      </c>
      <c r="AU129" s="217" t="s">
        <v>82</v>
      </c>
      <c r="AY129" s="18" t="s">
        <v>146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8" t="s">
        <v>79</v>
      </c>
      <c r="BK129" s="218">
        <f>ROUND(I129*H129,2)</f>
        <v>0</v>
      </c>
      <c r="BL129" s="18" t="s">
        <v>145</v>
      </c>
      <c r="BM129" s="217" t="s">
        <v>979</v>
      </c>
    </row>
    <row r="130" s="2" customFormat="1">
      <c r="A130" s="39"/>
      <c r="B130" s="40"/>
      <c r="C130" s="41"/>
      <c r="D130" s="219" t="s">
        <v>152</v>
      </c>
      <c r="E130" s="41"/>
      <c r="F130" s="220" t="s">
        <v>980</v>
      </c>
      <c r="G130" s="41"/>
      <c r="H130" s="41"/>
      <c r="I130" s="221"/>
      <c r="J130" s="41"/>
      <c r="K130" s="41"/>
      <c r="L130" s="45"/>
      <c r="M130" s="222"/>
      <c r="N130" s="223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152</v>
      </c>
      <c r="AU130" s="18" t="s">
        <v>82</v>
      </c>
    </row>
    <row r="131" s="2" customFormat="1">
      <c r="A131" s="39"/>
      <c r="B131" s="40"/>
      <c r="C131" s="41"/>
      <c r="D131" s="236" t="s">
        <v>197</v>
      </c>
      <c r="E131" s="41"/>
      <c r="F131" s="237" t="s">
        <v>981</v>
      </c>
      <c r="G131" s="41"/>
      <c r="H131" s="41"/>
      <c r="I131" s="221"/>
      <c r="J131" s="41"/>
      <c r="K131" s="41"/>
      <c r="L131" s="45"/>
      <c r="M131" s="222"/>
      <c r="N131" s="223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197</v>
      </c>
      <c r="AU131" s="18" t="s">
        <v>82</v>
      </c>
    </row>
    <row r="132" s="13" customFormat="1">
      <c r="A132" s="13"/>
      <c r="B132" s="238"/>
      <c r="C132" s="239"/>
      <c r="D132" s="219" t="s">
        <v>235</v>
      </c>
      <c r="E132" s="240" t="s">
        <v>19</v>
      </c>
      <c r="F132" s="241" t="s">
        <v>953</v>
      </c>
      <c r="G132" s="239"/>
      <c r="H132" s="240" t="s">
        <v>19</v>
      </c>
      <c r="I132" s="242"/>
      <c r="J132" s="239"/>
      <c r="K132" s="239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235</v>
      </c>
      <c r="AU132" s="247" t="s">
        <v>82</v>
      </c>
      <c r="AV132" s="13" t="s">
        <v>79</v>
      </c>
      <c r="AW132" s="13" t="s">
        <v>33</v>
      </c>
      <c r="AX132" s="13" t="s">
        <v>72</v>
      </c>
      <c r="AY132" s="247" t="s">
        <v>146</v>
      </c>
    </row>
    <row r="133" s="14" customFormat="1">
      <c r="A133" s="14"/>
      <c r="B133" s="248"/>
      <c r="C133" s="249"/>
      <c r="D133" s="219" t="s">
        <v>235</v>
      </c>
      <c r="E133" s="250" t="s">
        <v>19</v>
      </c>
      <c r="F133" s="251" t="s">
        <v>982</v>
      </c>
      <c r="G133" s="249"/>
      <c r="H133" s="252">
        <v>2.5880000000000001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8" t="s">
        <v>235</v>
      </c>
      <c r="AU133" s="258" t="s">
        <v>82</v>
      </c>
      <c r="AV133" s="14" t="s">
        <v>82</v>
      </c>
      <c r="AW133" s="14" t="s">
        <v>33</v>
      </c>
      <c r="AX133" s="14" t="s">
        <v>79</v>
      </c>
      <c r="AY133" s="258" t="s">
        <v>146</v>
      </c>
    </row>
    <row r="134" s="2" customFormat="1" ht="24.15" customHeight="1">
      <c r="A134" s="39"/>
      <c r="B134" s="40"/>
      <c r="C134" s="259" t="s">
        <v>171</v>
      </c>
      <c r="D134" s="259" t="s">
        <v>245</v>
      </c>
      <c r="E134" s="260" t="s">
        <v>983</v>
      </c>
      <c r="F134" s="261" t="s">
        <v>984</v>
      </c>
      <c r="G134" s="262" t="s">
        <v>239</v>
      </c>
      <c r="H134" s="263">
        <v>2.847</v>
      </c>
      <c r="I134" s="264"/>
      <c r="J134" s="265">
        <f>ROUND(I134*H134,2)</f>
        <v>0</v>
      </c>
      <c r="K134" s="261" t="s">
        <v>194</v>
      </c>
      <c r="L134" s="266"/>
      <c r="M134" s="267" t="s">
        <v>19</v>
      </c>
      <c r="N134" s="268" t="s">
        <v>43</v>
      </c>
      <c r="O134" s="85"/>
      <c r="P134" s="215">
        <f>O134*H134</f>
        <v>0</v>
      </c>
      <c r="Q134" s="215">
        <v>1</v>
      </c>
      <c r="R134" s="215">
        <f>Q134*H134</f>
        <v>2.847</v>
      </c>
      <c r="S134" s="215">
        <v>0</v>
      </c>
      <c r="T134" s="21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7" t="s">
        <v>179</v>
      </c>
      <c r="AT134" s="217" t="s">
        <v>245</v>
      </c>
      <c r="AU134" s="217" t="s">
        <v>82</v>
      </c>
      <c r="AY134" s="18" t="s">
        <v>146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79</v>
      </c>
      <c r="BK134" s="218">
        <f>ROUND(I134*H134,2)</f>
        <v>0</v>
      </c>
      <c r="BL134" s="18" t="s">
        <v>145</v>
      </c>
      <c r="BM134" s="217" t="s">
        <v>985</v>
      </c>
    </row>
    <row r="135" s="2" customFormat="1">
      <c r="A135" s="39"/>
      <c r="B135" s="40"/>
      <c r="C135" s="41"/>
      <c r="D135" s="219" t="s">
        <v>152</v>
      </c>
      <c r="E135" s="41"/>
      <c r="F135" s="220" t="s">
        <v>984</v>
      </c>
      <c r="G135" s="41"/>
      <c r="H135" s="41"/>
      <c r="I135" s="221"/>
      <c r="J135" s="41"/>
      <c r="K135" s="41"/>
      <c r="L135" s="45"/>
      <c r="M135" s="222"/>
      <c r="N135" s="22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152</v>
      </c>
      <c r="AU135" s="18" t="s">
        <v>82</v>
      </c>
    </row>
    <row r="136" s="14" customFormat="1">
      <c r="A136" s="14"/>
      <c r="B136" s="248"/>
      <c r="C136" s="249"/>
      <c r="D136" s="219" t="s">
        <v>235</v>
      </c>
      <c r="E136" s="249"/>
      <c r="F136" s="251" t="s">
        <v>986</v>
      </c>
      <c r="G136" s="249"/>
      <c r="H136" s="252">
        <v>2.847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8" t="s">
        <v>235</v>
      </c>
      <c r="AU136" s="258" t="s">
        <v>82</v>
      </c>
      <c r="AV136" s="14" t="s">
        <v>82</v>
      </c>
      <c r="AW136" s="14" t="s">
        <v>4</v>
      </c>
      <c r="AX136" s="14" t="s">
        <v>79</v>
      </c>
      <c r="AY136" s="258" t="s">
        <v>146</v>
      </c>
    </row>
    <row r="137" s="11" customFormat="1" ht="22.8" customHeight="1">
      <c r="A137" s="11"/>
      <c r="B137" s="192"/>
      <c r="C137" s="193"/>
      <c r="D137" s="194" t="s">
        <v>71</v>
      </c>
      <c r="E137" s="234" t="s">
        <v>171</v>
      </c>
      <c r="F137" s="234" t="s">
        <v>272</v>
      </c>
      <c r="G137" s="193"/>
      <c r="H137" s="193"/>
      <c r="I137" s="196"/>
      <c r="J137" s="235">
        <f>BK137</f>
        <v>0</v>
      </c>
      <c r="K137" s="193"/>
      <c r="L137" s="198"/>
      <c r="M137" s="199"/>
      <c r="N137" s="200"/>
      <c r="O137" s="200"/>
      <c r="P137" s="201">
        <f>SUM(P138:P355)</f>
        <v>0</v>
      </c>
      <c r="Q137" s="200"/>
      <c r="R137" s="201">
        <f>SUM(R138:R355)</f>
        <v>31.291503139999996</v>
      </c>
      <c r="S137" s="200"/>
      <c r="T137" s="202">
        <f>SUM(T138:T355)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3" t="s">
        <v>79</v>
      </c>
      <c r="AT137" s="204" t="s">
        <v>71</v>
      </c>
      <c r="AU137" s="204" t="s">
        <v>79</v>
      </c>
      <c r="AY137" s="203" t="s">
        <v>146</v>
      </c>
      <c r="BK137" s="205">
        <f>SUM(BK138:BK355)</f>
        <v>0</v>
      </c>
    </row>
    <row r="138" s="2" customFormat="1" ht="24.15" customHeight="1">
      <c r="A138" s="39"/>
      <c r="B138" s="40"/>
      <c r="C138" s="206" t="s">
        <v>175</v>
      </c>
      <c r="D138" s="206" t="s">
        <v>147</v>
      </c>
      <c r="E138" s="207" t="s">
        <v>987</v>
      </c>
      <c r="F138" s="208" t="s">
        <v>988</v>
      </c>
      <c r="G138" s="209" t="s">
        <v>252</v>
      </c>
      <c r="H138" s="210">
        <v>58.409999999999997</v>
      </c>
      <c r="I138" s="211"/>
      <c r="J138" s="212">
        <f>ROUND(I138*H138,2)</f>
        <v>0</v>
      </c>
      <c r="K138" s="208" t="s">
        <v>194</v>
      </c>
      <c r="L138" s="45"/>
      <c r="M138" s="213" t="s">
        <v>19</v>
      </c>
      <c r="N138" s="214" t="s">
        <v>43</v>
      </c>
      <c r="O138" s="85"/>
      <c r="P138" s="215">
        <f>O138*H138</f>
        <v>0</v>
      </c>
      <c r="Q138" s="215">
        <v>0.089760000000000006</v>
      </c>
      <c r="R138" s="215">
        <f>Q138*H138</f>
        <v>5.2428816000000005</v>
      </c>
      <c r="S138" s="215">
        <v>0</v>
      </c>
      <c r="T138" s="21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7" t="s">
        <v>145</v>
      </c>
      <c r="AT138" s="217" t="s">
        <v>147</v>
      </c>
      <c r="AU138" s="217" t="s">
        <v>82</v>
      </c>
      <c r="AY138" s="18" t="s">
        <v>146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8" t="s">
        <v>79</v>
      </c>
      <c r="BK138" s="218">
        <f>ROUND(I138*H138,2)</f>
        <v>0</v>
      </c>
      <c r="BL138" s="18" t="s">
        <v>145</v>
      </c>
      <c r="BM138" s="217" t="s">
        <v>989</v>
      </c>
    </row>
    <row r="139" s="2" customFormat="1">
      <c r="A139" s="39"/>
      <c r="B139" s="40"/>
      <c r="C139" s="41"/>
      <c r="D139" s="219" t="s">
        <v>152</v>
      </c>
      <c r="E139" s="41"/>
      <c r="F139" s="220" t="s">
        <v>990</v>
      </c>
      <c r="G139" s="41"/>
      <c r="H139" s="41"/>
      <c r="I139" s="221"/>
      <c r="J139" s="41"/>
      <c r="K139" s="41"/>
      <c r="L139" s="45"/>
      <c r="M139" s="222"/>
      <c r="N139" s="223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152</v>
      </c>
      <c r="AU139" s="18" t="s">
        <v>82</v>
      </c>
    </row>
    <row r="140" s="2" customFormat="1">
      <c r="A140" s="39"/>
      <c r="B140" s="40"/>
      <c r="C140" s="41"/>
      <c r="D140" s="236" t="s">
        <v>197</v>
      </c>
      <c r="E140" s="41"/>
      <c r="F140" s="237" t="s">
        <v>991</v>
      </c>
      <c r="G140" s="41"/>
      <c r="H140" s="41"/>
      <c r="I140" s="221"/>
      <c r="J140" s="41"/>
      <c r="K140" s="41"/>
      <c r="L140" s="45"/>
      <c r="M140" s="222"/>
      <c r="N140" s="22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197</v>
      </c>
      <c r="AU140" s="18" t="s">
        <v>82</v>
      </c>
    </row>
    <row r="141" s="13" customFormat="1">
      <c r="A141" s="13"/>
      <c r="B141" s="238"/>
      <c r="C141" s="239"/>
      <c r="D141" s="219" t="s">
        <v>235</v>
      </c>
      <c r="E141" s="240" t="s">
        <v>19</v>
      </c>
      <c r="F141" s="241" t="s">
        <v>953</v>
      </c>
      <c r="G141" s="239"/>
      <c r="H141" s="240" t="s">
        <v>19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235</v>
      </c>
      <c r="AU141" s="247" t="s">
        <v>82</v>
      </c>
      <c r="AV141" s="13" t="s">
        <v>79</v>
      </c>
      <c r="AW141" s="13" t="s">
        <v>33</v>
      </c>
      <c r="AX141" s="13" t="s">
        <v>72</v>
      </c>
      <c r="AY141" s="247" t="s">
        <v>146</v>
      </c>
    </row>
    <row r="142" s="14" customFormat="1">
      <c r="A142" s="14"/>
      <c r="B142" s="248"/>
      <c r="C142" s="249"/>
      <c r="D142" s="219" t="s">
        <v>235</v>
      </c>
      <c r="E142" s="250" t="s">
        <v>19</v>
      </c>
      <c r="F142" s="251" t="s">
        <v>962</v>
      </c>
      <c r="G142" s="249"/>
      <c r="H142" s="252">
        <v>58.409999999999997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8" t="s">
        <v>235</v>
      </c>
      <c r="AU142" s="258" t="s">
        <v>82</v>
      </c>
      <c r="AV142" s="14" t="s">
        <v>82</v>
      </c>
      <c r="AW142" s="14" t="s">
        <v>33</v>
      </c>
      <c r="AX142" s="14" t="s">
        <v>79</v>
      </c>
      <c r="AY142" s="258" t="s">
        <v>146</v>
      </c>
    </row>
    <row r="143" s="2" customFormat="1" ht="24.15" customHeight="1">
      <c r="A143" s="39"/>
      <c r="B143" s="40"/>
      <c r="C143" s="206" t="s">
        <v>179</v>
      </c>
      <c r="D143" s="206" t="s">
        <v>147</v>
      </c>
      <c r="E143" s="207" t="s">
        <v>273</v>
      </c>
      <c r="F143" s="208" t="s">
        <v>274</v>
      </c>
      <c r="G143" s="209" t="s">
        <v>252</v>
      </c>
      <c r="H143" s="210">
        <v>777.529</v>
      </c>
      <c r="I143" s="211"/>
      <c r="J143" s="212">
        <f>ROUND(I143*H143,2)</f>
        <v>0</v>
      </c>
      <c r="K143" s="208" t="s">
        <v>194</v>
      </c>
      <c r="L143" s="45"/>
      <c r="M143" s="213" t="s">
        <v>19</v>
      </c>
      <c r="N143" s="214" t="s">
        <v>43</v>
      </c>
      <c r="O143" s="85"/>
      <c r="P143" s="215">
        <f>O143*H143</f>
        <v>0</v>
      </c>
      <c r="Q143" s="215">
        <v>0.00025999999999999998</v>
      </c>
      <c r="R143" s="215">
        <f>Q143*H143</f>
        <v>0.20215753999999997</v>
      </c>
      <c r="S143" s="215">
        <v>0</v>
      </c>
      <c r="T143" s="21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7" t="s">
        <v>145</v>
      </c>
      <c r="AT143" s="217" t="s">
        <v>147</v>
      </c>
      <c r="AU143" s="217" t="s">
        <v>82</v>
      </c>
      <c r="AY143" s="18" t="s">
        <v>146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79</v>
      </c>
      <c r="BK143" s="218">
        <f>ROUND(I143*H143,2)</f>
        <v>0</v>
      </c>
      <c r="BL143" s="18" t="s">
        <v>145</v>
      </c>
      <c r="BM143" s="217" t="s">
        <v>992</v>
      </c>
    </row>
    <row r="144" s="2" customFormat="1">
      <c r="A144" s="39"/>
      <c r="B144" s="40"/>
      <c r="C144" s="41"/>
      <c r="D144" s="219" t="s">
        <v>152</v>
      </c>
      <c r="E144" s="41"/>
      <c r="F144" s="220" t="s">
        <v>276</v>
      </c>
      <c r="G144" s="41"/>
      <c r="H144" s="41"/>
      <c r="I144" s="221"/>
      <c r="J144" s="41"/>
      <c r="K144" s="41"/>
      <c r="L144" s="45"/>
      <c r="M144" s="222"/>
      <c r="N144" s="223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152</v>
      </c>
      <c r="AU144" s="18" t="s">
        <v>82</v>
      </c>
    </row>
    <row r="145" s="2" customFormat="1">
      <c r="A145" s="39"/>
      <c r="B145" s="40"/>
      <c r="C145" s="41"/>
      <c r="D145" s="236" t="s">
        <v>197</v>
      </c>
      <c r="E145" s="41"/>
      <c r="F145" s="237" t="s">
        <v>277</v>
      </c>
      <c r="G145" s="41"/>
      <c r="H145" s="41"/>
      <c r="I145" s="221"/>
      <c r="J145" s="41"/>
      <c r="K145" s="41"/>
      <c r="L145" s="45"/>
      <c r="M145" s="222"/>
      <c r="N145" s="22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197</v>
      </c>
      <c r="AU145" s="18" t="s">
        <v>82</v>
      </c>
    </row>
    <row r="146" s="13" customFormat="1">
      <c r="A146" s="13"/>
      <c r="B146" s="238"/>
      <c r="C146" s="239"/>
      <c r="D146" s="219" t="s">
        <v>235</v>
      </c>
      <c r="E146" s="240" t="s">
        <v>19</v>
      </c>
      <c r="F146" s="241" t="s">
        <v>993</v>
      </c>
      <c r="G146" s="239"/>
      <c r="H146" s="240" t="s">
        <v>19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235</v>
      </c>
      <c r="AU146" s="247" t="s">
        <v>82</v>
      </c>
      <c r="AV146" s="13" t="s">
        <v>79</v>
      </c>
      <c r="AW146" s="13" t="s">
        <v>33</v>
      </c>
      <c r="AX146" s="13" t="s">
        <v>72</v>
      </c>
      <c r="AY146" s="247" t="s">
        <v>146</v>
      </c>
    </row>
    <row r="147" s="14" customFormat="1">
      <c r="A147" s="14"/>
      <c r="B147" s="248"/>
      <c r="C147" s="249"/>
      <c r="D147" s="219" t="s">
        <v>235</v>
      </c>
      <c r="E147" s="250" t="s">
        <v>19</v>
      </c>
      <c r="F147" s="251" t="s">
        <v>994</v>
      </c>
      <c r="G147" s="249"/>
      <c r="H147" s="252">
        <v>78.049999999999997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8" t="s">
        <v>235</v>
      </c>
      <c r="AU147" s="258" t="s">
        <v>82</v>
      </c>
      <c r="AV147" s="14" t="s">
        <v>82</v>
      </c>
      <c r="AW147" s="14" t="s">
        <v>33</v>
      </c>
      <c r="AX147" s="14" t="s">
        <v>72</v>
      </c>
      <c r="AY147" s="258" t="s">
        <v>146</v>
      </c>
    </row>
    <row r="148" s="14" customFormat="1">
      <c r="A148" s="14"/>
      <c r="B148" s="248"/>
      <c r="C148" s="249"/>
      <c r="D148" s="219" t="s">
        <v>235</v>
      </c>
      <c r="E148" s="250" t="s">
        <v>19</v>
      </c>
      <c r="F148" s="251" t="s">
        <v>995</v>
      </c>
      <c r="G148" s="249"/>
      <c r="H148" s="252">
        <v>-9.0749999999999993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8" t="s">
        <v>235</v>
      </c>
      <c r="AU148" s="258" t="s">
        <v>82</v>
      </c>
      <c r="AV148" s="14" t="s">
        <v>82</v>
      </c>
      <c r="AW148" s="14" t="s">
        <v>33</v>
      </c>
      <c r="AX148" s="14" t="s">
        <v>72</v>
      </c>
      <c r="AY148" s="258" t="s">
        <v>146</v>
      </c>
    </row>
    <row r="149" s="14" customFormat="1">
      <c r="A149" s="14"/>
      <c r="B149" s="248"/>
      <c r="C149" s="249"/>
      <c r="D149" s="219" t="s">
        <v>235</v>
      </c>
      <c r="E149" s="250" t="s">
        <v>19</v>
      </c>
      <c r="F149" s="251" t="s">
        <v>996</v>
      </c>
      <c r="G149" s="249"/>
      <c r="H149" s="252">
        <v>6.431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235</v>
      </c>
      <c r="AU149" s="258" t="s">
        <v>82</v>
      </c>
      <c r="AV149" s="14" t="s">
        <v>82</v>
      </c>
      <c r="AW149" s="14" t="s">
        <v>33</v>
      </c>
      <c r="AX149" s="14" t="s">
        <v>72</v>
      </c>
      <c r="AY149" s="258" t="s">
        <v>146</v>
      </c>
    </row>
    <row r="150" s="14" customFormat="1">
      <c r="A150" s="14"/>
      <c r="B150" s="248"/>
      <c r="C150" s="249"/>
      <c r="D150" s="219" t="s">
        <v>235</v>
      </c>
      <c r="E150" s="250" t="s">
        <v>19</v>
      </c>
      <c r="F150" s="251" t="s">
        <v>997</v>
      </c>
      <c r="G150" s="249"/>
      <c r="H150" s="252">
        <v>-7.2720000000000002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235</v>
      </c>
      <c r="AU150" s="258" t="s">
        <v>82</v>
      </c>
      <c r="AV150" s="14" t="s">
        <v>82</v>
      </c>
      <c r="AW150" s="14" t="s">
        <v>33</v>
      </c>
      <c r="AX150" s="14" t="s">
        <v>72</v>
      </c>
      <c r="AY150" s="258" t="s">
        <v>146</v>
      </c>
    </row>
    <row r="151" s="14" customFormat="1">
      <c r="A151" s="14"/>
      <c r="B151" s="248"/>
      <c r="C151" s="249"/>
      <c r="D151" s="219" t="s">
        <v>235</v>
      </c>
      <c r="E151" s="250" t="s">
        <v>19</v>
      </c>
      <c r="F151" s="251" t="s">
        <v>998</v>
      </c>
      <c r="G151" s="249"/>
      <c r="H151" s="252">
        <v>1.8200000000000001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235</v>
      </c>
      <c r="AU151" s="258" t="s">
        <v>82</v>
      </c>
      <c r="AV151" s="14" t="s">
        <v>82</v>
      </c>
      <c r="AW151" s="14" t="s">
        <v>33</v>
      </c>
      <c r="AX151" s="14" t="s">
        <v>72</v>
      </c>
      <c r="AY151" s="258" t="s">
        <v>146</v>
      </c>
    </row>
    <row r="152" s="14" customFormat="1">
      <c r="A152" s="14"/>
      <c r="B152" s="248"/>
      <c r="C152" s="249"/>
      <c r="D152" s="219" t="s">
        <v>235</v>
      </c>
      <c r="E152" s="250" t="s">
        <v>19</v>
      </c>
      <c r="F152" s="251" t="s">
        <v>999</v>
      </c>
      <c r="G152" s="249"/>
      <c r="H152" s="252">
        <v>-1.9350000000000001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235</v>
      </c>
      <c r="AU152" s="258" t="s">
        <v>82</v>
      </c>
      <c r="AV152" s="14" t="s">
        <v>82</v>
      </c>
      <c r="AW152" s="14" t="s">
        <v>33</v>
      </c>
      <c r="AX152" s="14" t="s">
        <v>72</v>
      </c>
      <c r="AY152" s="258" t="s">
        <v>146</v>
      </c>
    </row>
    <row r="153" s="14" customFormat="1">
      <c r="A153" s="14"/>
      <c r="B153" s="248"/>
      <c r="C153" s="249"/>
      <c r="D153" s="219" t="s">
        <v>235</v>
      </c>
      <c r="E153" s="250" t="s">
        <v>19</v>
      </c>
      <c r="F153" s="251" t="s">
        <v>1000</v>
      </c>
      <c r="G153" s="249"/>
      <c r="H153" s="252">
        <v>2.3399999999999999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235</v>
      </c>
      <c r="AU153" s="258" t="s">
        <v>82</v>
      </c>
      <c r="AV153" s="14" t="s">
        <v>82</v>
      </c>
      <c r="AW153" s="14" t="s">
        <v>33</v>
      </c>
      <c r="AX153" s="14" t="s">
        <v>72</v>
      </c>
      <c r="AY153" s="258" t="s">
        <v>146</v>
      </c>
    </row>
    <row r="154" s="14" customFormat="1">
      <c r="A154" s="14"/>
      <c r="B154" s="248"/>
      <c r="C154" s="249"/>
      <c r="D154" s="219" t="s">
        <v>235</v>
      </c>
      <c r="E154" s="250" t="s">
        <v>19</v>
      </c>
      <c r="F154" s="251" t="s">
        <v>1001</v>
      </c>
      <c r="G154" s="249"/>
      <c r="H154" s="252">
        <v>-7.4249999999999998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8" t="s">
        <v>235</v>
      </c>
      <c r="AU154" s="258" t="s">
        <v>82</v>
      </c>
      <c r="AV154" s="14" t="s">
        <v>82</v>
      </c>
      <c r="AW154" s="14" t="s">
        <v>33</v>
      </c>
      <c r="AX154" s="14" t="s">
        <v>72</v>
      </c>
      <c r="AY154" s="258" t="s">
        <v>146</v>
      </c>
    </row>
    <row r="155" s="14" customFormat="1">
      <c r="A155" s="14"/>
      <c r="B155" s="248"/>
      <c r="C155" s="249"/>
      <c r="D155" s="219" t="s">
        <v>235</v>
      </c>
      <c r="E155" s="250" t="s">
        <v>19</v>
      </c>
      <c r="F155" s="251" t="s">
        <v>1002</v>
      </c>
      <c r="G155" s="249"/>
      <c r="H155" s="252">
        <v>3.8300000000000001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8" t="s">
        <v>235</v>
      </c>
      <c r="AU155" s="258" t="s">
        <v>82</v>
      </c>
      <c r="AV155" s="14" t="s">
        <v>82</v>
      </c>
      <c r="AW155" s="14" t="s">
        <v>33</v>
      </c>
      <c r="AX155" s="14" t="s">
        <v>72</v>
      </c>
      <c r="AY155" s="258" t="s">
        <v>146</v>
      </c>
    </row>
    <row r="156" s="13" customFormat="1">
      <c r="A156" s="13"/>
      <c r="B156" s="238"/>
      <c r="C156" s="239"/>
      <c r="D156" s="219" t="s">
        <v>235</v>
      </c>
      <c r="E156" s="240" t="s">
        <v>19</v>
      </c>
      <c r="F156" s="241" t="s">
        <v>1003</v>
      </c>
      <c r="G156" s="239"/>
      <c r="H156" s="240" t="s">
        <v>19</v>
      </c>
      <c r="I156" s="242"/>
      <c r="J156" s="239"/>
      <c r="K156" s="239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235</v>
      </c>
      <c r="AU156" s="247" t="s">
        <v>82</v>
      </c>
      <c r="AV156" s="13" t="s">
        <v>79</v>
      </c>
      <c r="AW156" s="13" t="s">
        <v>33</v>
      </c>
      <c r="AX156" s="13" t="s">
        <v>72</v>
      </c>
      <c r="AY156" s="247" t="s">
        <v>146</v>
      </c>
    </row>
    <row r="157" s="14" customFormat="1">
      <c r="A157" s="14"/>
      <c r="B157" s="248"/>
      <c r="C157" s="249"/>
      <c r="D157" s="219" t="s">
        <v>235</v>
      </c>
      <c r="E157" s="250" t="s">
        <v>19</v>
      </c>
      <c r="F157" s="251" t="s">
        <v>1004</v>
      </c>
      <c r="G157" s="249"/>
      <c r="H157" s="252">
        <v>37.100000000000001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235</v>
      </c>
      <c r="AU157" s="258" t="s">
        <v>82</v>
      </c>
      <c r="AV157" s="14" t="s">
        <v>82</v>
      </c>
      <c r="AW157" s="14" t="s">
        <v>33</v>
      </c>
      <c r="AX157" s="14" t="s">
        <v>72</v>
      </c>
      <c r="AY157" s="258" t="s">
        <v>146</v>
      </c>
    </row>
    <row r="158" s="14" customFormat="1">
      <c r="A158" s="14"/>
      <c r="B158" s="248"/>
      <c r="C158" s="249"/>
      <c r="D158" s="219" t="s">
        <v>235</v>
      </c>
      <c r="E158" s="250" t="s">
        <v>19</v>
      </c>
      <c r="F158" s="251" t="s">
        <v>1001</v>
      </c>
      <c r="G158" s="249"/>
      <c r="H158" s="252">
        <v>-7.4249999999999998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235</v>
      </c>
      <c r="AU158" s="258" t="s">
        <v>82</v>
      </c>
      <c r="AV158" s="14" t="s">
        <v>82</v>
      </c>
      <c r="AW158" s="14" t="s">
        <v>33</v>
      </c>
      <c r="AX158" s="14" t="s">
        <v>72</v>
      </c>
      <c r="AY158" s="258" t="s">
        <v>146</v>
      </c>
    </row>
    <row r="159" s="14" customFormat="1">
      <c r="A159" s="14"/>
      <c r="B159" s="248"/>
      <c r="C159" s="249"/>
      <c r="D159" s="219" t="s">
        <v>235</v>
      </c>
      <c r="E159" s="250" t="s">
        <v>19</v>
      </c>
      <c r="F159" s="251" t="s">
        <v>334</v>
      </c>
      <c r="G159" s="249"/>
      <c r="H159" s="252">
        <v>-3.6360000000000001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235</v>
      </c>
      <c r="AU159" s="258" t="s">
        <v>82</v>
      </c>
      <c r="AV159" s="14" t="s">
        <v>82</v>
      </c>
      <c r="AW159" s="14" t="s">
        <v>33</v>
      </c>
      <c r="AX159" s="14" t="s">
        <v>72</v>
      </c>
      <c r="AY159" s="258" t="s">
        <v>146</v>
      </c>
    </row>
    <row r="160" s="14" customFormat="1">
      <c r="A160" s="14"/>
      <c r="B160" s="248"/>
      <c r="C160" s="249"/>
      <c r="D160" s="219" t="s">
        <v>235</v>
      </c>
      <c r="E160" s="250" t="s">
        <v>19</v>
      </c>
      <c r="F160" s="251" t="s">
        <v>1005</v>
      </c>
      <c r="G160" s="249"/>
      <c r="H160" s="252">
        <v>1.6499999999999999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235</v>
      </c>
      <c r="AU160" s="258" t="s">
        <v>82</v>
      </c>
      <c r="AV160" s="14" t="s">
        <v>82</v>
      </c>
      <c r="AW160" s="14" t="s">
        <v>33</v>
      </c>
      <c r="AX160" s="14" t="s">
        <v>72</v>
      </c>
      <c r="AY160" s="258" t="s">
        <v>146</v>
      </c>
    </row>
    <row r="161" s="14" customFormat="1">
      <c r="A161" s="14"/>
      <c r="B161" s="248"/>
      <c r="C161" s="249"/>
      <c r="D161" s="219" t="s">
        <v>235</v>
      </c>
      <c r="E161" s="250" t="s">
        <v>19</v>
      </c>
      <c r="F161" s="251" t="s">
        <v>998</v>
      </c>
      <c r="G161" s="249"/>
      <c r="H161" s="252">
        <v>1.8200000000000001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235</v>
      </c>
      <c r="AU161" s="258" t="s">
        <v>82</v>
      </c>
      <c r="AV161" s="14" t="s">
        <v>82</v>
      </c>
      <c r="AW161" s="14" t="s">
        <v>33</v>
      </c>
      <c r="AX161" s="14" t="s">
        <v>72</v>
      </c>
      <c r="AY161" s="258" t="s">
        <v>146</v>
      </c>
    </row>
    <row r="162" s="13" customFormat="1">
      <c r="A162" s="13"/>
      <c r="B162" s="238"/>
      <c r="C162" s="239"/>
      <c r="D162" s="219" t="s">
        <v>235</v>
      </c>
      <c r="E162" s="240" t="s">
        <v>19</v>
      </c>
      <c r="F162" s="241" t="s">
        <v>1006</v>
      </c>
      <c r="G162" s="239"/>
      <c r="H162" s="240" t="s">
        <v>19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235</v>
      </c>
      <c r="AU162" s="247" t="s">
        <v>82</v>
      </c>
      <c r="AV162" s="13" t="s">
        <v>79</v>
      </c>
      <c r="AW162" s="13" t="s">
        <v>33</v>
      </c>
      <c r="AX162" s="13" t="s">
        <v>72</v>
      </c>
      <c r="AY162" s="247" t="s">
        <v>146</v>
      </c>
    </row>
    <row r="163" s="14" customFormat="1">
      <c r="A163" s="14"/>
      <c r="B163" s="248"/>
      <c r="C163" s="249"/>
      <c r="D163" s="219" t="s">
        <v>235</v>
      </c>
      <c r="E163" s="250" t="s">
        <v>19</v>
      </c>
      <c r="F163" s="251" t="s">
        <v>1007</v>
      </c>
      <c r="G163" s="249"/>
      <c r="H163" s="252">
        <v>33.950000000000003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235</v>
      </c>
      <c r="AU163" s="258" t="s">
        <v>82</v>
      </c>
      <c r="AV163" s="14" t="s">
        <v>82</v>
      </c>
      <c r="AW163" s="14" t="s">
        <v>33</v>
      </c>
      <c r="AX163" s="14" t="s">
        <v>72</v>
      </c>
      <c r="AY163" s="258" t="s">
        <v>146</v>
      </c>
    </row>
    <row r="164" s="14" customFormat="1">
      <c r="A164" s="14"/>
      <c r="B164" s="248"/>
      <c r="C164" s="249"/>
      <c r="D164" s="219" t="s">
        <v>235</v>
      </c>
      <c r="E164" s="250" t="s">
        <v>19</v>
      </c>
      <c r="F164" s="251" t="s">
        <v>1008</v>
      </c>
      <c r="G164" s="249"/>
      <c r="H164" s="252">
        <v>-1.9350000000000001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8" t="s">
        <v>235</v>
      </c>
      <c r="AU164" s="258" t="s">
        <v>82</v>
      </c>
      <c r="AV164" s="14" t="s">
        <v>82</v>
      </c>
      <c r="AW164" s="14" t="s">
        <v>33</v>
      </c>
      <c r="AX164" s="14" t="s">
        <v>72</v>
      </c>
      <c r="AY164" s="258" t="s">
        <v>146</v>
      </c>
    </row>
    <row r="165" s="14" customFormat="1">
      <c r="A165" s="14"/>
      <c r="B165" s="248"/>
      <c r="C165" s="249"/>
      <c r="D165" s="219" t="s">
        <v>235</v>
      </c>
      <c r="E165" s="250" t="s">
        <v>19</v>
      </c>
      <c r="F165" s="251" t="s">
        <v>270</v>
      </c>
      <c r="G165" s="249"/>
      <c r="H165" s="252">
        <v>-1.8180000000000001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235</v>
      </c>
      <c r="AU165" s="258" t="s">
        <v>82</v>
      </c>
      <c r="AV165" s="14" t="s">
        <v>82</v>
      </c>
      <c r="AW165" s="14" t="s">
        <v>33</v>
      </c>
      <c r="AX165" s="14" t="s">
        <v>72</v>
      </c>
      <c r="AY165" s="258" t="s">
        <v>146</v>
      </c>
    </row>
    <row r="166" s="14" customFormat="1">
      <c r="A166" s="14"/>
      <c r="B166" s="248"/>
      <c r="C166" s="249"/>
      <c r="D166" s="219" t="s">
        <v>235</v>
      </c>
      <c r="E166" s="250" t="s">
        <v>19</v>
      </c>
      <c r="F166" s="251" t="s">
        <v>693</v>
      </c>
      <c r="G166" s="249"/>
      <c r="H166" s="252">
        <v>-2.3380000000000001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8" t="s">
        <v>235</v>
      </c>
      <c r="AU166" s="258" t="s">
        <v>82</v>
      </c>
      <c r="AV166" s="14" t="s">
        <v>82</v>
      </c>
      <c r="AW166" s="14" t="s">
        <v>33</v>
      </c>
      <c r="AX166" s="14" t="s">
        <v>72</v>
      </c>
      <c r="AY166" s="258" t="s">
        <v>146</v>
      </c>
    </row>
    <row r="167" s="14" customFormat="1">
      <c r="A167" s="14"/>
      <c r="B167" s="248"/>
      <c r="C167" s="249"/>
      <c r="D167" s="219" t="s">
        <v>235</v>
      </c>
      <c r="E167" s="250" t="s">
        <v>19</v>
      </c>
      <c r="F167" s="251" t="s">
        <v>694</v>
      </c>
      <c r="G167" s="249"/>
      <c r="H167" s="252">
        <v>1.605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8" t="s">
        <v>235</v>
      </c>
      <c r="AU167" s="258" t="s">
        <v>82</v>
      </c>
      <c r="AV167" s="14" t="s">
        <v>82</v>
      </c>
      <c r="AW167" s="14" t="s">
        <v>33</v>
      </c>
      <c r="AX167" s="14" t="s">
        <v>72</v>
      </c>
      <c r="AY167" s="258" t="s">
        <v>146</v>
      </c>
    </row>
    <row r="168" s="13" customFormat="1">
      <c r="A168" s="13"/>
      <c r="B168" s="238"/>
      <c r="C168" s="239"/>
      <c r="D168" s="219" t="s">
        <v>235</v>
      </c>
      <c r="E168" s="240" t="s">
        <v>19</v>
      </c>
      <c r="F168" s="241" t="s">
        <v>1009</v>
      </c>
      <c r="G168" s="239"/>
      <c r="H168" s="240" t="s">
        <v>19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235</v>
      </c>
      <c r="AU168" s="247" t="s">
        <v>82</v>
      </c>
      <c r="AV168" s="13" t="s">
        <v>79</v>
      </c>
      <c r="AW168" s="13" t="s">
        <v>33</v>
      </c>
      <c r="AX168" s="13" t="s">
        <v>72</v>
      </c>
      <c r="AY168" s="247" t="s">
        <v>146</v>
      </c>
    </row>
    <row r="169" s="14" customFormat="1">
      <c r="A169" s="14"/>
      <c r="B169" s="248"/>
      <c r="C169" s="249"/>
      <c r="D169" s="219" t="s">
        <v>235</v>
      </c>
      <c r="E169" s="250" t="s">
        <v>19</v>
      </c>
      <c r="F169" s="251" t="s">
        <v>1010</v>
      </c>
      <c r="G169" s="249"/>
      <c r="H169" s="252">
        <v>66.709999999999994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235</v>
      </c>
      <c r="AU169" s="258" t="s">
        <v>82</v>
      </c>
      <c r="AV169" s="14" t="s">
        <v>82</v>
      </c>
      <c r="AW169" s="14" t="s">
        <v>33</v>
      </c>
      <c r="AX169" s="14" t="s">
        <v>72</v>
      </c>
      <c r="AY169" s="258" t="s">
        <v>146</v>
      </c>
    </row>
    <row r="170" s="14" customFormat="1">
      <c r="A170" s="14"/>
      <c r="B170" s="248"/>
      <c r="C170" s="249"/>
      <c r="D170" s="219" t="s">
        <v>235</v>
      </c>
      <c r="E170" s="250" t="s">
        <v>19</v>
      </c>
      <c r="F170" s="251" t="s">
        <v>311</v>
      </c>
      <c r="G170" s="249"/>
      <c r="H170" s="252">
        <v>-1.6160000000000001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235</v>
      </c>
      <c r="AU170" s="258" t="s">
        <v>82</v>
      </c>
      <c r="AV170" s="14" t="s">
        <v>82</v>
      </c>
      <c r="AW170" s="14" t="s">
        <v>33</v>
      </c>
      <c r="AX170" s="14" t="s">
        <v>72</v>
      </c>
      <c r="AY170" s="258" t="s">
        <v>146</v>
      </c>
    </row>
    <row r="171" s="14" customFormat="1">
      <c r="A171" s="14"/>
      <c r="B171" s="248"/>
      <c r="C171" s="249"/>
      <c r="D171" s="219" t="s">
        <v>235</v>
      </c>
      <c r="E171" s="250" t="s">
        <v>19</v>
      </c>
      <c r="F171" s="251" t="s">
        <v>1011</v>
      </c>
      <c r="G171" s="249"/>
      <c r="H171" s="252">
        <v>-2.52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235</v>
      </c>
      <c r="AU171" s="258" t="s">
        <v>82</v>
      </c>
      <c r="AV171" s="14" t="s">
        <v>82</v>
      </c>
      <c r="AW171" s="14" t="s">
        <v>33</v>
      </c>
      <c r="AX171" s="14" t="s">
        <v>72</v>
      </c>
      <c r="AY171" s="258" t="s">
        <v>146</v>
      </c>
    </row>
    <row r="172" s="14" customFormat="1">
      <c r="A172" s="14"/>
      <c r="B172" s="248"/>
      <c r="C172" s="249"/>
      <c r="D172" s="219" t="s">
        <v>235</v>
      </c>
      <c r="E172" s="250" t="s">
        <v>19</v>
      </c>
      <c r="F172" s="251" t="s">
        <v>1012</v>
      </c>
      <c r="G172" s="249"/>
      <c r="H172" s="252">
        <v>2.0249999999999999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8" t="s">
        <v>235</v>
      </c>
      <c r="AU172" s="258" t="s">
        <v>82</v>
      </c>
      <c r="AV172" s="14" t="s">
        <v>82</v>
      </c>
      <c r="AW172" s="14" t="s">
        <v>33</v>
      </c>
      <c r="AX172" s="14" t="s">
        <v>72</v>
      </c>
      <c r="AY172" s="258" t="s">
        <v>146</v>
      </c>
    </row>
    <row r="173" s="14" customFormat="1">
      <c r="A173" s="14"/>
      <c r="B173" s="248"/>
      <c r="C173" s="249"/>
      <c r="D173" s="219" t="s">
        <v>235</v>
      </c>
      <c r="E173" s="250" t="s">
        <v>19</v>
      </c>
      <c r="F173" s="251" t="s">
        <v>1013</v>
      </c>
      <c r="G173" s="249"/>
      <c r="H173" s="252">
        <v>-6.2999999999999998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8" t="s">
        <v>235</v>
      </c>
      <c r="AU173" s="258" t="s">
        <v>82</v>
      </c>
      <c r="AV173" s="14" t="s">
        <v>82</v>
      </c>
      <c r="AW173" s="14" t="s">
        <v>33</v>
      </c>
      <c r="AX173" s="14" t="s">
        <v>72</v>
      </c>
      <c r="AY173" s="258" t="s">
        <v>146</v>
      </c>
    </row>
    <row r="174" s="14" customFormat="1">
      <c r="A174" s="14"/>
      <c r="B174" s="248"/>
      <c r="C174" s="249"/>
      <c r="D174" s="219" t="s">
        <v>235</v>
      </c>
      <c r="E174" s="250" t="s">
        <v>19</v>
      </c>
      <c r="F174" s="251" t="s">
        <v>1014</v>
      </c>
      <c r="G174" s="249"/>
      <c r="H174" s="252">
        <v>2.5649999999999999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8" t="s">
        <v>235</v>
      </c>
      <c r="AU174" s="258" t="s">
        <v>82</v>
      </c>
      <c r="AV174" s="14" t="s">
        <v>82</v>
      </c>
      <c r="AW174" s="14" t="s">
        <v>33</v>
      </c>
      <c r="AX174" s="14" t="s">
        <v>72</v>
      </c>
      <c r="AY174" s="258" t="s">
        <v>146</v>
      </c>
    </row>
    <row r="175" s="14" customFormat="1">
      <c r="A175" s="14"/>
      <c r="B175" s="248"/>
      <c r="C175" s="249"/>
      <c r="D175" s="219" t="s">
        <v>235</v>
      </c>
      <c r="E175" s="250" t="s">
        <v>19</v>
      </c>
      <c r="F175" s="251" t="s">
        <v>1015</v>
      </c>
      <c r="G175" s="249"/>
      <c r="H175" s="252">
        <v>2.2200000000000002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8" t="s">
        <v>235</v>
      </c>
      <c r="AU175" s="258" t="s">
        <v>82</v>
      </c>
      <c r="AV175" s="14" t="s">
        <v>82</v>
      </c>
      <c r="AW175" s="14" t="s">
        <v>33</v>
      </c>
      <c r="AX175" s="14" t="s">
        <v>72</v>
      </c>
      <c r="AY175" s="258" t="s">
        <v>146</v>
      </c>
    </row>
    <row r="176" s="13" customFormat="1">
      <c r="A176" s="13"/>
      <c r="B176" s="238"/>
      <c r="C176" s="239"/>
      <c r="D176" s="219" t="s">
        <v>235</v>
      </c>
      <c r="E176" s="240" t="s">
        <v>19</v>
      </c>
      <c r="F176" s="241" t="s">
        <v>1016</v>
      </c>
      <c r="G176" s="239"/>
      <c r="H176" s="240" t="s">
        <v>19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235</v>
      </c>
      <c r="AU176" s="247" t="s">
        <v>82</v>
      </c>
      <c r="AV176" s="13" t="s">
        <v>79</v>
      </c>
      <c r="AW176" s="13" t="s">
        <v>33</v>
      </c>
      <c r="AX176" s="13" t="s">
        <v>72</v>
      </c>
      <c r="AY176" s="247" t="s">
        <v>146</v>
      </c>
    </row>
    <row r="177" s="14" customFormat="1">
      <c r="A177" s="14"/>
      <c r="B177" s="248"/>
      <c r="C177" s="249"/>
      <c r="D177" s="219" t="s">
        <v>235</v>
      </c>
      <c r="E177" s="250" t="s">
        <v>19</v>
      </c>
      <c r="F177" s="251" t="s">
        <v>1017</v>
      </c>
      <c r="G177" s="249"/>
      <c r="H177" s="252">
        <v>110.25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235</v>
      </c>
      <c r="AU177" s="258" t="s">
        <v>82</v>
      </c>
      <c r="AV177" s="14" t="s">
        <v>82</v>
      </c>
      <c r="AW177" s="14" t="s">
        <v>33</v>
      </c>
      <c r="AX177" s="14" t="s">
        <v>72</v>
      </c>
      <c r="AY177" s="258" t="s">
        <v>146</v>
      </c>
    </row>
    <row r="178" s="14" customFormat="1">
      <c r="A178" s="14"/>
      <c r="B178" s="248"/>
      <c r="C178" s="249"/>
      <c r="D178" s="219" t="s">
        <v>235</v>
      </c>
      <c r="E178" s="250" t="s">
        <v>19</v>
      </c>
      <c r="F178" s="251" t="s">
        <v>1018</v>
      </c>
      <c r="G178" s="249"/>
      <c r="H178" s="252">
        <v>-15.75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235</v>
      </c>
      <c r="AU178" s="258" t="s">
        <v>82</v>
      </c>
      <c r="AV178" s="14" t="s">
        <v>82</v>
      </c>
      <c r="AW178" s="14" t="s">
        <v>33</v>
      </c>
      <c r="AX178" s="14" t="s">
        <v>72</v>
      </c>
      <c r="AY178" s="258" t="s">
        <v>146</v>
      </c>
    </row>
    <row r="179" s="14" customFormat="1">
      <c r="A179" s="14"/>
      <c r="B179" s="248"/>
      <c r="C179" s="249"/>
      <c r="D179" s="219" t="s">
        <v>235</v>
      </c>
      <c r="E179" s="250" t="s">
        <v>19</v>
      </c>
      <c r="F179" s="251" t="s">
        <v>1019</v>
      </c>
      <c r="G179" s="249"/>
      <c r="H179" s="252">
        <v>6.4130000000000003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235</v>
      </c>
      <c r="AU179" s="258" t="s">
        <v>82</v>
      </c>
      <c r="AV179" s="14" t="s">
        <v>82</v>
      </c>
      <c r="AW179" s="14" t="s">
        <v>33</v>
      </c>
      <c r="AX179" s="14" t="s">
        <v>72</v>
      </c>
      <c r="AY179" s="258" t="s">
        <v>146</v>
      </c>
    </row>
    <row r="180" s="14" customFormat="1">
      <c r="A180" s="14"/>
      <c r="B180" s="248"/>
      <c r="C180" s="249"/>
      <c r="D180" s="219" t="s">
        <v>235</v>
      </c>
      <c r="E180" s="250" t="s">
        <v>19</v>
      </c>
      <c r="F180" s="251" t="s">
        <v>1020</v>
      </c>
      <c r="G180" s="249"/>
      <c r="H180" s="252">
        <v>5.5499999999999998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8" t="s">
        <v>235</v>
      </c>
      <c r="AU180" s="258" t="s">
        <v>82</v>
      </c>
      <c r="AV180" s="14" t="s">
        <v>82</v>
      </c>
      <c r="AW180" s="14" t="s">
        <v>33</v>
      </c>
      <c r="AX180" s="14" t="s">
        <v>72</v>
      </c>
      <c r="AY180" s="258" t="s">
        <v>146</v>
      </c>
    </row>
    <row r="181" s="14" customFormat="1">
      <c r="A181" s="14"/>
      <c r="B181" s="248"/>
      <c r="C181" s="249"/>
      <c r="D181" s="219" t="s">
        <v>235</v>
      </c>
      <c r="E181" s="250" t="s">
        <v>19</v>
      </c>
      <c r="F181" s="251" t="s">
        <v>270</v>
      </c>
      <c r="G181" s="249"/>
      <c r="H181" s="252">
        <v>-1.8180000000000001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8" t="s">
        <v>235</v>
      </c>
      <c r="AU181" s="258" t="s">
        <v>82</v>
      </c>
      <c r="AV181" s="14" t="s">
        <v>82</v>
      </c>
      <c r="AW181" s="14" t="s">
        <v>33</v>
      </c>
      <c r="AX181" s="14" t="s">
        <v>72</v>
      </c>
      <c r="AY181" s="258" t="s">
        <v>146</v>
      </c>
    </row>
    <row r="182" s="14" customFormat="1">
      <c r="A182" s="14"/>
      <c r="B182" s="248"/>
      <c r="C182" s="249"/>
      <c r="D182" s="219" t="s">
        <v>235</v>
      </c>
      <c r="E182" s="250" t="s">
        <v>19</v>
      </c>
      <c r="F182" s="251" t="s">
        <v>1021</v>
      </c>
      <c r="G182" s="249"/>
      <c r="H182" s="252">
        <v>1.9430000000000001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8" t="s">
        <v>235</v>
      </c>
      <c r="AU182" s="258" t="s">
        <v>82</v>
      </c>
      <c r="AV182" s="14" t="s">
        <v>82</v>
      </c>
      <c r="AW182" s="14" t="s">
        <v>33</v>
      </c>
      <c r="AX182" s="14" t="s">
        <v>72</v>
      </c>
      <c r="AY182" s="258" t="s">
        <v>146</v>
      </c>
    </row>
    <row r="183" s="13" customFormat="1">
      <c r="A183" s="13"/>
      <c r="B183" s="238"/>
      <c r="C183" s="239"/>
      <c r="D183" s="219" t="s">
        <v>235</v>
      </c>
      <c r="E183" s="240" t="s">
        <v>19</v>
      </c>
      <c r="F183" s="241" t="s">
        <v>1022</v>
      </c>
      <c r="G183" s="239"/>
      <c r="H183" s="240" t="s">
        <v>19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235</v>
      </c>
      <c r="AU183" s="247" t="s">
        <v>82</v>
      </c>
      <c r="AV183" s="13" t="s">
        <v>79</v>
      </c>
      <c r="AW183" s="13" t="s">
        <v>33</v>
      </c>
      <c r="AX183" s="13" t="s">
        <v>72</v>
      </c>
      <c r="AY183" s="247" t="s">
        <v>146</v>
      </c>
    </row>
    <row r="184" s="14" customFormat="1">
      <c r="A184" s="14"/>
      <c r="B184" s="248"/>
      <c r="C184" s="249"/>
      <c r="D184" s="219" t="s">
        <v>235</v>
      </c>
      <c r="E184" s="250" t="s">
        <v>19</v>
      </c>
      <c r="F184" s="251" t="s">
        <v>1023</v>
      </c>
      <c r="G184" s="249"/>
      <c r="H184" s="252">
        <v>52.149999999999999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235</v>
      </c>
      <c r="AU184" s="258" t="s">
        <v>82</v>
      </c>
      <c r="AV184" s="14" t="s">
        <v>82</v>
      </c>
      <c r="AW184" s="14" t="s">
        <v>33</v>
      </c>
      <c r="AX184" s="14" t="s">
        <v>72</v>
      </c>
      <c r="AY184" s="258" t="s">
        <v>146</v>
      </c>
    </row>
    <row r="185" s="14" customFormat="1">
      <c r="A185" s="14"/>
      <c r="B185" s="248"/>
      <c r="C185" s="249"/>
      <c r="D185" s="219" t="s">
        <v>235</v>
      </c>
      <c r="E185" s="250" t="s">
        <v>19</v>
      </c>
      <c r="F185" s="251" t="s">
        <v>1024</v>
      </c>
      <c r="G185" s="249"/>
      <c r="H185" s="252">
        <v>-3.1499999999999999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235</v>
      </c>
      <c r="AU185" s="258" t="s">
        <v>82</v>
      </c>
      <c r="AV185" s="14" t="s">
        <v>82</v>
      </c>
      <c r="AW185" s="14" t="s">
        <v>33</v>
      </c>
      <c r="AX185" s="14" t="s">
        <v>72</v>
      </c>
      <c r="AY185" s="258" t="s">
        <v>146</v>
      </c>
    </row>
    <row r="186" s="14" customFormat="1">
      <c r="A186" s="14"/>
      <c r="B186" s="248"/>
      <c r="C186" s="249"/>
      <c r="D186" s="219" t="s">
        <v>235</v>
      </c>
      <c r="E186" s="250" t="s">
        <v>19</v>
      </c>
      <c r="F186" s="251" t="s">
        <v>1025</v>
      </c>
      <c r="G186" s="249"/>
      <c r="H186" s="252">
        <v>2.1379999999999999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235</v>
      </c>
      <c r="AU186" s="258" t="s">
        <v>82</v>
      </c>
      <c r="AV186" s="14" t="s">
        <v>82</v>
      </c>
      <c r="AW186" s="14" t="s">
        <v>33</v>
      </c>
      <c r="AX186" s="14" t="s">
        <v>72</v>
      </c>
      <c r="AY186" s="258" t="s">
        <v>146</v>
      </c>
    </row>
    <row r="187" s="14" customFormat="1">
      <c r="A187" s="14"/>
      <c r="B187" s="248"/>
      <c r="C187" s="249"/>
      <c r="D187" s="219" t="s">
        <v>235</v>
      </c>
      <c r="E187" s="250" t="s">
        <v>19</v>
      </c>
      <c r="F187" s="251" t="s">
        <v>1026</v>
      </c>
      <c r="G187" s="249"/>
      <c r="H187" s="252">
        <v>2.2200000000000002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8" t="s">
        <v>235</v>
      </c>
      <c r="AU187" s="258" t="s">
        <v>82</v>
      </c>
      <c r="AV187" s="14" t="s">
        <v>82</v>
      </c>
      <c r="AW187" s="14" t="s">
        <v>33</v>
      </c>
      <c r="AX187" s="14" t="s">
        <v>72</v>
      </c>
      <c r="AY187" s="258" t="s">
        <v>146</v>
      </c>
    </row>
    <row r="188" s="14" customFormat="1">
      <c r="A188" s="14"/>
      <c r="B188" s="248"/>
      <c r="C188" s="249"/>
      <c r="D188" s="219" t="s">
        <v>235</v>
      </c>
      <c r="E188" s="250" t="s">
        <v>19</v>
      </c>
      <c r="F188" s="251" t="s">
        <v>270</v>
      </c>
      <c r="G188" s="249"/>
      <c r="H188" s="252">
        <v>-1.8180000000000001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8" t="s">
        <v>235</v>
      </c>
      <c r="AU188" s="258" t="s">
        <v>82</v>
      </c>
      <c r="AV188" s="14" t="s">
        <v>82</v>
      </c>
      <c r="AW188" s="14" t="s">
        <v>33</v>
      </c>
      <c r="AX188" s="14" t="s">
        <v>72</v>
      </c>
      <c r="AY188" s="258" t="s">
        <v>146</v>
      </c>
    </row>
    <row r="189" s="13" customFormat="1">
      <c r="A189" s="13"/>
      <c r="B189" s="238"/>
      <c r="C189" s="239"/>
      <c r="D189" s="219" t="s">
        <v>235</v>
      </c>
      <c r="E189" s="240" t="s">
        <v>19</v>
      </c>
      <c r="F189" s="241" t="s">
        <v>1027</v>
      </c>
      <c r="G189" s="239"/>
      <c r="H189" s="240" t="s">
        <v>19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235</v>
      </c>
      <c r="AU189" s="247" t="s">
        <v>82</v>
      </c>
      <c r="AV189" s="13" t="s">
        <v>79</v>
      </c>
      <c r="AW189" s="13" t="s">
        <v>33</v>
      </c>
      <c r="AX189" s="13" t="s">
        <v>72</v>
      </c>
      <c r="AY189" s="247" t="s">
        <v>146</v>
      </c>
    </row>
    <row r="190" s="14" customFormat="1">
      <c r="A190" s="14"/>
      <c r="B190" s="248"/>
      <c r="C190" s="249"/>
      <c r="D190" s="219" t="s">
        <v>235</v>
      </c>
      <c r="E190" s="250" t="s">
        <v>19</v>
      </c>
      <c r="F190" s="251" t="s">
        <v>1028</v>
      </c>
      <c r="G190" s="249"/>
      <c r="H190" s="252">
        <v>173.42500000000001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8" t="s">
        <v>235</v>
      </c>
      <c r="AU190" s="258" t="s">
        <v>82</v>
      </c>
      <c r="AV190" s="14" t="s">
        <v>82</v>
      </c>
      <c r="AW190" s="14" t="s">
        <v>33</v>
      </c>
      <c r="AX190" s="14" t="s">
        <v>72</v>
      </c>
      <c r="AY190" s="258" t="s">
        <v>146</v>
      </c>
    </row>
    <row r="191" s="14" customFormat="1">
      <c r="A191" s="14"/>
      <c r="B191" s="248"/>
      <c r="C191" s="249"/>
      <c r="D191" s="219" t="s">
        <v>235</v>
      </c>
      <c r="E191" s="250" t="s">
        <v>19</v>
      </c>
      <c r="F191" s="251" t="s">
        <v>1029</v>
      </c>
      <c r="G191" s="249"/>
      <c r="H191" s="252">
        <v>-9.4499999999999993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8" t="s">
        <v>235</v>
      </c>
      <c r="AU191" s="258" t="s">
        <v>82</v>
      </c>
      <c r="AV191" s="14" t="s">
        <v>82</v>
      </c>
      <c r="AW191" s="14" t="s">
        <v>33</v>
      </c>
      <c r="AX191" s="14" t="s">
        <v>72</v>
      </c>
      <c r="AY191" s="258" t="s">
        <v>146</v>
      </c>
    </row>
    <row r="192" s="14" customFormat="1">
      <c r="A192" s="14"/>
      <c r="B192" s="248"/>
      <c r="C192" s="249"/>
      <c r="D192" s="219" t="s">
        <v>235</v>
      </c>
      <c r="E192" s="250" t="s">
        <v>19</v>
      </c>
      <c r="F192" s="251" t="s">
        <v>1030</v>
      </c>
      <c r="G192" s="249"/>
      <c r="H192" s="252">
        <v>3.8479999999999999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235</v>
      </c>
      <c r="AU192" s="258" t="s">
        <v>82</v>
      </c>
      <c r="AV192" s="14" t="s">
        <v>82</v>
      </c>
      <c r="AW192" s="14" t="s">
        <v>33</v>
      </c>
      <c r="AX192" s="14" t="s">
        <v>72</v>
      </c>
      <c r="AY192" s="258" t="s">
        <v>146</v>
      </c>
    </row>
    <row r="193" s="14" customFormat="1">
      <c r="A193" s="14"/>
      <c r="B193" s="248"/>
      <c r="C193" s="249"/>
      <c r="D193" s="219" t="s">
        <v>235</v>
      </c>
      <c r="E193" s="250" t="s">
        <v>19</v>
      </c>
      <c r="F193" s="251" t="s">
        <v>1031</v>
      </c>
      <c r="G193" s="249"/>
      <c r="H193" s="252">
        <v>3.3300000000000001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235</v>
      </c>
      <c r="AU193" s="258" t="s">
        <v>82</v>
      </c>
      <c r="AV193" s="14" t="s">
        <v>82</v>
      </c>
      <c r="AW193" s="14" t="s">
        <v>33</v>
      </c>
      <c r="AX193" s="14" t="s">
        <v>72</v>
      </c>
      <c r="AY193" s="258" t="s">
        <v>146</v>
      </c>
    </row>
    <row r="194" s="14" customFormat="1">
      <c r="A194" s="14"/>
      <c r="B194" s="248"/>
      <c r="C194" s="249"/>
      <c r="D194" s="219" t="s">
        <v>235</v>
      </c>
      <c r="E194" s="250" t="s">
        <v>19</v>
      </c>
      <c r="F194" s="251" t="s">
        <v>270</v>
      </c>
      <c r="G194" s="249"/>
      <c r="H194" s="252">
        <v>-1.8180000000000001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235</v>
      </c>
      <c r="AU194" s="258" t="s">
        <v>82</v>
      </c>
      <c r="AV194" s="14" t="s">
        <v>82</v>
      </c>
      <c r="AW194" s="14" t="s">
        <v>33</v>
      </c>
      <c r="AX194" s="14" t="s">
        <v>72</v>
      </c>
      <c r="AY194" s="258" t="s">
        <v>146</v>
      </c>
    </row>
    <row r="195" s="14" customFormat="1">
      <c r="A195" s="14"/>
      <c r="B195" s="248"/>
      <c r="C195" s="249"/>
      <c r="D195" s="219" t="s">
        <v>235</v>
      </c>
      <c r="E195" s="250" t="s">
        <v>19</v>
      </c>
      <c r="F195" s="251" t="s">
        <v>1032</v>
      </c>
      <c r="G195" s="249"/>
      <c r="H195" s="252">
        <v>1.925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235</v>
      </c>
      <c r="AU195" s="258" t="s">
        <v>82</v>
      </c>
      <c r="AV195" s="14" t="s">
        <v>82</v>
      </c>
      <c r="AW195" s="14" t="s">
        <v>33</v>
      </c>
      <c r="AX195" s="14" t="s">
        <v>72</v>
      </c>
      <c r="AY195" s="258" t="s">
        <v>146</v>
      </c>
    </row>
    <row r="196" s="13" customFormat="1">
      <c r="A196" s="13"/>
      <c r="B196" s="238"/>
      <c r="C196" s="239"/>
      <c r="D196" s="219" t="s">
        <v>235</v>
      </c>
      <c r="E196" s="240" t="s">
        <v>19</v>
      </c>
      <c r="F196" s="241" t="s">
        <v>1033</v>
      </c>
      <c r="G196" s="239"/>
      <c r="H196" s="240" t="s">
        <v>19</v>
      </c>
      <c r="I196" s="242"/>
      <c r="J196" s="239"/>
      <c r="K196" s="239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235</v>
      </c>
      <c r="AU196" s="247" t="s">
        <v>82</v>
      </c>
      <c r="AV196" s="13" t="s">
        <v>79</v>
      </c>
      <c r="AW196" s="13" t="s">
        <v>33</v>
      </c>
      <c r="AX196" s="13" t="s">
        <v>72</v>
      </c>
      <c r="AY196" s="247" t="s">
        <v>146</v>
      </c>
    </row>
    <row r="197" s="14" customFormat="1">
      <c r="A197" s="14"/>
      <c r="B197" s="248"/>
      <c r="C197" s="249"/>
      <c r="D197" s="219" t="s">
        <v>235</v>
      </c>
      <c r="E197" s="250" t="s">
        <v>19</v>
      </c>
      <c r="F197" s="251" t="s">
        <v>1034</v>
      </c>
      <c r="G197" s="249"/>
      <c r="H197" s="252">
        <v>110.59999999999999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8" t="s">
        <v>235</v>
      </c>
      <c r="AU197" s="258" t="s">
        <v>82</v>
      </c>
      <c r="AV197" s="14" t="s">
        <v>82</v>
      </c>
      <c r="AW197" s="14" t="s">
        <v>33</v>
      </c>
      <c r="AX197" s="14" t="s">
        <v>72</v>
      </c>
      <c r="AY197" s="258" t="s">
        <v>146</v>
      </c>
    </row>
    <row r="198" s="14" customFormat="1">
      <c r="A198" s="14"/>
      <c r="B198" s="248"/>
      <c r="C198" s="249"/>
      <c r="D198" s="219" t="s">
        <v>235</v>
      </c>
      <c r="E198" s="250" t="s">
        <v>19</v>
      </c>
      <c r="F198" s="251" t="s">
        <v>1018</v>
      </c>
      <c r="G198" s="249"/>
      <c r="H198" s="252">
        <v>-15.75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8" t="s">
        <v>235</v>
      </c>
      <c r="AU198" s="258" t="s">
        <v>82</v>
      </c>
      <c r="AV198" s="14" t="s">
        <v>82</v>
      </c>
      <c r="AW198" s="14" t="s">
        <v>33</v>
      </c>
      <c r="AX198" s="14" t="s">
        <v>72</v>
      </c>
      <c r="AY198" s="258" t="s">
        <v>146</v>
      </c>
    </row>
    <row r="199" s="14" customFormat="1">
      <c r="A199" s="14"/>
      <c r="B199" s="248"/>
      <c r="C199" s="249"/>
      <c r="D199" s="219" t="s">
        <v>235</v>
      </c>
      <c r="E199" s="250" t="s">
        <v>19</v>
      </c>
      <c r="F199" s="251" t="s">
        <v>1019</v>
      </c>
      <c r="G199" s="249"/>
      <c r="H199" s="252">
        <v>6.4130000000000003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8" t="s">
        <v>235</v>
      </c>
      <c r="AU199" s="258" t="s">
        <v>82</v>
      </c>
      <c r="AV199" s="14" t="s">
        <v>82</v>
      </c>
      <c r="AW199" s="14" t="s">
        <v>33</v>
      </c>
      <c r="AX199" s="14" t="s">
        <v>72</v>
      </c>
      <c r="AY199" s="258" t="s">
        <v>146</v>
      </c>
    </row>
    <row r="200" s="14" customFormat="1">
      <c r="A200" s="14"/>
      <c r="B200" s="248"/>
      <c r="C200" s="249"/>
      <c r="D200" s="219" t="s">
        <v>235</v>
      </c>
      <c r="E200" s="250" t="s">
        <v>19</v>
      </c>
      <c r="F200" s="251" t="s">
        <v>1020</v>
      </c>
      <c r="G200" s="249"/>
      <c r="H200" s="252">
        <v>5.5499999999999998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8" t="s">
        <v>235</v>
      </c>
      <c r="AU200" s="258" t="s">
        <v>82</v>
      </c>
      <c r="AV200" s="14" t="s">
        <v>82</v>
      </c>
      <c r="AW200" s="14" t="s">
        <v>33</v>
      </c>
      <c r="AX200" s="14" t="s">
        <v>72</v>
      </c>
      <c r="AY200" s="258" t="s">
        <v>146</v>
      </c>
    </row>
    <row r="201" s="14" customFormat="1">
      <c r="A201" s="14"/>
      <c r="B201" s="248"/>
      <c r="C201" s="249"/>
      <c r="D201" s="219" t="s">
        <v>235</v>
      </c>
      <c r="E201" s="250" t="s">
        <v>19</v>
      </c>
      <c r="F201" s="251" t="s">
        <v>270</v>
      </c>
      <c r="G201" s="249"/>
      <c r="H201" s="252">
        <v>-1.8180000000000001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235</v>
      </c>
      <c r="AU201" s="258" t="s">
        <v>82</v>
      </c>
      <c r="AV201" s="14" t="s">
        <v>82</v>
      </c>
      <c r="AW201" s="14" t="s">
        <v>33</v>
      </c>
      <c r="AX201" s="14" t="s">
        <v>72</v>
      </c>
      <c r="AY201" s="258" t="s">
        <v>146</v>
      </c>
    </row>
    <row r="202" s="14" customFormat="1">
      <c r="A202" s="14"/>
      <c r="B202" s="248"/>
      <c r="C202" s="249"/>
      <c r="D202" s="219" t="s">
        <v>235</v>
      </c>
      <c r="E202" s="250" t="s">
        <v>19</v>
      </c>
      <c r="F202" s="251" t="s">
        <v>1035</v>
      </c>
      <c r="G202" s="249"/>
      <c r="H202" s="252">
        <v>1.8200000000000001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8" t="s">
        <v>235</v>
      </c>
      <c r="AU202" s="258" t="s">
        <v>82</v>
      </c>
      <c r="AV202" s="14" t="s">
        <v>82</v>
      </c>
      <c r="AW202" s="14" t="s">
        <v>33</v>
      </c>
      <c r="AX202" s="14" t="s">
        <v>72</v>
      </c>
      <c r="AY202" s="258" t="s">
        <v>146</v>
      </c>
    </row>
    <row r="203" s="13" customFormat="1">
      <c r="A203" s="13"/>
      <c r="B203" s="238"/>
      <c r="C203" s="239"/>
      <c r="D203" s="219" t="s">
        <v>235</v>
      </c>
      <c r="E203" s="240" t="s">
        <v>19</v>
      </c>
      <c r="F203" s="241" t="s">
        <v>1036</v>
      </c>
      <c r="G203" s="239"/>
      <c r="H203" s="240" t="s">
        <v>19</v>
      </c>
      <c r="I203" s="242"/>
      <c r="J203" s="239"/>
      <c r="K203" s="239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235</v>
      </c>
      <c r="AU203" s="247" t="s">
        <v>82</v>
      </c>
      <c r="AV203" s="13" t="s">
        <v>79</v>
      </c>
      <c r="AW203" s="13" t="s">
        <v>33</v>
      </c>
      <c r="AX203" s="13" t="s">
        <v>72</v>
      </c>
      <c r="AY203" s="247" t="s">
        <v>146</v>
      </c>
    </row>
    <row r="204" s="14" customFormat="1">
      <c r="A204" s="14"/>
      <c r="B204" s="248"/>
      <c r="C204" s="249"/>
      <c r="D204" s="219" t="s">
        <v>235</v>
      </c>
      <c r="E204" s="250" t="s">
        <v>19</v>
      </c>
      <c r="F204" s="251" t="s">
        <v>1037</v>
      </c>
      <c r="G204" s="249"/>
      <c r="H204" s="252">
        <v>61.25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8" t="s">
        <v>235</v>
      </c>
      <c r="AU204" s="258" t="s">
        <v>82</v>
      </c>
      <c r="AV204" s="14" t="s">
        <v>82</v>
      </c>
      <c r="AW204" s="14" t="s">
        <v>33</v>
      </c>
      <c r="AX204" s="14" t="s">
        <v>72</v>
      </c>
      <c r="AY204" s="258" t="s">
        <v>146</v>
      </c>
    </row>
    <row r="205" s="14" customFormat="1">
      <c r="A205" s="14"/>
      <c r="B205" s="248"/>
      <c r="C205" s="249"/>
      <c r="D205" s="219" t="s">
        <v>235</v>
      </c>
      <c r="E205" s="250" t="s">
        <v>19</v>
      </c>
      <c r="F205" s="251" t="s">
        <v>270</v>
      </c>
      <c r="G205" s="249"/>
      <c r="H205" s="252">
        <v>-1.8180000000000001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8" t="s">
        <v>235</v>
      </c>
      <c r="AU205" s="258" t="s">
        <v>82</v>
      </c>
      <c r="AV205" s="14" t="s">
        <v>82</v>
      </c>
      <c r="AW205" s="14" t="s">
        <v>33</v>
      </c>
      <c r="AX205" s="14" t="s">
        <v>72</v>
      </c>
      <c r="AY205" s="258" t="s">
        <v>146</v>
      </c>
    </row>
    <row r="206" s="14" customFormat="1">
      <c r="A206" s="14"/>
      <c r="B206" s="248"/>
      <c r="C206" s="249"/>
      <c r="D206" s="219" t="s">
        <v>235</v>
      </c>
      <c r="E206" s="250" t="s">
        <v>19</v>
      </c>
      <c r="F206" s="251" t="s">
        <v>1038</v>
      </c>
      <c r="G206" s="249"/>
      <c r="H206" s="252">
        <v>-1.3500000000000001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8" t="s">
        <v>235</v>
      </c>
      <c r="AU206" s="258" t="s">
        <v>82</v>
      </c>
      <c r="AV206" s="14" t="s">
        <v>82</v>
      </c>
      <c r="AW206" s="14" t="s">
        <v>33</v>
      </c>
      <c r="AX206" s="14" t="s">
        <v>72</v>
      </c>
      <c r="AY206" s="258" t="s">
        <v>146</v>
      </c>
    </row>
    <row r="207" s="14" customFormat="1">
      <c r="A207" s="14"/>
      <c r="B207" s="248"/>
      <c r="C207" s="249"/>
      <c r="D207" s="219" t="s">
        <v>235</v>
      </c>
      <c r="E207" s="250" t="s">
        <v>19</v>
      </c>
      <c r="F207" s="251" t="s">
        <v>1039</v>
      </c>
      <c r="G207" s="249"/>
      <c r="H207" s="252">
        <v>0.97499999999999998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235</v>
      </c>
      <c r="AU207" s="258" t="s">
        <v>82</v>
      </c>
      <c r="AV207" s="14" t="s">
        <v>82</v>
      </c>
      <c r="AW207" s="14" t="s">
        <v>33</v>
      </c>
      <c r="AX207" s="14" t="s">
        <v>72</v>
      </c>
      <c r="AY207" s="258" t="s">
        <v>146</v>
      </c>
    </row>
    <row r="208" s="14" customFormat="1">
      <c r="A208" s="14"/>
      <c r="B208" s="248"/>
      <c r="C208" s="249"/>
      <c r="D208" s="219" t="s">
        <v>235</v>
      </c>
      <c r="E208" s="250" t="s">
        <v>19</v>
      </c>
      <c r="F208" s="251" t="s">
        <v>1040</v>
      </c>
      <c r="G208" s="249"/>
      <c r="H208" s="252">
        <v>-1.0800000000000001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8" t="s">
        <v>235</v>
      </c>
      <c r="AU208" s="258" t="s">
        <v>82</v>
      </c>
      <c r="AV208" s="14" t="s">
        <v>82</v>
      </c>
      <c r="AW208" s="14" t="s">
        <v>33</v>
      </c>
      <c r="AX208" s="14" t="s">
        <v>72</v>
      </c>
      <c r="AY208" s="258" t="s">
        <v>146</v>
      </c>
    </row>
    <row r="209" s="14" customFormat="1">
      <c r="A209" s="14"/>
      <c r="B209" s="248"/>
      <c r="C209" s="249"/>
      <c r="D209" s="219" t="s">
        <v>235</v>
      </c>
      <c r="E209" s="250" t="s">
        <v>19</v>
      </c>
      <c r="F209" s="251" t="s">
        <v>1041</v>
      </c>
      <c r="G209" s="249"/>
      <c r="H209" s="252">
        <v>1.2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235</v>
      </c>
      <c r="AU209" s="258" t="s">
        <v>82</v>
      </c>
      <c r="AV209" s="14" t="s">
        <v>82</v>
      </c>
      <c r="AW209" s="14" t="s">
        <v>33</v>
      </c>
      <c r="AX209" s="14" t="s">
        <v>72</v>
      </c>
      <c r="AY209" s="258" t="s">
        <v>146</v>
      </c>
    </row>
    <row r="210" s="13" customFormat="1">
      <c r="A210" s="13"/>
      <c r="B210" s="238"/>
      <c r="C210" s="239"/>
      <c r="D210" s="219" t="s">
        <v>235</v>
      </c>
      <c r="E210" s="240" t="s">
        <v>19</v>
      </c>
      <c r="F210" s="241" t="s">
        <v>1042</v>
      </c>
      <c r="G210" s="239"/>
      <c r="H210" s="240" t="s">
        <v>19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235</v>
      </c>
      <c r="AU210" s="247" t="s">
        <v>82</v>
      </c>
      <c r="AV210" s="13" t="s">
        <v>79</v>
      </c>
      <c r="AW210" s="13" t="s">
        <v>33</v>
      </c>
      <c r="AX210" s="13" t="s">
        <v>72</v>
      </c>
      <c r="AY210" s="247" t="s">
        <v>146</v>
      </c>
    </row>
    <row r="211" s="14" customFormat="1">
      <c r="A211" s="14"/>
      <c r="B211" s="248"/>
      <c r="C211" s="249"/>
      <c r="D211" s="219" t="s">
        <v>235</v>
      </c>
      <c r="E211" s="250" t="s">
        <v>19</v>
      </c>
      <c r="F211" s="251" t="s">
        <v>1043</v>
      </c>
      <c r="G211" s="249"/>
      <c r="H211" s="252">
        <v>36.399999999999999</v>
      </c>
      <c r="I211" s="253"/>
      <c r="J211" s="249"/>
      <c r="K211" s="249"/>
      <c r="L211" s="254"/>
      <c r="M211" s="255"/>
      <c r="N211" s="256"/>
      <c r="O211" s="256"/>
      <c r="P211" s="256"/>
      <c r="Q211" s="256"/>
      <c r="R211" s="256"/>
      <c r="S211" s="256"/>
      <c r="T211" s="25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8" t="s">
        <v>235</v>
      </c>
      <c r="AU211" s="258" t="s">
        <v>82</v>
      </c>
      <c r="AV211" s="14" t="s">
        <v>82</v>
      </c>
      <c r="AW211" s="14" t="s">
        <v>33</v>
      </c>
      <c r="AX211" s="14" t="s">
        <v>72</v>
      </c>
      <c r="AY211" s="258" t="s">
        <v>146</v>
      </c>
    </row>
    <row r="212" s="14" customFormat="1">
      <c r="A212" s="14"/>
      <c r="B212" s="248"/>
      <c r="C212" s="249"/>
      <c r="D212" s="219" t="s">
        <v>235</v>
      </c>
      <c r="E212" s="250" t="s">
        <v>19</v>
      </c>
      <c r="F212" s="251" t="s">
        <v>334</v>
      </c>
      <c r="G212" s="249"/>
      <c r="H212" s="252">
        <v>-3.6360000000000001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8" t="s">
        <v>235</v>
      </c>
      <c r="AU212" s="258" t="s">
        <v>82</v>
      </c>
      <c r="AV212" s="14" t="s">
        <v>82</v>
      </c>
      <c r="AW212" s="14" t="s">
        <v>33</v>
      </c>
      <c r="AX212" s="14" t="s">
        <v>72</v>
      </c>
      <c r="AY212" s="258" t="s">
        <v>146</v>
      </c>
    </row>
    <row r="213" s="14" customFormat="1">
      <c r="A213" s="14"/>
      <c r="B213" s="248"/>
      <c r="C213" s="249"/>
      <c r="D213" s="219" t="s">
        <v>235</v>
      </c>
      <c r="E213" s="250" t="s">
        <v>19</v>
      </c>
      <c r="F213" s="251" t="s">
        <v>311</v>
      </c>
      <c r="G213" s="249"/>
      <c r="H213" s="252">
        <v>-1.6160000000000001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235</v>
      </c>
      <c r="AU213" s="258" t="s">
        <v>82</v>
      </c>
      <c r="AV213" s="14" t="s">
        <v>82</v>
      </c>
      <c r="AW213" s="14" t="s">
        <v>33</v>
      </c>
      <c r="AX213" s="14" t="s">
        <v>72</v>
      </c>
      <c r="AY213" s="258" t="s">
        <v>146</v>
      </c>
    </row>
    <row r="214" s="13" customFormat="1">
      <c r="A214" s="13"/>
      <c r="B214" s="238"/>
      <c r="C214" s="239"/>
      <c r="D214" s="219" t="s">
        <v>235</v>
      </c>
      <c r="E214" s="240" t="s">
        <v>19</v>
      </c>
      <c r="F214" s="241" t="s">
        <v>1044</v>
      </c>
      <c r="G214" s="239"/>
      <c r="H214" s="240" t="s">
        <v>19</v>
      </c>
      <c r="I214" s="242"/>
      <c r="J214" s="239"/>
      <c r="K214" s="239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235</v>
      </c>
      <c r="AU214" s="247" t="s">
        <v>82</v>
      </c>
      <c r="AV214" s="13" t="s">
        <v>79</v>
      </c>
      <c r="AW214" s="13" t="s">
        <v>33</v>
      </c>
      <c r="AX214" s="13" t="s">
        <v>72</v>
      </c>
      <c r="AY214" s="247" t="s">
        <v>146</v>
      </c>
    </row>
    <row r="215" s="14" customFormat="1">
      <c r="A215" s="14"/>
      <c r="B215" s="248"/>
      <c r="C215" s="249"/>
      <c r="D215" s="219" t="s">
        <v>235</v>
      </c>
      <c r="E215" s="250" t="s">
        <v>19</v>
      </c>
      <c r="F215" s="251" t="s">
        <v>1045</v>
      </c>
      <c r="G215" s="249"/>
      <c r="H215" s="252">
        <v>23.800000000000001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8" t="s">
        <v>235</v>
      </c>
      <c r="AU215" s="258" t="s">
        <v>82</v>
      </c>
      <c r="AV215" s="14" t="s">
        <v>82</v>
      </c>
      <c r="AW215" s="14" t="s">
        <v>33</v>
      </c>
      <c r="AX215" s="14" t="s">
        <v>72</v>
      </c>
      <c r="AY215" s="258" t="s">
        <v>146</v>
      </c>
    </row>
    <row r="216" s="14" customFormat="1">
      <c r="A216" s="14"/>
      <c r="B216" s="248"/>
      <c r="C216" s="249"/>
      <c r="D216" s="219" t="s">
        <v>235</v>
      </c>
      <c r="E216" s="250" t="s">
        <v>19</v>
      </c>
      <c r="F216" s="251" t="s">
        <v>270</v>
      </c>
      <c r="G216" s="249"/>
      <c r="H216" s="252">
        <v>-1.8180000000000001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235</v>
      </c>
      <c r="AU216" s="258" t="s">
        <v>82</v>
      </c>
      <c r="AV216" s="14" t="s">
        <v>82</v>
      </c>
      <c r="AW216" s="14" t="s">
        <v>33</v>
      </c>
      <c r="AX216" s="14" t="s">
        <v>72</v>
      </c>
      <c r="AY216" s="258" t="s">
        <v>146</v>
      </c>
    </row>
    <row r="217" s="14" customFormat="1">
      <c r="A217" s="14"/>
      <c r="B217" s="248"/>
      <c r="C217" s="249"/>
      <c r="D217" s="219" t="s">
        <v>235</v>
      </c>
      <c r="E217" s="250" t="s">
        <v>19</v>
      </c>
      <c r="F217" s="251" t="s">
        <v>1046</v>
      </c>
      <c r="G217" s="249"/>
      <c r="H217" s="252">
        <v>-0.54000000000000004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8" t="s">
        <v>235</v>
      </c>
      <c r="AU217" s="258" t="s">
        <v>82</v>
      </c>
      <c r="AV217" s="14" t="s">
        <v>82</v>
      </c>
      <c r="AW217" s="14" t="s">
        <v>33</v>
      </c>
      <c r="AX217" s="14" t="s">
        <v>72</v>
      </c>
      <c r="AY217" s="258" t="s">
        <v>146</v>
      </c>
    </row>
    <row r="218" s="14" customFormat="1">
      <c r="A218" s="14"/>
      <c r="B218" s="248"/>
      <c r="C218" s="249"/>
      <c r="D218" s="219" t="s">
        <v>235</v>
      </c>
      <c r="E218" s="250" t="s">
        <v>19</v>
      </c>
      <c r="F218" s="251" t="s">
        <v>1047</v>
      </c>
      <c r="G218" s="249"/>
      <c r="H218" s="252">
        <v>0.59999999999999998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8" t="s">
        <v>235</v>
      </c>
      <c r="AU218" s="258" t="s">
        <v>82</v>
      </c>
      <c r="AV218" s="14" t="s">
        <v>82</v>
      </c>
      <c r="AW218" s="14" t="s">
        <v>33</v>
      </c>
      <c r="AX218" s="14" t="s">
        <v>72</v>
      </c>
      <c r="AY218" s="258" t="s">
        <v>146</v>
      </c>
    </row>
    <row r="219" s="13" customFormat="1">
      <c r="A219" s="13"/>
      <c r="B219" s="238"/>
      <c r="C219" s="239"/>
      <c r="D219" s="219" t="s">
        <v>235</v>
      </c>
      <c r="E219" s="240" t="s">
        <v>19</v>
      </c>
      <c r="F219" s="241" t="s">
        <v>1048</v>
      </c>
      <c r="G219" s="239"/>
      <c r="H219" s="240" t="s">
        <v>19</v>
      </c>
      <c r="I219" s="242"/>
      <c r="J219" s="239"/>
      <c r="K219" s="239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235</v>
      </c>
      <c r="AU219" s="247" t="s">
        <v>82</v>
      </c>
      <c r="AV219" s="13" t="s">
        <v>79</v>
      </c>
      <c r="AW219" s="13" t="s">
        <v>33</v>
      </c>
      <c r="AX219" s="13" t="s">
        <v>72</v>
      </c>
      <c r="AY219" s="247" t="s">
        <v>146</v>
      </c>
    </row>
    <row r="220" s="14" customFormat="1">
      <c r="A220" s="14"/>
      <c r="B220" s="248"/>
      <c r="C220" s="249"/>
      <c r="D220" s="219" t="s">
        <v>235</v>
      </c>
      <c r="E220" s="250" t="s">
        <v>19</v>
      </c>
      <c r="F220" s="251" t="s">
        <v>1049</v>
      </c>
      <c r="G220" s="249"/>
      <c r="H220" s="252">
        <v>35.350000000000001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235</v>
      </c>
      <c r="AU220" s="258" t="s">
        <v>82</v>
      </c>
      <c r="AV220" s="14" t="s">
        <v>82</v>
      </c>
      <c r="AW220" s="14" t="s">
        <v>33</v>
      </c>
      <c r="AX220" s="14" t="s">
        <v>72</v>
      </c>
      <c r="AY220" s="258" t="s">
        <v>146</v>
      </c>
    </row>
    <row r="221" s="14" customFormat="1">
      <c r="A221" s="14"/>
      <c r="B221" s="248"/>
      <c r="C221" s="249"/>
      <c r="D221" s="219" t="s">
        <v>235</v>
      </c>
      <c r="E221" s="250" t="s">
        <v>19</v>
      </c>
      <c r="F221" s="251" t="s">
        <v>311</v>
      </c>
      <c r="G221" s="249"/>
      <c r="H221" s="252">
        <v>-1.6160000000000001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235</v>
      </c>
      <c r="AU221" s="258" t="s">
        <v>82</v>
      </c>
      <c r="AV221" s="14" t="s">
        <v>82</v>
      </c>
      <c r="AW221" s="14" t="s">
        <v>33</v>
      </c>
      <c r="AX221" s="14" t="s">
        <v>72</v>
      </c>
      <c r="AY221" s="258" t="s">
        <v>146</v>
      </c>
    </row>
    <row r="222" s="14" customFormat="1">
      <c r="A222" s="14"/>
      <c r="B222" s="248"/>
      <c r="C222" s="249"/>
      <c r="D222" s="219" t="s">
        <v>235</v>
      </c>
      <c r="E222" s="250" t="s">
        <v>19</v>
      </c>
      <c r="F222" s="251" t="s">
        <v>1046</v>
      </c>
      <c r="G222" s="249"/>
      <c r="H222" s="252">
        <v>-0.54000000000000004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8" t="s">
        <v>235</v>
      </c>
      <c r="AU222" s="258" t="s">
        <v>82</v>
      </c>
      <c r="AV222" s="14" t="s">
        <v>82</v>
      </c>
      <c r="AW222" s="14" t="s">
        <v>33</v>
      </c>
      <c r="AX222" s="14" t="s">
        <v>72</v>
      </c>
      <c r="AY222" s="258" t="s">
        <v>146</v>
      </c>
    </row>
    <row r="223" s="14" customFormat="1">
      <c r="A223" s="14"/>
      <c r="B223" s="248"/>
      <c r="C223" s="249"/>
      <c r="D223" s="219" t="s">
        <v>235</v>
      </c>
      <c r="E223" s="250" t="s">
        <v>19</v>
      </c>
      <c r="F223" s="251" t="s">
        <v>1047</v>
      </c>
      <c r="G223" s="249"/>
      <c r="H223" s="252">
        <v>0.59999999999999998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8" t="s">
        <v>235</v>
      </c>
      <c r="AU223" s="258" t="s">
        <v>82</v>
      </c>
      <c r="AV223" s="14" t="s">
        <v>82</v>
      </c>
      <c r="AW223" s="14" t="s">
        <v>33</v>
      </c>
      <c r="AX223" s="14" t="s">
        <v>72</v>
      </c>
      <c r="AY223" s="258" t="s">
        <v>146</v>
      </c>
    </row>
    <row r="224" s="14" customFormat="1">
      <c r="A224" s="14"/>
      <c r="B224" s="248"/>
      <c r="C224" s="249"/>
      <c r="D224" s="219" t="s">
        <v>235</v>
      </c>
      <c r="E224" s="250" t="s">
        <v>19</v>
      </c>
      <c r="F224" s="251" t="s">
        <v>1038</v>
      </c>
      <c r="G224" s="249"/>
      <c r="H224" s="252">
        <v>-1.3500000000000001</v>
      </c>
      <c r="I224" s="253"/>
      <c r="J224" s="249"/>
      <c r="K224" s="249"/>
      <c r="L224" s="254"/>
      <c r="M224" s="255"/>
      <c r="N224" s="256"/>
      <c r="O224" s="256"/>
      <c r="P224" s="256"/>
      <c r="Q224" s="256"/>
      <c r="R224" s="256"/>
      <c r="S224" s="256"/>
      <c r="T224" s="25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8" t="s">
        <v>235</v>
      </c>
      <c r="AU224" s="258" t="s">
        <v>82</v>
      </c>
      <c r="AV224" s="14" t="s">
        <v>82</v>
      </c>
      <c r="AW224" s="14" t="s">
        <v>33</v>
      </c>
      <c r="AX224" s="14" t="s">
        <v>72</v>
      </c>
      <c r="AY224" s="258" t="s">
        <v>146</v>
      </c>
    </row>
    <row r="225" s="14" customFormat="1">
      <c r="A225" s="14"/>
      <c r="B225" s="248"/>
      <c r="C225" s="249"/>
      <c r="D225" s="219" t="s">
        <v>235</v>
      </c>
      <c r="E225" s="250" t="s">
        <v>19</v>
      </c>
      <c r="F225" s="251" t="s">
        <v>1039</v>
      </c>
      <c r="G225" s="249"/>
      <c r="H225" s="252">
        <v>0.97499999999999998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8" t="s">
        <v>235</v>
      </c>
      <c r="AU225" s="258" t="s">
        <v>82</v>
      </c>
      <c r="AV225" s="14" t="s">
        <v>82</v>
      </c>
      <c r="AW225" s="14" t="s">
        <v>33</v>
      </c>
      <c r="AX225" s="14" t="s">
        <v>72</v>
      </c>
      <c r="AY225" s="258" t="s">
        <v>146</v>
      </c>
    </row>
    <row r="226" s="13" customFormat="1">
      <c r="A226" s="13"/>
      <c r="B226" s="238"/>
      <c r="C226" s="239"/>
      <c r="D226" s="219" t="s">
        <v>235</v>
      </c>
      <c r="E226" s="240" t="s">
        <v>19</v>
      </c>
      <c r="F226" s="241" t="s">
        <v>1050</v>
      </c>
      <c r="G226" s="239"/>
      <c r="H226" s="240" t="s">
        <v>19</v>
      </c>
      <c r="I226" s="242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235</v>
      </c>
      <c r="AU226" s="247" t="s">
        <v>82</v>
      </c>
      <c r="AV226" s="13" t="s">
        <v>79</v>
      </c>
      <c r="AW226" s="13" t="s">
        <v>33</v>
      </c>
      <c r="AX226" s="13" t="s">
        <v>72</v>
      </c>
      <c r="AY226" s="247" t="s">
        <v>146</v>
      </c>
    </row>
    <row r="227" s="14" customFormat="1">
      <c r="A227" s="14"/>
      <c r="B227" s="248"/>
      <c r="C227" s="249"/>
      <c r="D227" s="219" t="s">
        <v>235</v>
      </c>
      <c r="E227" s="250" t="s">
        <v>19</v>
      </c>
      <c r="F227" s="251" t="s">
        <v>1051</v>
      </c>
      <c r="G227" s="249"/>
      <c r="H227" s="252">
        <v>51.840000000000003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235</v>
      </c>
      <c r="AU227" s="258" t="s">
        <v>82</v>
      </c>
      <c r="AV227" s="14" t="s">
        <v>82</v>
      </c>
      <c r="AW227" s="14" t="s">
        <v>33</v>
      </c>
      <c r="AX227" s="14" t="s">
        <v>72</v>
      </c>
      <c r="AY227" s="258" t="s">
        <v>146</v>
      </c>
    </row>
    <row r="228" s="14" customFormat="1">
      <c r="A228" s="14"/>
      <c r="B228" s="248"/>
      <c r="C228" s="249"/>
      <c r="D228" s="219" t="s">
        <v>235</v>
      </c>
      <c r="E228" s="250" t="s">
        <v>19</v>
      </c>
      <c r="F228" s="251" t="s">
        <v>1052</v>
      </c>
      <c r="G228" s="249"/>
      <c r="H228" s="252">
        <v>36.359999999999999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235</v>
      </c>
      <c r="AU228" s="258" t="s">
        <v>82</v>
      </c>
      <c r="AV228" s="14" t="s">
        <v>82</v>
      </c>
      <c r="AW228" s="14" t="s">
        <v>33</v>
      </c>
      <c r="AX228" s="14" t="s">
        <v>72</v>
      </c>
      <c r="AY228" s="258" t="s">
        <v>146</v>
      </c>
    </row>
    <row r="229" s="14" customFormat="1">
      <c r="A229" s="14"/>
      <c r="B229" s="248"/>
      <c r="C229" s="249"/>
      <c r="D229" s="219" t="s">
        <v>235</v>
      </c>
      <c r="E229" s="250" t="s">
        <v>19</v>
      </c>
      <c r="F229" s="251" t="s">
        <v>1053</v>
      </c>
      <c r="G229" s="249"/>
      <c r="H229" s="252">
        <v>-5.04</v>
      </c>
      <c r="I229" s="253"/>
      <c r="J229" s="249"/>
      <c r="K229" s="249"/>
      <c r="L229" s="254"/>
      <c r="M229" s="255"/>
      <c r="N229" s="256"/>
      <c r="O229" s="256"/>
      <c r="P229" s="256"/>
      <c r="Q229" s="256"/>
      <c r="R229" s="256"/>
      <c r="S229" s="256"/>
      <c r="T229" s="25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8" t="s">
        <v>235</v>
      </c>
      <c r="AU229" s="258" t="s">
        <v>82</v>
      </c>
      <c r="AV229" s="14" t="s">
        <v>82</v>
      </c>
      <c r="AW229" s="14" t="s">
        <v>33</v>
      </c>
      <c r="AX229" s="14" t="s">
        <v>72</v>
      </c>
      <c r="AY229" s="258" t="s">
        <v>146</v>
      </c>
    </row>
    <row r="230" s="14" customFormat="1">
      <c r="A230" s="14"/>
      <c r="B230" s="248"/>
      <c r="C230" s="249"/>
      <c r="D230" s="219" t="s">
        <v>235</v>
      </c>
      <c r="E230" s="250" t="s">
        <v>19</v>
      </c>
      <c r="F230" s="251" t="s">
        <v>1054</v>
      </c>
      <c r="G230" s="249"/>
      <c r="H230" s="252">
        <v>2.9700000000000002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235</v>
      </c>
      <c r="AU230" s="258" t="s">
        <v>82</v>
      </c>
      <c r="AV230" s="14" t="s">
        <v>82</v>
      </c>
      <c r="AW230" s="14" t="s">
        <v>33</v>
      </c>
      <c r="AX230" s="14" t="s">
        <v>72</v>
      </c>
      <c r="AY230" s="258" t="s">
        <v>146</v>
      </c>
    </row>
    <row r="231" s="14" customFormat="1">
      <c r="A231" s="14"/>
      <c r="B231" s="248"/>
      <c r="C231" s="249"/>
      <c r="D231" s="219" t="s">
        <v>235</v>
      </c>
      <c r="E231" s="250" t="s">
        <v>19</v>
      </c>
      <c r="F231" s="251" t="s">
        <v>1055</v>
      </c>
      <c r="G231" s="249"/>
      <c r="H231" s="252">
        <v>-9.8599999999999994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8" t="s">
        <v>235</v>
      </c>
      <c r="AU231" s="258" t="s">
        <v>82</v>
      </c>
      <c r="AV231" s="14" t="s">
        <v>82</v>
      </c>
      <c r="AW231" s="14" t="s">
        <v>33</v>
      </c>
      <c r="AX231" s="14" t="s">
        <v>72</v>
      </c>
      <c r="AY231" s="258" t="s">
        <v>146</v>
      </c>
    </row>
    <row r="232" s="14" customFormat="1">
      <c r="A232" s="14"/>
      <c r="B232" s="248"/>
      <c r="C232" s="249"/>
      <c r="D232" s="219" t="s">
        <v>235</v>
      </c>
      <c r="E232" s="250" t="s">
        <v>19</v>
      </c>
      <c r="F232" s="251" t="s">
        <v>1056</v>
      </c>
      <c r="G232" s="249"/>
      <c r="H232" s="252">
        <v>3.3799999999999999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8" t="s">
        <v>235</v>
      </c>
      <c r="AU232" s="258" t="s">
        <v>82</v>
      </c>
      <c r="AV232" s="14" t="s">
        <v>82</v>
      </c>
      <c r="AW232" s="14" t="s">
        <v>33</v>
      </c>
      <c r="AX232" s="14" t="s">
        <v>72</v>
      </c>
      <c r="AY232" s="258" t="s">
        <v>146</v>
      </c>
    </row>
    <row r="233" s="14" customFormat="1">
      <c r="A233" s="14"/>
      <c r="B233" s="248"/>
      <c r="C233" s="249"/>
      <c r="D233" s="219" t="s">
        <v>235</v>
      </c>
      <c r="E233" s="250" t="s">
        <v>19</v>
      </c>
      <c r="F233" s="251" t="s">
        <v>1057</v>
      </c>
      <c r="G233" s="249"/>
      <c r="H233" s="252">
        <v>11.880000000000001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8" t="s">
        <v>235</v>
      </c>
      <c r="AU233" s="258" t="s">
        <v>82</v>
      </c>
      <c r="AV233" s="14" t="s">
        <v>82</v>
      </c>
      <c r="AW233" s="14" t="s">
        <v>33</v>
      </c>
      <c r="AX233" s="14" t="s">
        <v>72</v>
      </c>
      <c r="AY233" s="258" t="s">
        <v>146</v>
      </c>
    </row>
    <row r="234" s="14" customFormat="1">
      <c r="A234" s="14"/>
      <c r="B234" s="248"/>
      <c r="C234" s="249"/>
      <c r="D234" s="219" t="s">
        <v>235</v>
      </c>
      <c r="E234" s="250" t="s">
        <v>19</v>
      </c>
      <c r="F234" s="251" t="s">
        <v>1058</v>
      </c>
      <c r="G234" s="249"/>
      <c r="H234" s="252">
        <v>11.880000000000001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235</v>
      </c>
      <c r="AU234" s="258" t="s">
        <v>82</v>
      </c>
      <c r="AV234" s="14" t="s">
        <v>82</v>
      </c>
      <c r="AW234" s="14" t="s">
        <v>33</v>
      </c>
      <c r="AX234" s="14" t="s">
        <v>72</v>
      </c>
      <c r="AY234" s="258" t="s">
        <v>146</v>
      </c>
    </row>
    <row r="235" s="14" customFormat="1">
      <c r="A235" s="14"/>
      <c r="B235" s="248"/>
      <c r="C235" s="249"/>
      <c r="D235" s="219" t="s">
        <v>235</v>
      </c>
      <c r="E235" s="250" t="s">
        <v>19</v>
      </c>
      <c r="F235" s="251" t="s">
        <v>995</v>
      </c>
      <c r="G235" s="249"/>
      <c r="H235" s="252">
        <v>-9.0749999999999993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8" t="s">
        <v>235</v>
      </c>
      <c r="AU235" s="258" t="s">
        <v>82</v>
      </c>
      <c r="AV235" s="14" t="s">
        <v>82</v>
      </c>
      <c r="AW235" s="14" t="s">
        <v>33</v>
      </c>
      <c r="AX235" s="14" t="s">
        <v>72</v>
      </c>
      <c r="AY235" s="258" t="s">
        <v>146</v>
      </c>
    </row>
    <row r="236" s="13" customFormat="1">
      <c r="A236" s="13"/>
      <c r="B236" s="238"/>
      <c r="C236" s="239"/>
      <c r="D236" s="219" t="s">
        <v>235</v>
      </c>
      <c r="E236" s="240" t="s">
        <v>19</v>
      </c>
      <c r="F236" s="241" t="s">
        <v>1059</v>
      </c>
      <c r="G236" s="239"/>
      <c r="H236" s="240" t="s">
        <v>19</v>
      </c>
      <c r="I236" s="242"/>
      <c r="J236" s="239"/>
      <c r="K236" s="239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235</v>
      </c>
      <c r="AU236" s="247" t="s">
        <v>82</v>
      </c>
      <c r="AV236" s="13" t="s">
        <v>79</v>
      </c>
      <c r="AW236" s="13" t="s">
        <v>33</v>
      </c>
      <c r="AX236" s="13" t="s">
        <v>72</v>
      </c>
      <c r="AY236" s="247" t="s">
        <v>146</v>
      </c>
    </row>
    <row r="237" s="14" customFormat="1">
      <c r="A237" s="14"/>
      <c r="B237" s="248"/>
      <c r="C237" s="249"/>
      <c r="D237" s="219" t="s">
        <v>235</v>
      </c>
      <c r="E237" s="250" t="s">
        <v>19</v>
      </c>
      <c r="F237" s="251" t="s">
        <v>1060</v>
      </c>
      <c r="G237" s="249"/>
      <c r="H237" s="252">
        <v>-87.616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8" t="s">
        <v>235</v>
      </c>
      <c r="AU237" s="258" t="s">
        <v>82</v>
      </c>
      <c r="AV237" s="14" t="s">
        <v>82</v>
      </c>
      <c r="AW237" s="14" t="s">
        <v>33</v>
      </c>
      <c r="AX237" s="14" t="s">
        <v>72</v>
      </c>
      <c r="AY237" s="258" t="s">
        <v>146</v>
      </c>
    </row>
    <row r="238" s="15" customFormat="1">
      <c r="A238" s="15"/>
      <c r="B238" s="269"/>
      <c r="C238" s="270"/>
      <c r="D238" s="219" t="s">
        <v>235</v>
      </c>
      <c r="E238" s="271" t="s">
        <v>19</v>
      </c>
      <c r="F238" s="272" t="s">
        <v>271</v>
      </c>
      <c r="G238" s="270"/>
      <c r="H238" s="273">
        <v>777.529</v>
      </c>
      <c r="I238" s="274"/>
      <c r="J238" s="270"/>
      <c r="K238" s="270"/>
      <c r="L238" s="275"/>
      <c r="M238" s="276"/>
      <c r="N238" s="277"/>
      <c r="O238" s="277"/>
      <c r="P238" s="277"/>
      <c r="Q238" s="277"/>
      <c r="R238" s="277"/>
      <c r="S238" s="277"/>
      <c r="T238" s="278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9" t="s">
        <v>235</v>
      </c>
      <c r="AU238" s="279" t="s">
        <v>82</v>
      </c>
      <c r="AV238" s="15" t="s">
        <v>145</v>
      </c>
      <c r="AW238" s="15" t="s">
        <v>33</v>
      </c>
      <c r="AX238" s="15" t="s">
        <v>79</v>
      </c>
      <c r="AY238" s="279" t="s">
        <v>146</v>
      </c>
    </row>
    <row r="239" s="2" customFormat="1" ht="37.8" customHeight="1">
      <c r="A239" s="39"/>
      <c r="B239" s="40"/>
      <c r="C239" s="206" t="s">
        <v>286</v>
      </c>
      <c r="D239" s="206" t="s">
        <v>147</v>
      </c>
      <c r="E239" s="207" t="s">
        <v>287</v>
      </c>
      <c r="F239" s="208" t="s">
        <v>288</v>
      </c>
      <c r="G239" s="209" t="s">
        <v>252</v>
      </c>
      <c r="H239" s="210">
        <v>777.529</v>
      </c>
      <c r="I239" s="211"/>
      <c r="J239" s="212">
        <f>ROUND(I239*H239,2)</f>
        <v>0</v>
      </c>
      <c r="K239" s="208" t="s">
        <v>194</v>
      </c>
      <c r="L239" s="45"/>
      <c r="M239" s="213" t="s">
        <v>19</v>
      </c>
      <c r="N239" s="214" t="s">
        <v>43</v>
      </c>
      <c r="O239" s="85"/>
      <c r="P239" s="215">
        <f>O239*H239</f>
        <v>0</v>
      </c>
      <c r="Q239" s="215">
        <v>0.030300000000000001</v>
      </c>
      <c r="R239" s="215">
        <f>Q239*H239</f>
        <v>23.559128699999999</v>
      </c>
      <c r="S239" s="215">
        <v>0</v>
      </c>
      <c r="T239" s="21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7" t="s">
        <v>145</v>
      </c>
      <c r="AT239" s="217" t="s">
        <v>147</v>
      </c>
      <c r="AU239" s="217" t="s">
        <v>82</v>
      </c>
      <c r="AY239" s="18" t="s">
        <v>146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8" t="s">
        <v>79</v>
      </c>
      <c r="BK239" s="218">
        <f>ROUND(I239*H239,2)</f>
        <v>0</v>
      </c>
      <c r="BL239" s="18" t="s">
        <v>145</v>
      </c>
      <c r="BM239" s="217" t="s">
        <v>1061</v>
      </c>
    </row>
    <row r="240" s="2" customFormat="1">
      <c r="A240" s="39"/>
      <c r="B240" s="40"/>
      <c r="C240" s="41"/>
      <c r="D240" s="219" t="s">
        <v>152</v>
      </c>
      <c r="E240" s="41"/>
      <c r="F240" s="220" t="s">
        <v>290</v>
      </c>
      <c r="G240" s="41"/>
      <c r="H240" s="41"/>
      <c r="I240" s="221"/>
      <c r="J240" s="41"/>
      <c r="K240" s="41"/>
      <c r="L240" s="45"/>
      <c r="M240" s="222"/>
      <c r="N240" s="22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152</v>
      </c>
      <c r="AU240" s="18" t="s">
        <v>82</v>
      </c>
    </row>
    <row r="241" s="2" customFormat="1">
      <c r="A241" s="39"/>
      <c r="B241" s="40"/>
      <c r="C241" s="41"/>
      <c r="D241" s="236" t="s">
        <v>197</v>
      </c>
      <c r="E241" s="41"/>
      <c r="F241" s="237" t="s">
        <v>291</v>
      </c>
      <c r="G241" s="41"/>
      <c r="H241" s="41"/>
      <c r="I241" s="221"/>
      <c r="J241" s="41"/>
      <c r="K241" s="41"/>
      <c r="L241" s="45"/>
      <c r="M241" s="222"/>
      <c r="N241" s="22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197</v>
      </c>
      <c r="AU241" s="18" t="s">
        <v>82</v>
      </c>
    </row>
    <row r="242" s="13" customFormat="1">
      <c r="A242" s="13"/>
      <c r="B242" s="238"/>
      <c r="C242" s="239"/>
      <c r="D242" s="219" t="s">
        <v>235</v>
      </c>
      <c r="E242" s="240" t="s">
        <v>19</v>
      </c>
      <c r="F242" s="241" t="s">
        <v>993</v>
      </c>
      <c r="G242" s="239"/>
      <c r="H242" s="240" t="s">
        <v>19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235</v>
      </c>
      <c r="AU242" s="247" t="s">
        <v>82</v>
      </c>
      <c r="AV242" s="13" t="s">
        <v>79</v>
      </c>
      <c r="AW242" s="13" t="s">
        <v>33</v>
      </c>
      <c r="AX242" s="13" t="s">
        <v>72</v>
      </c>
      <c r="AY242" s="247" t="s">
        <v>146</v>
      </c>
    </row>
    <row r="243" s="14" customFormat="1">
      <c r="A243" s="14"/>
      <c r="B243" s="248"/>
      <c r="C243" s="249"/>
      <c r="D243" s="219" t="s">
        <v>235</v>
      </c>
      <c r="E243" s="250" t="s">
        <v>19</v>
      </c>
      <c r="F243" s="251" t="s">
        <v>994</v>
      </c>
      <c r="G243" s="249"/>
      <c r="H243" s="252">
        <v>78.049999999999997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235</v>
      </c>
      <c r="AU243" s="258" t="s">
        <v>82</v>
      </c>
      <c r="AV243" s="14" t="s">
        <v>82</v>
      </c>
      <c r="AW243" s="14" t="s">
        <v>33</v>
      </c>
      <c r="AX243" s="14" t="s">
        <v>72</v>
      </c>
      <c r="AY243" s="258" t="s">
        <v>146</v>
      </c>
    </row>
    <row r="244" s="14" customFormat="1">
      <c r="A244" s="14"/>
      <c r="B244" s="248"/>
      <c r="C244" s="249"/>
      <c r="D244" s="219" t="s">
        <v>235</v>
      </c>
      <c r="E244" s="250" t="s">
        <v>19</v>
      </c>
      <c r="F244" s="251" t="s">
        <v>995</v>
      </c>
      <c r="G244" s="249"/>
      <c r="H244" s="252">
        <v>-9.0749999999999993</v>
      </c>
      <c r="I244" s="253"/>
      <c r="J244" s="249"/>
      <c r="K244" s="249"/>
      <c r="L244" s="254"/>
      <c r="M244" s="255"/>
      <c r="N244" s="256"/>
      <c r="O244" s="256"/>
      <c r="P244" s="256"/>
      <c r="Q244" s="256"/>
      <c r="R244" s="256"/>
      <c r="S244" s="256"/>
      <c r="T244" s="25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8" t="s">
        <v>235</v>
      </c>
      <c r="AU244" s="258" t="s">
        <v>82</v>
      </c>
      <c r="AV244" s="14" t="s">
        <v>82</v>
      </c>
      <c r="AW244" s="14" t="s">
        <v>33</v>
      </c>
      <c r="AX244" s="14" t="s">
        <v>72</v>
      </c>
      <c r="AY244" s="258" t="s">
        <v>146</v>
      </c>
    </row>
    <row r="245" s="14" customFormat="1">
      <c r="A245" s="14"/>
      <c r="B245" s="248"/>
      <c r="C245" s="249"/>
      <c r="D245" s="219" t="s">
        <v>235</v>
      </c>
      <c r="E245" s="250" t="s">
        <v>19</v>
      </c>
      <c r="F245" s="251" t="s">
        <v>996</v>
      </c>
      <c r="G245" s="249"/>
      <c r="H245" s="252">
        <v>6.431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8" t="s">
        <v>235</v>
      </c>
      <c r="AU245" s="258" t="s">
        <v>82</v>
      </c>
      <c r="AV245" s="14" t="s">
        <v>82</v>
      </c>
      <c r="AW245" s="14" t="s">
        <v>33</v>
      </c>
      <c r="AX245" s="14" t="s">
        <v>72</v>
      </c>
      <c r="AY245" s="258" t="s">
        <v>146</v>
      </c>
    </row>
    <row r="246" s="14" customFormat="1">
      <c r="A246" s="14"/>
      <c r="B246" s="248"/>
      <c r="C246" s="249"/>
      <c r="D246" s="219" t="s">
        <v>235</v>
      </c>
      <c r="E246" s="250" t="s">
        <v>19</v>
      </c>
      <c r="F246" s="251" t="s">
        <v>997</v>
      </c>
      <c r="G246" s="249"/>
      <c r="H246" s="252">
        <v>-7.2720000000000002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8" t="s">
        <v>235</v>
      </c>
      <c r="AU246" s="258" t="s">
        <v>82</v>
      </c>
      <c r="AV246" s="14" t="s">
        <v>82</v>
      </c>
      <c r="AW246" s="14" t="s">
        <v>33</v>
      </c>
      <c r="AX246" s="14" t="s">
        <v>72</v>
      </c>
      <c r="AY246" s="258" t="s">
        <v>146</v>
      </c>
    </row>
    <row r="247" s="14" customFormat="1">
      <c r="A247" s="14"/>
      <c r="B247" s="248"/>
      <c r="C247" s="249"/>
      <c r="D247" s="219" t="s">
        <v>235</v>
      </c>
      <c r="E247" s="250" t="s">
        <v>19</v>
      </c>
      <c r="F247" s="251" t="s">
        <v>998</v>
      </c>
      <c r="G247" s="249"/>
      <c r="H247" s="252">
        <v>1.8200000000000001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8" t="s">
        <v>235</v>
      </c>
      <c r="AU247" s="258" t="s">
        <v>82</v>
      </c>
      <c r="AV247" s="14" t="s">
        <v>82</v>
      </c>
      <c r="AW247" s="14" t="s">
        <v>33</v>
      </c>
      <c r="AX247" s="14" t="s">
        <v>72</v>
      </c>
      <c r="AY247" s="258" t="s">
        <v>146</v>
      </c>
    </row>
    <row r="248" s="14" customFormat="1">
      <c r="A248" s="14"/>
      <c r="B248" s="248"/>
      <c r="C248" s="249"/>
      <c r="D248" s="219" t="s">
        <v>235</v>
      </c>
      <c r="E248" s="250" t="s">
        <v>19</v>
      </c>
      <c r="F248" s="251" t="s">
        <v>999</v>
      </c>
      <c r="G248" s="249"/>
      <c r="H248" s="252">
        <v>-1.9350000000000001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235</v>
      </c>
      <c r="AU248" s="258" t="s">
        <v>82</v>
      </c>
      <c r="AV248" s="14" t="s">
        <v>82</v>
      </c>
      <c r="AW248" s="14" t="s">
        <v>33</v>
      </c>
      <c r="AX248" s="14" t="s">
        <v>72</v>
      </c>
      <c r="AY248" s="258" t="s">
        <v>146</v>
      </c>
    </row>
    <row r="249" s="14" customFormat="1">
      <c r="A249" s="14"/>
      <c r="B249" s="248"/>
      <c r="C249" s="249"/>
      <c r="D249" s="219" t="s">
        <v>235</v>
      </c>
      <c r="E249" s="250" t="s">
        <v>19</v>
      </c>
      <c r="F249" s="251" t="s">
        <v>1000</v>
      </c>
      <c r="G249" s="249"/>
      <c r="H249" s="252">
        <v>2.3399999999999999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8" t="s">
        <v>235</v>
      </c>
      <c r="AU249" s="258" t="s">
        <v>82</v>
      </c>
      <c r="AV249" s="14" t="s">
        <v>82</v>
      </c>
      <c r="AW249" s="14" t="s">
        <v>33</v>
      </c>
      <c r="AX249" s="14" t="s">
        <v>72</v>
      </c>
      <c r="AY249" s="258" t="s">
        <v>146</v>
      </c>
    </row>
    <row r="250" s="14" customFormat="1">
      <c r="A250" s="14"/>
      <c r="B250" s="248"/>
      <c r="C250" s="249"/>
      <c r="D250" s="219" t="s">
        <v>235</v>
      </c>
      <c r="E250" s="250" t="s">
        <v>19</v>
      </c>
      <c r="F250" s="251" t="s">
        <v>1001</v>
      </c>
      <c r="G250" s="249"/>
      <c r="H250" s="252">
        <v>-7.4249999999999998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8" t="s">
        <v>235</v>
      </c>
      <c r="AU250" s="258" t="s">
        <v>82</v>
      </c>
      <c r="AV250" s="14" t="s">
        <v>82</v>
      </c>
      <c r="AW250" s="14" t="s">
        <v>33</v>
      </c>
      <c r="AX250" s="14" t="s">
        <v>72</v>
      </c>
      <c r="AY250" s="258" t="s">
        <v>146</v>
      </c>
    </row>
    <row r="251" s="14" customFormat="1">
      <c r="A251" s="14"/>
      <c r="B251" s="248"/>
      <c r="C251" s="249"/>
      <c r="D251" s="219" t="s">
        <v>235</v>
      </c>
      <c r="E251" s="250" t="s">
        <v>19</v>
      </c>
      <c r="F251" s="251" t="s">
        <v>1002</v>
      </c>
      <c r="G251" s="249"/>
      <c r="H251" s="252">
        <v>3.8300000000000001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8" t="s">
        <v>235</v>
      </c>
      <c r="AU251" s="258" t="s">
        <v>82</v>
      </c>
      <c r="AV251" s="14" t="s">
        <v>82</v>
      </c>
      <c r="AW251" s="14" t="s">
        <v>33</v>
      </c>
      <c r="AX251" s="14" t="s">
        <v>72</v>
      </c>
      <c r="AY251" s="258" t="s">
        <v>146</v>
      </c>
    </row>
    <row r="252" s="13" customFormat="1">
      <c r="A252" s="13"/>
      <c r="B252" s="238"/>
      <c r="C252" s="239"/>
      <c r="D252" s="219" t="s">
        <v>235</v>
      </c>
      <c r="E252" s="240" t="s">
        <v>19</v>
      </c>
      <c r="F252" s="241" t="s">
        <v>1003</v>
      </c>
      <c r="G252" s="239"/>
      <c r="H252" s="240" t="s">
        <v>19</v>
      </c>
      <c r="I252" s="242"/>
      <c r="J252" s="239"/>
      <c r="K252" s="239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235</v>
      </c>
      <c r="AU252" s="247" t="s">
        <v>82</v>
      </c>
      <c r="AV252" s="13" t="s">
        <v>79</v>
      </c>
      <c r="AW252" s="13" t="s">
        <v>33</v>
      </c>
      <c r="AX252" s="13" t="s">
        <v>72</v>
      </c>
      <c r="AY252" s="247" t="s">
        <v>146</v>
      </c>
    </row>
    <row r="253" s="14" customFormat="1">
      <c r="A253" s="14"/>
      <c r="B253" s="248"/>
      <c r="C253" s="249"/>
      <c r="D253" s="219" t="s">
        <v>235</v>
      </c>
      <c r="E253" s="250" t="s">
        <v>19</v>
      </c>
      <c r="F253" s="251" t="s">
        <v>1004</v>
      </c>
      <c r="G253" s="249"/>
      <c r="H253" s="252">
        <v>37.100000000000001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8" t="s">
        <v>235</v>
      </c>
      <c r="AU253" s="258" t="s">
        <v>82</v>
      </c>
      <c r="AV253" s="14" t="s">
        <v>82</v>
      </c>
      <c r="AW253" s="14" t="s">
        <v>33</v>
      </c>
      <c r="AX253" s="14" t="s">
        <v>72</v>
      </c>
      <c r="AY253" s="258" t="s">
        <v>146</v>
      </c>
    </row>
    <row r="254" s="14" customFormat="1">
      <c r="A254" s="14"/>
      <c r="B254" s="248"/>
      <c r="C254" s="249"/>
      <c r="D254" s="219" t="s">
        <v>235</v>
      </c>
      <c r="E254" s="250" t="s">
        <v>19</v>
      </c>
      <c r="F254" s="251" t="s">
        <v>1001</v>
      </c>
      <c r="G254" s="249"/>
      <c r="H254" s="252">
        <v>-7.4249999999999998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8" t="s">
        <v>235</v>
      </c>
      <c r="AU254" s="258" t="s">
        <v>82</v>
      </c>
      <c r="AV254" s="14" t="s">
        <v>82</v>
      </c>
      <c r="AW254" s="14" t="s">
        <v>33</v>
      </c>
      <c r="AX254" s="14" t="s">
        <v>72</v>
      </c>
      <c r="AY254" s="258" t="s">
        <v>146</v>
      </c>
    </row>
    <row r="255" s="14" customFormat="1">
      <c r="A255" s="14"/>
      <c r="B255" s="248"/>
      <c r="C255" s="249"/>
      <c r="D255" s="219" t="s">
        <v>235</v>
      </c>
      <c r="E255" s="250" t="s">
        <v>19</v>
      </c>
      <c r="F255" s="251" t="s">
        <v>334</v>
      </c>
      <c r="G255" s="249"/>
      <c r="H255" s="252">
        <v>-3.6360000000000001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235</v>
      </c>
      <c r="AU255" s="258" t="s">
        <v>82</v>
      </c>
      <c r="AV255" s="14" t="s">
        <v>82</v>
      </c>
      <c r="AW255" s="14" t="s">
        <v>33</v>
      </c>
      <c r="AX255" s="14" t="s">
        <v>72</v>
      </c>
      <c r="AY255" s="258" t="s">
        <v>146</v>
      </c>
    </row>
    <row r="256" s="14" customFormat="1">
      <c r="A256" s="14"/>
      <c r="B256" s="248"/>
      <c r="C256" s="249"/>
      <c r="D256" s="219" t="s">
        <v>235</v>
      </c>
      <c r="E256" s="250" t="s">
        <v>19</v>
      </c>
      <c r="F256" s="251" t="s">
        <v>1005</v>
      </c>
      <c r="G256" s="249"/>
      <c r="H256" s="252">
        <v>1.6499999999999999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8" t="s">
        <v>235</v>
      </c>
      <c r="AU256" s="258" t="s">
        <v>82</v>
      </c>
      <c r="AV256" s="14" t="s">
        <v>82</v>
      </c>
      <c r="AW256" s="14" t="s">
        <v>33</v>
      </c>
      <c r="AX256" s="14" t="s">
        <v>72</v>
      </c>
      <c r="AY256" s="258" t="s">
        <v>146</v>
      </c>
    </row>
    <row r="257" s="14" customFormat="1">
      <c r="A257" s="14"/>
      <c r="B257" s="248"/>
      <c r="C257" s="249"/>
      <c r="D257" s="219" t="s">
        <v>235</v>
      </c>
      <c r="E257" s="250" t="s">
        <v>19</v>
      </c>
      <c r="F257" s="251" t="s">
        <v>998</v>
      </c>
      <c r="G257" s="249"/>
      <c r="H257" s="252">
        <v>1.8200000000000001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8" t="s">
        <v>235</v>
      </c>
      <c r="AU257" s="258" t="s">
        <v>82</v>
      </c>
      <c r="AV257" s="14" t="s">
        <v>82</v>
      </c>
      <c r="AW257" s="14" t="s">
        <v>33</v>
      </c>
      <c r="AX257" s="14" t="s">
        <v>72</v>
      </c>
      <c r="AY257" s="258" t="s">
        <v>146</v>
      </c>
    </row>
    <row r="258" s="13" customFormat="1">
      <c r="A258" s="13"/>
      <c r="B258" s="238"/>
      <c r="C258" s="239"/>
      <c r="D258" s="219" t="s">
        <v>235</v>
      </c>
      <c r="E258" s="240" t="s">
        <v>19</v>
      </c>
      <c r="F258" s="241" t="s">
        <v>1006</v>
      </c>
      <c r="G258" s="239"/>
      <c r="H258" s="240" t="s">
        <v>19</v>
      </c>
      <c r="I258" s="242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235</v>
      </c>
      <c r="AU258" s="247" t="s">
        <v>82</v>
      </c>
      <c r="AV258" s="13" t="s">
        <v>79</v>
      </c>
      <c r="AW258" s="13" t="s">
        <v>33</v>
      </c>
      <c r="AX258" s="13" t="s">
        <v>72</v>
      </c>
      <c r="AY258" s="247" t="s">
        <v>146</v>
      </c>
    </row>
    <row r="259" s="14" customFormat="1">
      <c r="A259" s="14"/>
      <c r="B259" s="248"/>
      <c r="C259" s="249"/>
      <c r="D259" s="219" t="s">
        <v>235</v>
      </c>
      <c r="E259" s="250" t="s">
        <v>19</v>
      </c>
      <c r="F259" s="251" t="s">
        <v>1007</v>
      </c>
      <c r="G259" s="249"/>
      <c r="H259" s="252">
        <v>33.950000000000003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235</v>
      </c>
      <c r="AU259" s="258" t="s">
        <v>82</v>
      </c>
      <c r="AV259" s="14" t="s">
        <v>82</v>
      </c>
      <c r="AW259" s="14" t="s">
        <v>33</v>
      </c>
      <c r="AX259" s="14" t="s">
        <v>72</v>
      </c>
      <c r="AY259" s="258" t="s">
        <v>146</v>
      </c>
    </row>
    <row r="260" s="14" customFormat="1">
      <c r="A260" s="14"/>
      <c r="B260" s="248"/>
      <c r="C260" s="249"/>
      <c r="D260" s="219" t="s">
        <v>235</v>
      </c>
      <c r="E260" s="250" t="s">
        <v>19</v>
      </c>
      <c r="F260" s="251" t="s">
        <v>1008</v>
      </c>
      <c r="G260" s="249"/>
      <c r="H260" s="252">
        <v>-1.9350000000000001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8" t="s">
        <v>235</v>
      </c>
      <c r="AU260" s="258" t="s">
        <v>82</v>
      </c>
      <c r="AV260" s="14" t="s">
        <v>82</v>
      </c>
      <c r="AW260" s="14" t="s">
        <v>33</v>
      </c>
      <c r="AX260" s="14" t="s">
        <v>72</v>
      </c>
      <c r="AY260" s="258" t="s">
        <v>146</v>
      </c>
    </row>
    <row r="261" s="14" customFormat="1">
      <c r="A261" s="14"/>
      <c r="B261" s="248"/>
      <c r="C261" s="249"/>
      <c r="D261" s="219" t="s">
        <v>235</v>
      </c>
      <c r="E261" s="250" t="s">
        <v>19</v>
      </c>
      <c r="F261" s="251" t="s">
        <v>270</v>
      </c>
      <c r="G261" s="249"/>
      <c r="H261" s="252">
        <v>-1.8180000000000001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8" t="s">
        <v>235</v>
      </c>
      <c r="AU261" s="258" t="s">
        <v>82</v>
      </c>
      <c r="AV261" s="14" t="s">
        <v>82</v>
      </c>
      <c r="AW261" s="14" t="s">
        <v>33</v>
      </c>
      <c r="AX261" s="14" t="s">
        <v>72</v>
      </c>
      <c r="AY261" s="258" t="s">
        <v>146</v>
      </c>
    </row>
    <row r="262" s="14" customFormat="1">
      <c r="A262" s="14"/>
      <c r="B262" s="248"/>
      <c r="C262" s="249"/>
      <c r="D262" s="219" t="s">
        <v>235</v>
      </c>
      <c r="E262" s="250" t="s">
        <v>19</v>
      </c>
      <c r="F262" s="251" t="s">
        <v>693</v>
      </c>
      <c r="G262" s="249"/>
      <c r="H262" s="252">
        <v>-2.3380000000000001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235</v>
      </c>
      <c r="AU262" s="258" t="s">
        <v>82</v>
      </c>
      <c r="AV262" s="14" t="s">
        <v>82</v>
      </c>
      <c r="AW262" s="14" t="s">
        <v>33</v>
      </c>
      <c r="AX262" s="14" t="s">
        <v>72</v>
      </c>
      <c r="AY262" s="258" t="s">
        <v>146</v>
      </c>
    </row>
    <row r="263" s="14" customFormat="1">
      <c r="A263" s="14"/>
      <c r="B263" s="248"/>
      <c r="C263" s="249"/>
      <c r="D263" s="219" t="s">
        <v>235</v>
      </c>
      <c r="E263" s="250" t="s">
        <v>19</v>
      </c>
      <c r="F263" s="251" t="s">
        <v>694</v>
      </c>
      <c r="G263" s="249"/>
      <c r="H263" s="252">
        <v>1.605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8" t="s">
        <v>235</v>
      </c>
      <c r="AU263" s="258" t="s">
        <v>82</v>
      </c>
      <c r="AV263" s="14" t="s">
        <v>82</v>
      </c>
      <c r="AW263" s="14" t="s">
        <v>33</v>
      </c>
      <c r="AX263" s="14" t="s">
        <v>72</v>
      </c>
      <c r="AY263" s="258" t="s">
        <v>146</v>
      </c>
    </row>
    <row r="264" s="13" customFormat="1">
      <c r="A264" s="13"/>
      <c r="B264" s="238"/>
      <c r="C264" s="239"/>
      <c r="D264" s="219" t="s">
        <v>235</v>
      </c>
      <c r="E264" s="240" t="s">
        <v>19</v>
      </c>
      <c r="F264" s="241" t="s">
        <v>1009</v>
      </c>
      <c r="G264" s="239"/>
      <c r="H264" s="240" t="s">
        <v>19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235</v>
      </c>
      <c r="AU264" s="247" t="s">
        <v>82</v>
      </c>
      <c r="AV264" s="13" t="s">
        <v>79</v>
      </c>
      <c r="AW264" s="13" t="s">
        <v>33</v>
      </c>
      <c r="AX264" s="13" t="s">
        <v>72</v>
      </c>
      <c r="AY264" s="247" t="s">
        <v>146</v>
      </c>
    </row>
    <row r="265" s="14" customFormat="1">
      <c r="A265" s="14"/>
      <c r="B265" s="248"/>
      <c r="C265" s="249"/>
      <c r="D265" s="219" t="s">
        <v>235</v>
      </c>
      <c r="E265" s="250" t="s">
        <v>19</v>
      </c>
      <c r="F265" s="251" t="s">
        <v>1010</v>
      </c>
      <c r="G265" s="249"/>
      <c r="H265" s="252">
        <v>66.709999999999994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8" t="s">
        <v>235</v>
      </c>
      <c r="AU265" s="258" t="s">
        <v>82</v>
      </c>
      <c r="AV265" s="14" t="s">
        <v>82</v>
      </c>
      <c r="AW265" s="14" t="s">
        <v>33</v>
      </c>
      <c r="AX265" s="14" t="s">
        <v>72</v>
      </c>
      <c r="AY265" s="258" t="s">
        <v>146</v>
      </c>
    </row>
    <row r="266" s="14" customFormat="1">
      <c r="A266" s="14"/>
      <c r="B266" s="248"/>
      <c r="C266" s="249"/>
      <c r="D266" s="219" t="s">
        <v>235</v>
      </c>
      <c r="E266" s="250" t="s">
        <v>19</v>
      </c>
      <c r="F266" s="251" t="s">
        <v>311</v>
      </c>
      <c r="G266" s="249"/>
      <c r="H266" s="252">
        <v>-1.6160000000000001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235</v>
      </c>
      <c r="AU266" s="258" t="s">
        <v>82</v>
      </c>
      <c r="AV266" s="14" t="s">
        <v>82</v>
      </c>
      <c r="AW266" s="14" t="s">
        <v>33</v>
      </c>
      <c r="AX266" s="14" t="s">
        <v>72</v>
      </c>
      <c r="AY266" s="258" t="s">
        <v>146</v>
      </c>
    </row>
    <row r="267" s="14" customFormat="1">
      <c r="A267" s="14"/>
      <c r="B267" s="248"/>
      <c r="C267" s="249"/>
      <c r="D267" s="219" t="s">
        <v>235</v>
      </c>
      <c r="E267" s="250" t="s">
        <v>19</v>
      </c>
      <c r="F267" s="251" t="s">
        <v>1011</v>
      </c>
      <c r="G267" s="249"/>
      <c r="H267" s="252">
        <v>-2.52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235</v>
      </c>
      <c r="AU267" s="258" t="s">
        <v>82</v>
      </c>
      <c r="AV267" s="14" t="s">
        <v>82</v>
      </c>
      <c r="AW267" s="14" t="s">
        <v>33</v>
      </c>
      <c r="AX267" s="14" t="s">
        <v>72</v>
      </c>
      <c r="AY267" s="258" t="s">
        <v>146</v>
      </c>
    </row>
    <row r="268" s="14" customFormat="1">
      <c r="A268" s="14"/>
      <c r="B268" s="248"/>
      <c r="C268" s="249"/>
      <c r="D268" s="219" t="s">
        <v>235</v>
      </c>
      <c r="E268" s="250" t="s">
        <v>19</v>
      </c>
      <c r="F268" s="251" t="s">
        <v>1012</v>
      </c>
      <c r="G268" s="249"/>
      <c r="H268" s="252">
        <v>2.0249999999999999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8" t="s">
        <v>235</v>
      </c>
      <c r="AU268" s="258" t="s">
        <v>82</v>
      </c>
      <c r="AV268" s="14" t="s">
        <v>82</v>
      </c>
      <c r="AW268" s="14" t="s">
        <v>33</v>
      </c>
      <c r="AX268" s="14" t="s">
        <v>72</v>
      </c>
      <c r="AY268" s="258" t="s">
        <v>146</v>
      </c>
    </row>
    <row r="269" s="14" customFormat="1">
      <c r="A269" s="14"/>
      <c r="B269" s="248"/>
      <c r="C269" s="249"/>
      <c r="D269" s="219" t="s">
        <v>235</v>
      </c>
      <c r="E269" s="250" t="s">
        <v>19</v>
      </c>
      <c r="F269" s="251" t="s">
        <v>1013</v>
      </c>
      <c r="G269" s="249"/>
      <c r="H269" s="252">
        <v>-6.2999999999999998</v>
      </c>
      <c r="I269" s="253"/>
      <c r="J269" s="249"/>
      <c r="K269" s="249"/>
      <c r="L269" s="254"/>
      <c r="M269" s="255"/>
      <c r="N269" s="256"/>
      <c r="O269" s="256"/>
      <c r="P269" s="256"/>
      <c r="Q269" s="256"/>
      <c r="R269" s="256"/>
      <c r="S269" s="256"/>
      <c r="T269" s="25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8" t="s">
        <v>235</v>
      </c>
      <c r="AU269" s="258" t="s">
        <v>82</v>
      </c>
      <c r="AV269" s="14" t="s">
        <v>82</v>
      </c>
      <c r="AW269" s="14" t="s">
        <v>33</v>
      </c>
      <c r="AX269" s="14" t="s">
        <v>72</v>
      </c>
      <c r="AY269" s="258" t="s">
        <v>146</v>
      </c>
    </row>
    <row r="270" s="14" customFormat="1">
      <c r="A270" s="14"/>
      <c r="B270" s="248"/>
      <c r="C270" s="249"/>
      <c r="D270" s="219" t="s">
        <v>235</v>
      </c>
      <c r="E270" s="250" t="s">
        <v>19</v>
      </c>
      <c r="F270" s="251" t="s">
        <v>1014</v>
      </c>
      <c r="G270" s="249"/>
      <c r="H270" s="252">
        <v>2.5649999999999999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235</v>
      </c>
      <c r="AU270" s="258" t="s">
        <v>82</v>
      </c>
      <c r="AV270" s="14" t="s">
        <v>82</v>
      </c>
      <c r="AW270" s="14" t="s">
        <v>33</v>
      </c>
      <c r="AX270" s="14" t="s">
        <v>72</v>
      </c>
      <c r="AY270" s="258" t="s">
        <v>146</v>
      </c>
    </row>
    <row r="271" s="14" customFormat="1">
      <c r="A271" s="14"/>
      <c r="B271" s="248"/>
      <c r="C271" s="249"/>
      <c r="D271" s="219" t="s">
        <v>235</v>
      </c>
      <c r="E271" s="250" t="s">
        <v>19</v>
      </c>
      <c r="F271" s="251" t="s">
        <v>1015</v>
      </c>
      <c r="G271" s="249"/>
      <c r="H271" s="252">
        <v>2.2200000000000002</v>
      </c>
      <c r="I271" s="253"/>
      <c r="J271" s="249"/>
      <c r="K271" s="249"/>
      <c r="L271" s="254"/>
      <c r="M271" s="255"/>
      <c r="N271" s="256"/>
      <c r="O271" s="256"/>
      <c r="P271" s="256"/>
      <c r="Q271" s="256"/>
      <c r="R271" s="256"/>
      <c r="S271" s="256"/>
      <c r="T271" s="25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8" t="s">
        <v>235</v>
      </c>
      <c r="AU271" s="258" t="s">
        <v>82</v>
      </c>
      <c r="AV271" s="14" t="s">
        <v>82</v>
      </c>
      <c r="AW271" s="14" t="s">
        <v>33</v>
      </c>
      <c r="AX271" s="14" t="s">
        <v>72</v>
      </c>
      <c r="AY271" s="258" t="s">
        <v>146</v>
      </c>
    </row>
    <row r="272" s="13" customFormat="1">
      <c r="A272" s="13"/>
      <c r="B272" s="238"/>
      <c r="C272" s="239"/>
      <c r="D272" s="219" t="s">
        <v>235</v>
      </c>
      <c r="E272" s="240" t="s">
        <v>19</v>
      </c>
      <c r="F272" s="241" t="s">
        <v>1016</v>
      </c>
      <c r="G272" s="239"/>
      <c r="H272" s="240" t="s">
        <v>19</v>
      </c>
      <c r="I272" s="242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235</v>
      </c>
      <c r="AU272" s="247" t="s">
        <v>82</v>
      </c>
      <c r="AV272" s="13" t="s">
        <v>79</v>
      </c>
      <c r="AW272" s="13" t="s">
        <v>33</v>
      </c>
      <c r="AX272" s="13" t="s">
        <v>72</v>
      </c>
      <c r="AY272" s="247" t="s">
        <v>146</v>
      </c>
    </row>
    <row r="273" s="14" customFormat="1">
      <c r="A273" s="14"/>
      <c r="B273" s="248"/>
      <c r="C273" s="249"/>
      <c r="D273" s="219" t="s">
        <v>235</v>
      </c>
      <c r="E273" s="250" t="s">
        <v>19</v>
      </c>
      <c r="F273" s="251" t="s">
        <v>1017</v>
      </c>
      <c r="G273" s="249"/>
      <c r="H273" s="252">
        <v>110.25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235</v>
      </c>
      <c r="AU273" s="258" t="s">
        <v>82</v>
      </c>
      <c r="AV273" s="14" t="s">
        <v>82</v>
      </c>
      <c r="AW273" s="14" t="s">
        <v>33</v>
      </c>
      <c r="AX273" s="14" t="s">
        <v>72</v>
      </c>
      <c r="AY273" s="258" t="s">
        <v>146</v>
      </c>
    </row>
    <row r="274" s="14" customFormat="1">
      <c r="A274" s="14"/>
      <c r="B274" s="248"/>
      <c r="C274" s="249"/>
      <c r="D274" s="219" t="s">
        <v>235</v>
      </c>
      <c r="E274" s="250" t="s">
        <v>19</v>
      </c>
      <c r="F274" s="251" t="s">
        <v>1018</v>
      </c>
      <c r="G274" s="249"/>
      <c r="H274" s="252">
        <v>-15.75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8" t="s">
        <v>235</v>
      </c>
      <c r="AU274" s="258" t="s">
        <v>82</v>
      </c>
      <c r="AV274" s="14" t="s">
        <v>82</v>
      </c>
      <c r="AW274" s="14" t="s">
        <v>33</v>
      </c>
      <c r="AX274" s="14" t="s">
        <v>72</v>
      </c>
      <c r="AY274" s="258" t="s">
        <v>146</v>
      </c>
    </row>
    <row r="275" s="14" customFormat="1">
      <c r="A275" s="14"/>
      <c r="B275" s="248"/>
      <c r="C275" s="249"/>
      <c r="D275" s="219" t="s">
        <v>235</v>
      </c>
      <c r="E275" s="250" t="s">
        <v>19</v>
      </c>
      <c r="F275" s="251" t="s">
        <v>1019</v>
      </c>
      <c r="G275" s="249"/>
      <c r="H275" s="252">
        <v>6.4130000000000003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8" t="s">
        <v>235</v>
      </c>
      <c r="AU275" s="258" t="s">
        <v>82</v>
      </c>
      <c r="AV275" s="14" t="s">
        <v>82</v>
      </c>
      <c r="AW275" s="14" t="s">
        <v>33</v>
      </c>
      <c r="AX275" s="14" t="s">
        <v>72</v>
      </c>
      <c r="AY275" s="258" t="s">
        <v>146</v>
      </c>
    </row>
    <row r="276" s="14" customFormat="1">
      <c r="A276" s="14"/>
      <c r="B276" s="248"/>
      <c r="C276" s="249"/>
      <c r="D276" s="219" t="s">
        <v>235</v>
      </c>
      <c r="E276" s="250" t="s">
        <v>19</v>
      </c>
      <c r="F276" s="251" t="s">
        <v>1020</v>
      </c>
      <c r="G276" s="249"/>
      <c r="H276" s="252">
        <v>5.5499999999999998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8" t="s">
        <v>235</v>
      </c>
      <c r="AU276" s="258" t="s">
        <v>82</v>
      </c>
      <c r="AV276" s="14" t="s">
        <v>82</v>
      </c>
      <c r="AW276" s="14" t="s">
        <v>33</v>
      </c>
      <c r="AX276" s="14" t="s">
        <v>72</v>
      </c>
      <c r="AY276" s="258" t="s">
        <v>146</v>
      </c>
    </row>
    <row r="277" s="14" customFormat="1">
      <c r="A277" s="14"/>
      <c r="B277" s="248"/>
      <c r="C277" s="249"/>
      <c r="D277" s="219" t="s">
        <v>235</v>
      </c>
      <c r="E277" s="250" t="s">
        <v>19</v>
      </c>
      <c r="F277" s="251" t="s">
        <v>270</v>
      </c>
      <c r="G277" s="249"/>
      <c r="H277" s="252">
        <v>-1.8180000000000001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8" t="s">
        <v>235</v>
      </c>
      <c r="AU277" s="258" t="s">
        <v>82</v>
      </c>
      <c r="AV277" s="14" t="s">
        <v>82</v>
      </c>
      <c r="AW277" s="14" t="s">
        <v>33</v>
      </c>
      <c r="AX277" s="14" t="s">
        <v>72</v>
      </c>
      <c r="AY277" s="258" t="s">
        <v>146</v>
      </c>
    </row>
    <row r="278" s="14" customFormat="1">
      <c r="A278" s="14"/>
      <c r="B278" s="248"/>
      <c r="C278" s="249"/>
      <c r="D278" s="219" t="s">
        <v>235</v>
      </c>
      <c r="E278" s="250" t="s">
        <v>19</v>
      </c>
      <c r="F278" s="251" t="s">
        <v>1021</v>
      </c>
      <c r="G278" s="249"/>
      <c r="H278" s="252">
        <v>1.9430000000000001</v>
      </c>
      <c r="I278" s="253"/>
      <c r="J278" s="249"/>
      <c r="K278" s="249"/>
      <c r="L278" s="254"/>
      <c r="M278" s="255"/>
      <c r="N278" s="256"/>
      <c r="O278" s="256"/>
      <c r="P278" s="256"/>
      <c r="Q278" s="256"/>
      <c r="R278" s="256"/>
      <c r="S278" s="256"/>
      <c r="T278" s="25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8" t="s">
        <v>235</v>
      </c>
      <c r="AU278" s="258" t="s">
        <v>82</v>
      </c>
      <c r="AV278" s="14" t="s">
        <v>82</v>
      </c>
      <c r="AW278" s="14" t="s">
        <v>33</v>
      </c>
      <c r="AX278" s="14" t="s">
        <v>72</v>
      </c>
      <c r="AY278" s="258" t="s">
        <v>146</v>
      </c>
    </row>
    <row r="279" s="13" customFormat="1">
      <c r="A279" s="13"/>
      <c r="B279" s="238"/>
      <c r="C279" s="239"/>
      <c r="D279" s="219" t="s">
        <v>235</v>
      </c>
      <c r="E279" s="240" t="s">
        <v>19</v>
      </c>
      <c r="F279" s="241" t="s">
        <v>1022</v>
      </c>
      <c r="G279" s="239"/>
      <c r="H279" s="240" t="s">
        <v>19</v>
      </c>
      <c r="I279" s="242"/>
      <c r="J279" s="239"/>
      <c r="K279" s="239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235</v>
      </c>
      <c r="AU279" s="247" t="s">
        <v>82</v>
      </c>
      <c r="AV279" s="13" t="s">
        <v>79</v>
      </c>
      <c r="AW279" s="13" t="s">
        <v>33</v>
      </c>
      <c r="AX279" s="13" t="s">
        <v>72</v>
      </c>
      <c r="AY279" s="247" t="s">
        <v>146</v>
      </c>
    </row>
    <row r="280" s="14" customFormat="1">
      <c r="A280" s="14"/>
      <c r="B280" s="248"/>
      <c r="C280" s="249"/>
      <c r="D280" s="219" t="s">
        <v>235</v>
      </c>
      <c r="E280" s="250" t="s">
        <v>19</v>
      </c>
      <c r="F280" s="251" t="s">
        <v>1023</v>
      </c>
      <c r="G280" s="249"/>
      <c r="H280" s="252">
        <v>52.149999999999999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235</v>
      </c>
      <c r="AU280" s="258" t="s">
        <v>82</v>
      </c>
      <c r="AV280" s="14" t="s">
        <v>82</v>
      </c>
      <c r="AW280" s="14" t="s">
        <v>33</v>
      </c>
      <c r="AX280" s="14" t="s">
        <v>72</v>
      </c>
      <c r="AY280" s="258" t="s">
        <v>146</v>
      </c>
    </row>
    <row r="281" s="14" customFormat="1">
      <c r="A281" s="14"/>
      <c r="B281" s="248"/>
      <c r="C281" s="249"/>
      <c r="D281" s="219" t="s">
        <v>235</v>
      </c>
      <c r="E281" s="250" t="s">
        <v>19</v>
      </c>
      <c r="F281" s="251" t="s">
        <v>1024</v>
      </c>
      <c r="G281" s="249"/>
      <c r="H281" s="252">
        <v>-3.1499999999999999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235</v>
      </c>
      <c r="AU281" s="258" t="s">
        <v>82</v>
      </c>
      <c r="AV281" s="14" t="s">
        <v>82</v>
      </c>
      <c r="AW281" s="14" t="s">
        <v>33</v>
      </c>
      <c r="AX281" s="14" t="s">
        <v>72</v>
      </c>
      <c r="AY281" s="258" t="s">
        <v>146</v>
      </c>
    </row>
    <row r="282" s="14" customFormat="1">
      <c r="A282" s="14"/>
      <c r="B282" s="248"/>
      <c r="C282" s="249"/>
      <c r="D282" s="219" t="s">
        <v>235</v>
      </c>
      <c r="E282" s="250" t="s">
        <v>19</v>
      </c>
      <c r="F282" s="251" t="s">
        <v>1025</v>
      </c>
      <c r="G282" s="249"/>
      <c r="H282" s="252">
        <v>2.1379999999999999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8" t="s">
        <v>235</v>
      </c>
      <c r="AU282" s="258" t="s">
        <v>82</v>
      </c>
      <c r="AV282" s="14" t="s">
        <v>82</v>
      </c>
      <c r="AW282" s="14" t="s">
        <v>33</v>
      </c>
      <c r="AX282" s="14" t="s">
        <v>72</v>
      </c>
      <c r="AY282" s="258" t="s">
        <v>146</v>
      </c>
    </row>
    <row r="283" s="14" customFormat="1">
      <c r="A283" s="14"/>
      <c r="B283" s="248"/>
      <c r="C283" s="249"/>
      <c r="D283" s="219" t="s">
        <v>235</v>
      </c>
      <c r="E283" s="250" t="s">
        <v>19</v>
      </c>
      <c r="F283" s="251" t="s">
        <v>1026</v>
      </c>
      <c r="G283" s="249"/>
      <c r="H283" s="252">
        <v>2.2200000000000002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235</v>
      </c>
      <c r="AU283" s="258" t="s">
        <v>82</v>
      </c>
      <c r="AV283" s="14" t="s">
        <v>82</v>
      </c>
      <c r="AW283" s="14" t="s">
        <v>33</v>
      </c>
      <c r="AX283" s="14" t="s">
        <v>72</v>
      </c>
      <c r="AY283" s="258" t="s">
        <v>146</v>
      </c>
    </row>
    <row r="284" s="14" customFormat="1">
      <c r="A284" s="14"/>
      <c r="B284" s="248"/>
      <c r="C284" s="249"/>
      <c r="D284" s="219" t="s">
        <v>235</v>
      </c>
      <c r="E284" s="250" t="s">
        <v>19</v>
      </c>
      <c r="F284" s="251" t="s">
        <v>270</v>
      </c>
      <c r="G284" s="249"/>
      <c r="H284" s="252">
        <v>-1.8180000000000001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235</v>
      </c>
      <c r="AU284" s="258" t="s">
        <v>82</v>
      </c>
      <c r="AV284" s="14" t="s">
        <v>82</v>
      </c>
      <c r="AW284" s="14" t="s">
        <v>33</v>
      </c>
      <c r="AX284" s="14" t="s">
        <v>72</v>
      </c>
      <c r="AY284" s="258" t="s">
        <v>146</v>
      </c>
    </row>
    <row r="285" s="13" customFormat="1">
      <c r="A285" s="13"/>
      <c r="B285" s="238"/>
      <c r="C285" s="239"/>
      <c r="D285" s="219" t="s">
        <v>235</v>
      </c>
      <c r="E285" s="240" t="s">
        <v>19</v>
      </c>
      <c r="F285" s="241" t="s">
        <v>1027</v>
      </c>
      <c r="G285" s="239"/>
      <c r="H285" s="240" t="s">
        <v>19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235</v>
      </c>
      <c r="AU285" s="247" t="s">
        <v>82</v>
      </c>
      <c r="AV285" s="13" t="s">
        <v>79</v>
      </c>
      <c r="AW285" s="13" t="s">
        <v>33</v>
      </c>
      <c r="AX285" s="13" t="s">
        <v>72</v>
      </c>
      <c r="AY285" s="247" t="s">
        <v>146</v>
      </c>
    </row>
    <row r="286" s="14" customFormat="1">
      <c r="A286" s="14"/>
      <c r="B286" s="248"/>
      <c r="C286" s="249"/>
      <c r="D286" s="219" t="s">
        <v>235</v>
      </c>
      <c r="E286" s="250" t="s">
        <v>19</v>
      </c>
      <c r="F286" s="251" t="s">
        <v>1028</v>
      </c>
      <c r="G286" s="249"/>
      <c r="H286" s="252">
        <v>173.42500000000001</v>
      </c>
      <c r="I286" s="253"/>
      <c r="J286" s="249"/>
      <c r="K286" s="249"/>
      <c r="L286" s="254"/>
      <c r="M286" s="255"/>
      <c r="N286" s="256"/>
      <c r="O286" s="256"/>
      <c r="P286" s="256"/>
      <c r="Q286" s="256"/>
      <c r="R286" s="256"/>
      <c r="S286" s="256"/>
      <c r="T286" s="25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8" t="s">
        <v>235</v>
      </c>
      <c r="AU286" s="258" t="s">
        <v>82</v>
      </c>
      <c r="AV286" s="14" t="s">
        <v>82</v>
      </c>
      <c r="AW286" s="14" t="s">
        <v>33</v>
      </c>
      <c r="AX286" s="14" t="s">
        <v>72</v>
      </c>
      <c r="AY286" s="258" t="s">
        <v>146</v>
      </c>
    </row>
    <row r="287" s="14" customFormat="1">
      <c r="A287" s="14"/>
      <c r="B287" s="248"/>
      <c r="C287" s="249"/>
      <c r="D287" s="219" t="s">
        <v>235</v>
      </c>
      <c r="E287" s="250" t="s">
        <v>19</v>
      </c>
      <c r="F287" s="251" t="s">
        <v>1029</v>
      </c>
      <c r="G287" s="249"/>
      <c r="H287" s="252">
        <v>-9.4499999999999993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235</v>
      </c>
      <c r="AU287" s="258" t="s">
        <v>82</v>
      </c>
      <c r="AV287" s="14" t="s">
        <v>82</v>
      </c>
      <c r="AW287" s="14" t="s">
        <v>33</v>
      </c>
      <c r="AX287" s="14" t="s">
        <v>72</v>
      </c>
      <c r="AY287" s="258" t="s">
        <v>146</v>
      </c>
    </row>
    <row r="288" s="14" customFormat="1">
      <c r="A288" s="14"/>
      <c r="B288" s="248"/>
      <c r="C288" s="249"/>
      <c r="D288" s="219" t="s">
        <v>235</v>
      </c>
      <c r="E288" s="250" t="s">
        <v>19</v>
      </c>
      <c r="F288" s="251" t="s">
        <v>1030</v>
      </c>
      <c r="G288" s="249"/>
      <c r="H288" s="252">
        <v>3.8479999999999999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235</v>
      </c>
      <c r="AU288" s="258" t="s">
        <v>82</v>
      </c>
      <c r="AV288" s="14" t="s">
        <v>82</v>
      </c>
      <c r="AW288" s="14" t="s">
        <v>33</v>
      </c>
      <c r="AX288" s="14" t="s">
        <v>72</v>
      </c>
      <c r="AY288" s="258" t="s">
        <v>146</v>
      </c>
    </row>
    <row r="289" s="14" customFormat="1">
      <c r="A289" s="14"/>
      <c r="B289" s="248"/>
      <c r="C289" s="249"/>
      <c r="D289" s="219" t="s">
        <v>235</v>
      </c>
      <c r="E289" s="250" t="s">
        <v>19</v>
      </c>
      <c r="F289" s="251" t="s">
        <v>1031</v>
      </c>
      <c r="G289" s="249"/>
      <c r="H289" s="252">
        <v>3.3300000000000001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8" t="s">
        <v>235</v>
      </c>
      <c r="AU289" s="258" t="s">
        <v>82</v>
      </c>
      <c r="AV289" s="14" t="s">
        <v>82</v>
      </c>
      <c r="AW289" s="14" t="s">
        <v>33</v>
      </c>
      <c r="AX289" s="14" t="s">
        <v>72</v>
      </c>
      <c r="AY289" s="258" t="s">
        <v>146</v>
      </c>
    </row>
    <row r="290" s="14" customFormat="1">
      <c r="A290" s="14"/>
      <c r="B290" s="248"/>
      <c r="C290" s="249"/>
      <c r="D290" s="219" t="s">
        <v>235</v>
      </c>
      <c r="E290" s="250" t="s">
        <v>19</v>
      </c>
      <c r="F290" s="251" t="s">
        <v>270</v>
      </c>
      <c r="G290" s="249"/>
      <c r="H290" s="252">
        <v>-1.8180000000000001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235</v>
      </c>
      <c r="AU290" s="258" t="s">
        <v>82</v>
      </c>
      <c r="AV290" s="14" t="s">
        <v>82</v>
      </c>
      <c r="AW290" s="14" t="s">
        <v>33</v>
      </c>
      <c r="AX290" s="14" t="s">
        <v>72</v>
      </c>
      <c r="AY290" s="258" t="s">
        <v>146</v>
      </c>
    </row>
    <row r="291" s="14" customFormat="1">
      <c r="A291" s="14"/>
      <c r="B291" s="248"/>
      <c r="C291" s="249"/>
      <c r="D291" s="219" t="s">
        <v>235</v>
      </c>
      <c r="E291" s="250" t="s">
        <v>19</v>
      </c>
      <c r="F291" s="251" t="s">
        <v>1032</v>
      </c>
      <c r="G291" s="249"/>
      <c r="H291" s="252">
        <v>1.925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235</v>
      </c>
      <c r="AU291" s="258" t="s">
        <v>82</v>
      </c>
      <c r="AV291" s="14" t="s">
        <v>82</v>
      </c>
      <c r="AW291" s="14" t="s">
        <v>33</v>
      </c>
      <c r="AX291" s="14" t="s">
        <v>72</v>
      </c>
      <c r="AY291" s="258" t="s">
        <v>146</v>
      </c>
    </row>
    <row r="292" s="13" customFormat="1">
      <c r="A292" s="13"/>
      <c r="B292" s="238"/>
      <c r="C292" s="239"/>
      <c r="D292" s="219" t="s">
        <v>235</v>
      </c>
      <c r="E292" s="240" t="s">
        <v>19</v>
      </c>
      <c r="F292" s="241" t="s">
        <v>1033</v>
      </c>
      <c r="G292" s="239"/>
      <c r="H292" s="240" t="s">
        <v>19</v>
      </c>
      <c r="I292" s="242"/>
      <c r="J292" s="239"/>
      <c r="K292" s="239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235</v>
      </c>
      <c r="AU292" s="247" t="s">
        <v>82</v>
      </c>
      <c r="AV292" s="13" t="s">
        <v>79</v>
      </c>
      <c r="AW292" s="13" t="s">
        <v>33</v>
      </c>
      <c r="AX292" s="13" t="s">
        <v>72</v>
      </c>
      <c r="AY292" s="247" t="s">
        <v>146</v>
      </c>
    </row>
    <row r="293" s="14" customFormat="1">
      <c r="A293" s="14"/>
      <c r="B293" s="248"/>
      <c r="C293" s="249"/>
      <c r="D293" s="219" t="s">
        <v>235</v>
      </c>
      <c r="E293" s="250" t="s">
        <v>19</v>
      </c>
      <c r="F293" s="251" t="s">
        <v>1034</v>
      </c>
      <c r="G293" s="249"/>
      <c r="H293" s="252">
        <v>110.59999999999999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235</v>
      </c>
      <c r="AU293" s="258" t="s">
        <v>82</v>
      </c>
      <c r="AV293" s="14" t="s">
        <v>82</v>
      </c>
      <c r="AW293" s="14" t="s">
        <v>33</v>
      </c>
      <c r="AX293" s="14" t="s">
        <v>72</v>
      </c>
      <c r="AY293" s="258" t="s">
        <v>146</v>
      </c>
    </row>
    <row r="294" s="14" customFormat="1">
      <c r="A294" s="14"/>
      <c r="B294" s="248"/>
      <c r="C294" s="249"/>
      <c r="D294" s="219" t="s">
        <v>235</v>
      </c>
      <c r="E294" s="250" t="s">
        <v>19</v>
      </c>
      <c r="F294" s="251" t="s">
        <v>1018</v>
      </c>
      <c r="G294" s="249"/>
      <c r="H294" s="252">
        <v>-15.75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8" t="s">
        <v>235</v>
      </c>
      <c r="AU294" s="258" t="s">
        <v>82</v>
      </c>
      <c r="AV294" s="14" t="s">
        <v>82</v>
      </c>
      <c r="AW294" s="14" t="s">
        <v>33</v>
      </c>
      <c r="AX294" s="14" t="s">
        <v>72</v>
      </c>
      <c r="AY294" s="258" t="s">
        <v>146</v>
      </c>
    </row>
    <row r="295" s="14" customFormat="1">
      <c r="A295" s="14"/>
      <c r="B295" s="248"/>
      <c r="C295" s="249"/>
      <c r="D295" s="219" t="s">
        <v>235</v>
      </c>
      <c r="E295" s="250" t="s">
        <v>19</v>
      </c>
      <c r="F295" s="251" t="s">
        <v>1019</v>
      </c>
      <c r="G295" s="249"/>
      <c r="H295" s="252">
        <v>6.4130000000000003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235</v>
      </c>
      <c r="AU295" s="258" t="s">
        <v>82</v>
      </c>
      <c r="AV295" s="14" t="s">
        <v>82</v>
      </c>
      <c r="AW295" s="14" t="s">
        <v>33</v>
      </c>
      <c r="AX295" s="14" t="s">
        <v>72</v>
      </c>
      <c r="AY295" s="258" t="s">
        <v>146</v>
      </c>
    </row>
    <row r="296" s="14" customFormat="1">
      <c r="A296" s="14"/>
      <c r="B296" s="248"/>
      <c r="C296" s="249"/>
      <c r="D296" s="219" t="s">
        <v>235</v>
      </c>
      <c r="E296" s="250" t="s">
        <v>19</v>
      </c>
      <c r="F296" s="251" t="s">
        <v>1020</v>
      </c>
      <c r="G296" s="249"/>
      <c r="H296" s="252">
        <v>5.5499999999999998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235</v>
      </c>
      <c r="AU296" s="258" t="s">
        <v>82</v>
      </c>
      <c r="AV296" s="14" t="s">
        <v>82</v>
      </c>
      <c r="AW296" s="14" t="s">
        <v>33</v>
      </c>
      <c r="AX296" s="14" t="s">
        <v>72</v>
      </c>
      <c r="AY296" s="258" t="s">
        <v>146</v>
      </c>
    </row>
    <row r="297" s="14" customFormat="1">
      <c r="A297" s="14"/>
      <c r="B297" s="248"/>
      <c r="C297" s="249"/>
      <c r="D297" s="219" t="s">
        <v>235</v>
      </c>
      <c r="E297" s="250" t="s">
        <v>19</v>
      </c>
      <c r="F297" s="251" t="s">
        <v>270</v>
      </c>
      <c r="G297" s="249"/>
      <c r="H297" s="252">
        <v>-1.8180000000000001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8" t="s">
        <v>235</v>
      </c>
      <c r="AU297" s="258" t="s">
        <v>82</v>
      </c>
      <c r="AV297" s="14" t="s">
        <v>82</v>
      </c>
      <c r="AW297" s="14" t="s">
        <v>33</v>
      </c>
      <c r="AX297" s="14" t="s">
        <v>72</v>
      </c>
      <c r="AY297" s="258" t="s">
        <v>146</v>
      </c>
    </row>
    <row r="298" s="14" customFormat="1">
      <c r="A298" s="14"/>
      <c r="B298" s="248"/>
      <c r="C298" s="249"/>
      <c r="D298" s="219" t="s">
        <v>235</v>
      </c>
      <c r="E298" s="250" t="s">
        <v>19</v>
      </c>
      <c r="F298" s="251" t="s">
        <v>1035</v>
      </c>
      <c r="G298" s="249"/>
      <c r="H298" s="252">
        <v>1.8200000000000001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8" t="s">
        <v>235</v>
      </c>
      <c r="AU298" s="258" t="s">
        <v>82</v>
      </c>
      <c r="AV298" s="14" t="s">
        <v>82</v>
      </c>
      <c r="AW298" s="14" t="s">
        <v>33</v>
      </c>
      <c r="AX298" s="14" t="s">
        <v>72</v>
      </c>
      <c r="AY298" s="258" t="s">
        <v>146</v>
      </c>
    </row>
    <row r="299" s="13" customFormat="1">
      <c r="A299" s="13"/>
      <c r="B299" s="238"/>
      <c r="C299" s="239"/>
      <c r="D299" s="219" t="s">
        <v>235</v>
      </c>
      <c r="E299" s="240" t="s">
        <v>19</v>
      </c>
      <c r="F299" s="241" t="s">
        <v>1036</v>
      </c>
      <c r="G299" s="239"/>
      <c r="H299" s="240" t="s">
        <v>19</v>
      </c>
      <c r="I299" s="242"/>
      <c r="J299" s="239"/>
      <c r="K299" s="239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235</v>
      </c>
      <c r="AU299" s="247" t="s">
        <v>82</v>
      </c>
      <c r="AV299" s="13" t="s">
        <v>79</v>
      </c>
      <c r="AW299" s="13" t="s">
        <v>33</v>
      </c>
      <c r="AX299" s="13" t="s">
        <v>72</v>
      </c>
      <c r="AY299" s="247" t="s">
        <v>146</v>
      </c>
    </row>
    <row r="300" s="14" customFormat="1">
      <c r="A300" s="14"/>
      <c r="B300" s="248"/>
      <c r="C300" s="249"/>
      <c r="D300" s="219" t="s">
        <v>235</v>
      </c>
      <c r="E300" s="250" t="s">
        <v>19</v>
      </c>
      <c r="F300" s="251" t="s">
        <v>1037</v>
      </c>
      <c r="G300" s="249"/>
      <c r="H300" s="252">
        <v>61.25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8" t="s">
        <v>235</v>
      </c>
      <c r="AU300" s="258" t="s">
        <v>82</v>
      </c>
      <c r="AV300" s="14" t="s">
        <v>82</v>
      </c>
      <c r="AW300" s="14" t="s">
        <v>33</v>
      </c>
      <c r="AX300" s="14" t="s">
        <v>72</v>
      </c>
      <c r="AY300" s="258" t="s">
        <v>146</v>
      </c>
    </row>
    <row r="301" s="14" customFormat="1">
      <c r="A301" s="14"/>
      <c r="B301" s="248"/>
      <c r="C301" s="249"/>
      <c r="D301" s="219" t="s">
        <v>235</v>
      </c>
      <c r="E301" s="250" t="s">
        <v>19</v>
      </c>
      <c r="F301" s="251" t="s">
        <v>270</v>
      </c>
      <c r="G301" s="249"/>
      <c r="H301" s="252">
        <v>-1.8180000000000001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8" t="s">
        <v>235</v>
      </c>
      <c r="AU301" s="258" t="s">
        <v>82</v>
      </c>
      <c r="AV301" s="14" t="s">
        <v>82</v>
      </c>
      <c r="AW301" s="14" t="s">
        <v>33</v>
      </c>
      <c r="AX301" s="14" t="s">
        <v>72</v>
      </c>
      <c r="AY301" s="258" t="s">
        <v>146</v>
      </c>
    </row>
    <row r="302" s="14" customFormat="1">
      <c r="A302" s="14"/>
      <c r="B302" s="248"/>
      <c r="C302" s="249"/>
      <c r="D302" s="219" t="s">
        <v>235</v>
      </c>
      <c r="E302" s="250" t="s">
        <v>19</v>
      </c>
      <c r="F302" s="251" t="s">
        <v>1038</v>
      </c>
      <c r="G302" s="249"/>
      <c r="H302" s="252">
        <v>-1.3500000000000001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8" t="s">
        <v>235</v>
      </c>
      <c r="AU302" s="258" t="s">
        <v>82</v>
      </c>
      <c r="AV302" s="14" t="s">
        <v>82</v>
      </c>
      <c r="AW302" s="14" t="s">
        <v>33</v>
      </c>
      <c r="AX302" s="14" t="s">
        <v>72</v>
      </c>
      <c r="AY302" s="258" t="s">
        <v>146</v>
      </c>
    </row>
    <row r="303" s="14" customFormat="1">
      <c r="A303" s="14"/>
      <c r="B303" s="248"/>
      <c r="C303" s="249"/>
      <c r="D303" s="219" t="s">
        <v>235</v>
      </c>
      <c r="E303" s="250" t="s">
        <v>19</v>
      </c>
      <c r="F303" s="251" t="s">
        <v>1039</v>
      </c>
      <c r="G303" s="249"/>
      <c r="H303" s="252">
        <v>0.97499999999999998</v>
      </c>
      <c r="I303" s="253"/>
      <c r="J303" s="249"/>
      <c r="K303" s="249"/>
      <c r="L303" s="254"/>
      <c r="M303" s="255"/>
      <c r="N303" s="256"/>
      <c r="O303" s="256"/>
      <c r="P303" s="256"/>
      <c r="Q303" s="256"/>
      <c r="R303" s="256"/>
      <c r="S303" s="256"/>
      <c r="T303" s="25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8" t="s">
        <v>235</v>
      </c>
      <c r="AU303" s="258" t="s">
        <v>82</v>
      </c>
      <c r="AV303" s="14" t="s">
        <v>82</v>
      </c>
      <c r="AW303" s="14" t="s">
        <v>33</v>
      </c>
      <c r="AX303" s="14" t="s">
        <v>72</v>
      </c>
      <c r="AY303" s="258" t="s">
        <v>146</v>
      </c>
    </row>
    <row r="304" s="14" customFormat="1">
      <c r="A304" s="14"/>
      <c r="B304" s="248"/>
      <c r="C304" s="249"/>
      <c r="D304" s="219" t="s">
        <v>235</v>
      </c>
      <c r="E304" s="250" t="s">
        <v>19</v>
      </c>
      <c r="F304" s="251" t="s">
        <v>1040</v>
      </c>
      <c r="G304" s="249"/>
      <c r="H304" s="252">
        <v>-1.0800000000000001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8" t="s">
        <v>235</v>
      </c>
      <c r="AU304" s="258" t="s">
        <v>82</v>
      </c>
      <c r="AV304" s="14" t="s">
        <v>82</v>
      </c>
      <c r="AW304" s="14" t="s">
        <v>33</v>
      </c>
      <c r="AX304" s="14" t="s">
        <v>72</v>
      </c>
      <c r="AY304" s="258" t="s">
        <v>146</v>
      </c>
    </row>
    <row r="305" s="14" customFormat="1">
      <c r="A305" s="14"/>
      <c r="B305" s="248"/>
      <c r="C305" s="249"/>
      <c r="D305" s="219" t="s">
        <v>235</v>
      </c>
      <c r="E305" s="250" t="s">
        <v>19</v>
      </c>
      <c r="F305" s="251" t="s">
        <v>1041</v>
      </c>
      <c r="G305" s="249"/>
      <c r="H305" s="252">
        <v>1.2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8" t="s">
        <v>235</v>
      </c>
      <c r="AU305" s="258" t="s">
        <v>82</v>
      </c>
      <c r="AV305" s="14" t="s">
        <v>82</v>
      </c>
      <c r="AW305" s="14" t="s">
        <v>33</v>
      </c>
      <c r="AX305" s="14" t="s">
        <v>72</v>
      </c>
      <c r="AY305" s="258" t="s">
        <v>146</v>
      </c>
    </row>
    <row r="306" s="13" customFormat="1">
      <c r="A306" s="13"/>
      <c r="B306" s="238"/>
      <c r="C306" s="239"/>
      <c r="D306" s="219" t="s">
        <v>235</v>
      </c>
      <c r="E306" s="240" t="s">
        <v>19</v>
      </c>
      <c r="F306" s="241" t="s">
        <v>1042</v>
      </c>
      <c r="G306" s="239"/>
      <c r="H306" s="240" t="s">
        <v>19</v>
      </c>
      <c r="I306" s="242"/>
      <c r="J306" s="239"/>
      <c r="K306" s="239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235</v>
      </c>
      <c r="AU306" s="247" t="s">
        <v>82</v>
      </c>
      <c r="AV306" s="13" t="s">
        <v>79</v>
      </c>
      <c r="AW306" s="13" t="s">
        <v>33</v>
      </c>
      <c r="AX306" s="13" t="s">
        <v>72</v>
      </c>
      <c r="AY306" s="247" t="s">
        <v>146</v>
      </c>
    </row>
    <row r="307" s="14" customFormat="1">
      <c r="A307" s="14"/>
      <c r="B307" s="248"/>
      <c r="C307" s="249"/>
      <c r="D307" s="219" t="s">
        <v>235</v>
      </c>
      <c r="E307" s="250" t="s">
        <v>19</v>
      </c>
      <c r="F307" s="251" t="s">
        <v>1043</v>
      </c>
      <c r="G307" s="249"/>
      <c r="H307" s="252">
        <v>36.399999999999999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235</v>
      </c>
      <c r="AU307" s="258" t="s">
        <v>82</v>
      </c>
      <c r="AV307" s="14" t="s">
        <v>82</v>
      </c>
      <c r="AW307" s="14" t="s">
        <v>33</v>
      </c>
      <c r="AX307" s="14" t="s">
        <v>72</v>
      </c>
      <c r="AY307" s="258" t="s">
        <v>146</v>
      </c>
    </row>
    <row r="308" s="14" customFormat="1">
      <c r="A308" s="14"/>
      <c r="B308" s="248"/>
      <c r="C308" s="249"/>
      <c r="D308" s="219" t="s">
        <v>235</v>
      </c>
      <c r="E308" s="250" t="s">
        <v>19</v>
      </c>
      <c r="F308" s="251" t="s">
        <v>334</v>
      </c>
      <c r="G308" s="249"/>
      <c r="H308" s="252">
        <v>-3.6360000000000001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8" t="s">
        <v>235</v>
      </c>
      <c r="AU308" s="258" t="s">
        <v>82</v>
      </c>
      <c r="AV308" s="14" t="s">
        <v>82</v>
      </c>
      <c r="AW308" s="14" t="s">
        <v>33</v>
      </c>
      <c r="AX308" s="14" t="s">
        <v>72</v>
      </c>
      <c r="AY308" s="258" t="s">
        <v>146</v>
      </c>
    </row>
    <row r="309" s="14" customFormat="1">
      <c r="A309" s="14"/>
      <c r="B309" s="248"/>
      <c r="C309" s="249"/>
      <c r="D309" s="219" t="s">
        <v>235</v>
      </c>
      <c r="E309" s="250" t="s">
        <v>19</v>
      </c>
      <c r="F309" s="251" t="s">
        <v>311</v>
      </c>
      <c r="G309" s="249"/>
      <c r="H309" s="252">
        <v>-1.6160000000000001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235</v>
      </c>
      <c r="AU309" s="258" t="s">
        <v>82</v>
      </c>
      <c r="AV309" s="14" t="s">
        <v>82</v>
      </c>
      <c r="AW309" s="14" t="s">
        <v>33</v>
      </c>
      <c r="AX309" s="14" t="s">
        <v>72</v>
      </c>
      <c r="AY309" s="258" t="s">
        <v>146</v>
      </c>
    </row>
    <row r="310" s="13" customFormat="1">
      <c r="A310" s="13"/>
      <c r="B310" s="238"/>
      <c r="C310" s="239"/>
      <c r="D310" s="219" t="s">
        <v>235</v>
      </c>
      <c r="E310" s="240" t="s">
        <v>19</v>
      </c>
      <c r="F310" s="241" t="s">
        <v>1044</v>
      </c>
      <c r="G310" s="239"/>
      <c r="H310" s="240" t="s">
        <v>19</v>
      </c>
      <c r="I310" s="242"/>
      <c r="J310" s="239"/>
      <c r="K310" s="239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235</v>
      </c>
      <c r="AU310" s="247" t="s">
        <v>82</v>
      </c>
      <c r="AV310" s="13" t="s">
        <v>79</v>
      </c>
      <c r="AW310" s="13" t="s">
        <v>33</v>
      </c>
      <c r="AX310" s="13" t="s">
        <v>72</v>
      </c>
      <c r="AY310" s="247" t="s">
        <v>146</v>
      </c>
    </row>
    <row r="311" s="14" customFormat="1">
      <c r="A311" s="14"/>
      <c r="B311" s="248"/>
      <c r="C311" s="249"/>
      <c r="D311" s="219" t="s">
        <v>235</v>
      </c>
      <c r="E311" s="250" t="s">
        <v>19</v>
      </c>
      <c r="F311" s="251" t="s">
        <v>1045</v>
      </c>
      <c r="G311" s="249"/>
      <c r="H311" s="252">
        <v>23.800000000000001</v>
      </c>
      <c r="I311" s="253"/>
      <c r="J311" s="249"/>
      <c r="K311" s="249"/>
      <c r="L311" s="254"/>
      <c r="M311" s="255"/>
      <c r="N311" s="256"/>
      <c r="O311" s="256"/>
      <c r="P311" s="256"/>
      <c r="Q311" s="256"/>
      <c r="R311" s="256"/>
      <c r="S311" s="256"/>
      <c r="T311" s="25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8" t="s">
        <v>235</v>
      </c>
      <c r="AU311" s="258" t="s">
        <v>82</v>
      </c>
      <c r="AV311" s="14" t="s">
        <v>82</v>
      </c>
      <c r="AW311" s="14" t="s">
        <v>33</v>
      </c>
      <c r="AX311" s="14" t="s">
        <v>72</v>
      </c>
      <c r="AY311" s="258" t="s">
        <v>146</v>
      </c>
    </row>
    <row r="312" s="14" customFormat="1">
      <c r="A312" s="14"/>
      <c r="B312" s="248"/>
      <c r="C312" s="249"/>
      <c r="D312" s="219" t="s">
        <v>235</v>
      </c>
      <c r="E312" s="250" t="s">
        <v>19</v>
      </c>
      <c r="F312" s="251" t="s">
        <v>270</v>
      </c>
      <c r="G312" s="249"/>
      <c r="H312" s="252">
        <v>-1.8180000000000001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235</v>
      </c>
      <c r="AU312" s="258" t="s">
        <v>82</v>
      </c>
      <c r="AV312" s="14" t="s">
        <v>82</v>
      </c>
      <c r="AW312" s="14" t="s">
        <v>33</v>
      </c>
      <c r="AX312" s="14" t="s">
        <v>72</v>
      </c>
      <c r="AY312" s="258" t="s">
        <v>146</v>
      </c>
    </row>
    <row r="313" s="14" customFormat="1">
      <c r="A313" s="14"/>
      <c r="B313" s="248"/>
      <c r="C313" s="249"/>
      <c r="D313" s="219" t="s">
        <v>235</v>
      </c>
      <c r="E313" s="250" t="s">
        <v>19</v>
      </c>
      <c r="F313" s="251" t="s">
        <v>1046</v>
      </c>
      <c r="G313" s="249"/>
      <c r="H313" s="252">
        <v>-0.54000000000000004</v>
      </c>
      <c r="I313" s="253"/>
      <c r="J313" s="249"/>
      <c r="K313" s="249"/>
      <c r="L313" s="254"/>
      <c r="M313" s="255"/>
      <c r="N313" s="256"/>
      <c r="O313" s="256"/>
      <c r="P313" s="256"/>
      <c r="Q313" s="256"/>
      <c r="R313" s="256"/>
      <c r="S313" s="256"/>
      <c r="T313" s="25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8" t="s">
        <v>235</v>
      </c>
      <c r="AU313" s="258" t="s">
        <v>82</v>
      </c>
      <c r="AV313" s="14" t="s">
        <v>82</v>
      </c>
      <c r="AW313" s="14" t="s">
        <v>33</v>
      </c>
      <c r="AX313" s="14" t="s">
        <v>72</v>
      </c>
      <c r="AY313" s="258" t="s">
        <v>146</v>
      </c>
    </row>
    <row r="314" s="14" customFormat="1">
      <c r="A314" s="14"/>
      <c r="B314" s="248"/>
      <c r="C314" s="249"/>
      <c r="D314" s="219" t="s">
        <v>235</v>
      </c>
      <c r="E314" s="250" t="s">
        <v>19</v>
      </c>
      <c r="F314" s="251" t="s">
        <v>1047</v>
      </c>
      <c r="G314" s="249"/>
      <c r="H314" s="252">
        <v>0.59999999999999998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8" t="s">
        <v>235</v>
      </c>
      <c r="AU314" s="258" t="s">
        <v>82</v>
      </c>
      <c r="AV314" s="14" t="s">
        <v>82</v>
      </c>
      <c r="AW314" s="14" t="s">
        <v>33</v>
      </c>
      <c r="AX314" s="14" t="s">
        <v>72</v>
      </c>
      <c r="AY314" s="258" t="s">
        <v>146</v>
      </c>
    </row>
    <row r="315" s="13" customFormat="1">
      <c r="A315" s="13"/>
      <c r="B315" s="238"/>
      <c r="C315" s="239"/>
      <c r="D315" s="219" t="s">
        <v>235</v>
      </c>
      <c r="E315" s="240" t="s">
        <v>19</v>
      </c>
      <c r="F315" s="241" t="s">
        <v>1048</v>
      </c>
      <c r="G315" s="239"/>
      <c r="H315" s="240" t="s">
        <v>19</v>
      </c>
      <c r="I315" s="242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235</v>
      </c>
      <c r="AU315" s="247" t="s">
        <v>82</v>
      </c>
      <c r="AV315" s="13" t="s">
        <v>79</v>
      </c>
      <c r="AW315" s="13" t="s">
        <v>33</v>
      </c>
      <c r="AX315" s="13" t="s">
        <v>72</v>
      </c>
      <c r="AY315" s="247" t="s">
        <v>146</v>
      </c>
    </row>
    <row r="316" s="14" customFormat="1">
      <c r="A316" s="14"/>
      <c r="B316" s="248"/>
      <c r="C316" s="249"/>
      <c r="D316" s="219" t="s">
        <v>235</v>
      </c>
      <c r="E316" s="250" t="s">
        <v>19</v>
      </c>
      <c r="F316" s="251" t="s">
        <v>1049</v>
      </c>
      <c r="G316" s="249"/>
      <c r="H316" s="252">
        <v>35.350000000000001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235</v>
      </c>
      <c r="AU316" s="258" t="s">
        <v>82</v>
      </c>
      <c r="AV316" s="14" t="s">
        <v>82</v>
      </c>
      <c r="AW316" s="14" t="s">
        <v>33</v>
      </c>
      <c r="AX316" s="14" t="s">
        <v>72</v>
      </c>
      <c r="AY316" s="258" t="s">
        <v>146</v>
      </c>
    </row>
    <row r="317" s="14" customFormat="1">
      <c r="A317" s="14"/>
      <c r="B317" s="248"/>
      <c r="C317" s="249"/>
      <c r="D317" s="219" t="s">
        <v>235</v>
      </c>
      <c r="E317" s="250" t="s">
        <v>19</v>
      </c>
      <c r="F317" s="251" t="s">
        <v>311</v>
      </c>
      <c r="G317" s="249"/>
      <c r="H317" s="252">
        <v>-1.6160000000000001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8" t="s">
        <v>235</v>
      </c>
      <c r="AU317" s="258" t="s">
        <v>82</v>
      </c>
      <c r="AV317" s="14" t="s">
        <v>82</v>
      </c>
      <c r="AW317" s="14" t="s">
        <v>33</v>
      </c>
      <c r="AX317" s="14" t="s">
        <v>72</v>
      </c>
      <c r="AY317" s="258" t="s">
        <v>146</v>
      </c>
    </row>
    <row r="318" s="14" customFormat="1">
      <c r="A318" s="14"/>
      <c r="B318" s="248"/>
      <c r="C318" s="249"/>
      <c r="D318" s="219" t="s">
        <v>235</v>
      </c>
      <c r="E318" s="250" t="s">
        <v>19</v>
      </c>
      <c r="F318" s="251" t="s">
        <v>1046</v>
      </c>
      <c r="G318" s="249"/>
      <c r="H318" s="252">
        <v>-0.54000000000000004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235</v>
      </c>
      <c r="AU318" s="258" t="s">
        <v>82</v>
      </c>
      <c r="AV318" s="14" t="s">
        <v>82</v>
      </c>
      <c r="AW318" s="14" t="s">
        <v>33</v>
      </c>
      <c r="AX318" s="14" t="s">
        <v>72</v>
      </c>
      <c r="AY318" s="258" t="s">
        <v>146</v>
      </c>
    </row>
    <row r="319" s="14" customFormat="1">
      <c r="A319" s="14"/>
      <c r="B319" s="248"/>
      <c r="C319" s="249"/>
      <c r="D319" s="219" t="s">
        <v>235</v>
      </c>
      <c r="E319" s="250" t="s">
        <v>19</v>
      </c>
      <c r="F319" s="251" t="s">
        <v>1047</v>
      </c>
      <c r="G319" s="249"/>
      <c r="H319" s="252">
        <v>0.59999999999999998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8" t="s">
        <v>235</v>
      </c>
      <c r="AU319" s="258" t="s">
        <v>82</v>
      </c>
      <c r="AV319" s="14" t="s">
        <v>82</v>
      </c>
      <c r="AW319" s="14" t="s">
        <v>33</v>
      </c>
      <c r="AX319" s="14" t="s">
        <v>72</v>
      </c>
      <c r="AY319" s="258" t="s">
        <v>146</v>
      </c>
    </row>
    <row r="320" s="14" customFormat="1">
      <c r="A320" s="14"/>
      <c r="B320" s="248"/>
      <c r="C320" s="249"/>
      <c r="D320" s="219" t="s">
        <v>235</v>
      </c>
      <c r="E320" s="250" t="s">
        <v>19</v>
      </c>
      <c r="F320" s="251" t="s">
        <v>1038</v>
      </c>
      <c r="G320" s="249"/>
      <c r="H320" s="252">
        <v>-1.3500000000000001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8" t="s">
        <v>235</v>
      </c>
      <c r="AU320" s="258" t="s">
        <v>82</v>
      </c>
      <c r="AV320" s="14" t="s">
        <v>82</v>
      </c>
      <c r="AW320" s="14" t="s">
        <v>33</v>
      </c>
      <c r="AX320" s="14" t="s">
        <v>72</v>
      </c>
      <c r="AY320" s="258" t="s">
        <v>146</v>
      </c>
    </row>
    <row r="321" s="14" customFormat="1">
      <c r="A321" s="14"/>
      <c r="B321" s="248"/>
      <c r="C321" s="249"/>
      <c r="D321" s="219" t="s">
        <v>235</v>
      </c>
      <c r="E321" s="250" t="s">
        <v>19</v>
      </c>
      <c r="F321" s="251" t="s">
        <v>1039</v>
      </c>
      <c r="G321" s="249"/>
      <c r="H321" s="252">
        <v>0.97499999999999998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8" t="s">
        <v>235</v>
      </c>
      <c r="AU321" s="258" t="s">
        <v>82</v>
      </c>
      <c r="AV321" s="14" t="s">
        <v>82</v>
      </c>
      <c r="AW321" s="14" t="s">
        <v>33</v>
      </c>
      <c r="AX321" s="14" t="s">
        <v>72</v>
      </c>
      <c r="AY321" s="258" t="s">
        <v>146</v>
      </c>
    </row>
    <row r="322" s="13" customFormat="1">
      <c r="A322" s="13"/>
      <c r="B322" s="238"/>
      <c r="C322" s="239"/>
      <c r="D322" s="219" t="s">
        <v>235</v>
      </c>
      <c r="E322" s="240" t="s">
        <v>19</v>
      </c>
      <c r="F322" s="241" t="s">
        <v>1050</v>
      </c>
      <c r="G322" s="239"/>
      <c r="H322" s="240" t="s">
        <v>19</v>
      </c>
      <c r="I322" s="242"/>
      <c r="J322" s="239"/>
      <c r="K322" s="239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235</v>
      </c>
      <c r="AU322" s="247" t="s">
        <v>82</v>
      </c>
      <c r="AV322" s="13" t="s">
        <v>79</v>
      </c>
      <c r="AW322" s="13" t="s">
        <v>33</v>
      </c>
      <c r="AX322" s="13" t="s">
        <v>72</v>
      </c>
      <c r="AY322" s="247" t="s">
        <v>146</v>
      </c>
    </row>
    <row r="323" s="14" customFormat="1">
      <c r="A323" s="14"/>
      <c r="B323" s="248"/>
      <c r="C323" s="249"/>
      <c r="D323" s="219" t="s">
        <v>235</v>
      </c>
      <c r="E323" s="250" t="s">
        <v>19</v>
      </c>
      <c r="F323" s="251" t="s">
        <v>1051</v>
      </c>
      <c r="G323" s="249"/>
      <c r="H323" s="252">
        <v>51.840000000000003</v>
      </c>
      <c r="I323" s="253"/>
      <c r="J323" s="249"/>
      <c r="K323" s="249"/>
      <c r="L323" s="254"/>
      <c r="M323" s="255"/>
      <c r="N323" s="256"/>
      <c r="O323" s="256"/>
      <c r="P323" s="256"/>
      <c r="Q323" s="256"/>
      <c r="R323" s="256"/>
      <c r="S323" s="256"/>
      <c r="T323" s="25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8" t="s">
        <v>235</v>
      </c>
      <c r="AU323" s="258" t="s">
        <v>82</v>
      </c>
      <c r="AV323" s="14" t="s">
        <v>82</v>
      </c>
      <c r="AW323" s="14" t="s">
        <v>33</v>
      </c>
      <c r="AX323" s="14" t="s">
        <v>72</v>
      </c>
      <c r="AY323" s="258" t="s">
        <v>146</v>
      </c>
    </row>
    <row r="324" s="14" customFormat="1">
      <c r="A324" s="14"/>
      <c r="B324" s="248"/>
      <c r="C324" s="249"/>
      <c r="D324" s="219" t="s">
        <v>235</v>
      </c>
      <c r="E324" s="250" t="s">
        <v>19</v>
      </c>
      <c r="F324" s="251" t="s">
        <v>1052</v>
      </c>
      <c r="G324" s="249"/>
      <c r="H324" s="252">
        <v>36.359999999999999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8" t="s">
        <v>235</v>
      </c>
      <c r="AU324" s="258" t="s">
        <v>82</v>
      </c>
      <c r="AV324" s="14" t="s">
        <v>82</v>
      </c>
      <c r="AW324" s="14" t="s">
        <v>33</v>
      </c>
      <c r="AX324" s="14" t="s">
        <v>72</v>
      </c>
      <c r="AY324" s="258" t="s">
        <v>146</v>
      </c>
    </row>
    <row r="325" s="14" customFormat="1">
      <c r="A325" s="14"/>
      <c r="B325" s="248"/>
      <c r="C325" s="249"/>
      <c r="D325" s="219" t="s">
        <v>235</v>
      </c>
      <c r="E325" s="250" t="s">
        <v>19</v>
      </c>
      <c r="F325" s="251" t="s">
        <v>1053</v>
      </c>
      <c r="G325" s="249"/>
      <c r="H325" s="252">
        <v>-5.04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8" t="s">
        <v>235</v>
      </c>
      <c r="AU325" s="258" t="s">
        <v>82</v>
      </c>
      <c r="AV325" s="14" t="s">
        <v>82</v>
      </c>
      <c r="AW325" s="14" t="s">
        <v>33</v>
      </c>
      <c r="AX325" s="14" t="s">
        <v>72</v>
      </c>
      <c r="AY325" s="258" t="s">
        <v>146</v>
      </c>
    </row>
    <row r="326" s="14" customFormat="1">
      <c r="A326" s="14"/>
      <c r="B326" s="248"/>
      <c r="C326" s="249"/>
      <c r="D326" s="219" t="s">
        <v>235</v>
      </c>
      <c r="E326" s="250" t="s">
        <v>19</v>
      </c>
      <c r="F326" s="251" t="s">
        <v>1054</v>
      </c>
      <c r="G326" s="249"/>
      <c r="H326" s="252">
        <v>2.9700000000000002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8" t="s">
        <v>235</v>
      </c>
      <c r="AU326" s="258" t="s">
        <v>82</v>
      </c>
      <c r="AV326" s="14" t="s">
        <v>82</v>
      </c>
      <c r="AW326" s="14" t="s">
        <v>33</v>
      </c>
      <c r="AX326" s="14" t="s">
        <v>72</v>
      </c>
      <c r="AY326" s="258" t="s">
        <v>146</v>
      </c>
    </row>
    <row r="327" s="14" customFormat="1">
      <c r="A327" s="14"/>
      <c r="B327" s="248"/>
      <c r="C327" s="249"/>
      <c r="D327" s="219" t="s">
        <v>235</v>
      </c>
      <c r="E327" s="250" t="s">
        <v>19</v>
      </c>
      <c r="F327" s="251" t="s">
        <v>1055</v>
      </c>
      <c r="G327" s="249"/>
      <c r="H327" s="252">
        <v>-9.8599999999999994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235</v>
      </c>
      <c r="AU327" s="258" t="s">
        <v>82</v>
      </c>
      <c r="AV327" s="14" t="s">
        <v>82</v>
      </c>
      <c r="AW327" s="14" t="s">
        <v>33</v>
      </c>
      <c r="AX327" s="14" t="s">
        <v>72</v>
      </c>
      <c r="AY327" s="258" t="s">
        <v>146</v>
      </c>
    </row>
    <row r="328" s="14" customFormat="1">
      <c r="A328" s="14"/>
      <c r="B328" s="248"/>
      <c r="C328" s="249"/>
      <c r="D328" s="219" t="s">
        <v>235</v>
      </c>
      <c r="E328" s="250" t="s">
        <v>19</v>
      </c>
      <c r="F328" s="251" t="s">
        <v>1056</v>
      </c>
      <c r="G328" s="249"/>
      <c r="H328" s="252">
        <v>3.3799999999999999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8" t="s">
        <v>235</v>
      </c>
      <c r="AU328" s="258" t="s">
        <v>82</v>
      </c>
      <c r="AV328" s="14" t="s">
        <v>82</v>
      </c>
      <c r="AW328" s="14" t="s">
        <v>33</v>
      </c>
      <c r="AX328" s="14" t="s">
        <v>72</v>
      </c>
      <c r="AY328" s="258" t="s">
        <v>146</v>
      </c>
    </row>
    <row r="329" s="14" customFormat="1">
      <c r="A329" s="14"/>
      <c r="B329" s="248"/>
      <c r="C329" s="249"/>
      <c r="D329" s="219" t="s">
        <v>235</v>
      </c>
      <c r="E329" s="250" t="s">
        <v>19</v>
      </c>
      <c r="F329" s="251" t="s">
        <v>1057</v>
      </c>
      <c r="G329" s="249"/>
      <c r="H329" s="252">
        <v>11.880000000000001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8" t="s">
        <v>235</v>
      </c>
      <c r="AU329" s="258" t="s">
        <v>82</v>
      </c>
      <c r="AV329" s="14" t="s">
        <v>82</v>
      </c>
      <c r="AW329" s="14" t="s">
        <v>33</v>
      </c>
      <c r="AX329" s="14" t="s">
        <v>72</v>
      </c>
      <c r="AY329" s="258" t="s">
        <v>146</v>
      </c>
    </row>
    <row r="330" s="14" customFormat="1">
      <c r="A330" s="14"/>
      <c r="B330" s="248"/>
      <c r="C330" s="249"/>
      <c r="D330" s="219" t="s">
        <v>235</v>
      </c>
      <c r="E330" s="250" t="s">
        <v>19</v>
      </c>
      <c r="F330" s="251" t="s">
        <v>1058</v>
      </c>
      <c r="G330" s="249"/>
      <c r="H330" s="252">
        <v>11.880000000000001</v>
      </c>
      <c r="I330" s="253"/>
      <c r="J330" s="249"/>
      <c r="K330" s="249"/>
      <c r="L330" s="254"/>
      <c r="M330" s="255"/>
      <c r="N330" s="256"/>
      <c r="O330" s="256"/>
      <c r="P330" s="256"/>
      <c r="Q330" s="256"/>
      <c r="R330" s="256"/>
      <c r="S330" s="256"/>
      <c r="T330" s="25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8" t="s">
        <v>235</v>
      </c>
      <c r="AU330" s="258" t="s">
        <v>82</v>
      </c>
      <c r="AV330" s="14" t="s">
        <v>82</v>
      </c>
      <c r="AW330" s="14" t="s">
        <v>33</v>
      </c>
      <c r="AX330" s="14" t="s">
        <v>72</v>
      </c>
      <c r="AY330" s="258" t="s">
        <v>146</v>
      </c>
    </row>
    <row r="331" s="14" customFormat="1">
      <c r="A331" s="14"/>
      <c r="B331" s="248"/>
      <c r="C331" s="249"/>
      <c r="D331" s="219" t="s">
        <v>235</v>
      </c>
      <c r="E331" s="250" t="s">
        <v>19</v>
      </c>
      <c r="F331" s="251" t="s">
        <v>995</v>
      </c>
      <c r="G331" s="249"/>
      <c r="H331" s="252">
        <v>-9.0749999999999993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8" t="s">
        <v>235</v>
      </c>
      <c r="AU331" s="258" t="s">
        <v>82</v>
      </c>
      <c r="AV331" s="14" t="s">
        <v>82</v>
      </c>
      <c r="AW331" s="14" t="s">
        <v>33</v>
      </c>
      <c r="AX331" s="14" t="s">
        <v>72</v>
      </c>
      <c r="AY331" s="258" t="s">
        <v>146</v>
      </c>
    </row>
    <row r="332" s="13" customFormat="1">
      <c r="A332" s="13"/>
      <c r="B332" s="238"/>
      <c r="C332" s="239"/>
      <c r="D332" s="219" t="s">
        <v>235</v>
      </c>
      <c r="E332" s="240" t="s">
        <v>19</v>
      </c>
      <c r="F332" s="241" t="s">
        <v>1059</v>
      </c>
      <c r="G332" s="239"/>
      <c r="H332" s="240" t="s">
        <v>19</v>
      </c>
      <c r="I332" s="242"/>
      <c r="J332" s="239"/>
      <c r="K332" s="239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235</v>
      </c>
      <c r="AU332" s="247" t="s">
        <v>82</v>
      </c>
      <c r="AV332" s="13" t="s">
        <v>79</v>
      </c>
      <c r="AW332" s="13" t="s">
        <v>33</v>
      </c>
      <c r="AX332" s="13" t="s">
        <v>72</v>
      </c>
      <c r="AY332" s="247" t="s">
        <v>146</v>
      </c>
    </row>
    <row r="333" s="14" customFormat="1">
      <c r="A333" s="14"/>
      <c r="B333" s="248"/>
      <c r="C333" s="249"/>
      <c r="D333" s="219" t="s">
        <v>235</v>
      </c>
      <c r="E333" s="250" t="s">
        <v>19</v>
      </c>
      <c r="F333" s="251" t="s">
        <v>1060</v>
      </c>
      <c r="G333" s="249"/>
      <c r="H333" s="252">
        <v>-87.616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8" t="s">
        <v>235</v>
      </c>
      <c r="AU333" s="258" t="s">
        <v>82</v>
      </c>
      <c r="AV333" s="14" t="s">
        <v>82</v>
      </c>
      <c r="AW333" s="14" t="s">
        <v>33</v>
      </c>
      <c r="AX333" s="14" t="s">
        <v>72</v>
      </c>
      <c r="AY333" s="258" t="s">
        <v>146</v>
      </c>
    </row>
    <row r="334" s="15" customFormat="1">
      <c r="A334" s="15"/>
      <c r="B334" s="269"/>
      <c r="C334" s="270"/>
      <c r="D334" s="219" t="s">
        <v>235</v>
      </c>
      <c r="E334" s="271" t="s">
        <v>19</v>
      </c>
      <c r="F334" s="272" t="s">
        <v>271</v>
      </c>
      <c r="G334" s="270"/>
      <c r="H334" s="273">
        <v>777.529</v>
      </c>
      <c r="I334" s="274"/>
      <c r="J334" s="270"/>
      <c r="K334" s="270"/>
      <c r="L334" s="275"/>
      <c r="M334" s="276"/>
      <c r="N334" s="277"/>
      <c r="O334" s="277"/>
      <c r="P334" s="277"/>
      <c r="Q334" s="277"/>
      <c r="R334" s="277"/>
      <c r="S334" s="277"/>
      <c r="T334" s="27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9" t="s">
        <v>235</v>
      </c>
      <c r="AU334" s="279" t="s">
        <v>82</v>
      </c>
      <c r="AV334" s="15" t="s">
        <v>145</v>
      </c>
      <c r="AW334" s="15" t="s">
        <v>33</v>
      </c>
      <c r="AX334" s="15" t="s">
        <v>79</v>
      </c>
      <c r="AY334" s="279" t="s">
        <v>146</v>
      </c>
    </row>
    <row r="335" s="2" customFormat="1" ht="16.5" customHeight="1">
      <c r="A335" s="39"/>
      <c r="B335" s="40"/>
      <c r="C335" s="206" t="s">
        <v>327</v>
      </c>
      <c r="D335" s="206" t="s">
        <v>147</v>
      </c>
      <c r="E335" s="207" t="s">
        <v>1062</v>
      </c>
      <c r="F335" s="208" t="s">
        <v>1063</v>
      </c>
      <c r="G335" s="209" t="s">
        <v>252</v>
      </c>
      <c r="H335" s="210">
        <v>58.409999999999997</v>
      </c>
      <c r="I335" s="211"/>
      <c r="J335" s="212">
        <f>ROUND(I335*H335,2)</f>
        <v>0</v>
      </c>
      <c r="K335" s="208" t="s">
        <v>194</v>
      </c>
      <c r="L335" s="45"/>
      <c r="M335" s="213" t="s">
        <v>19</v>
      </c>
      <c r="N335" s="214" t="s">
        <v>43</v>
      </c>
      <c r="O335" s="85"/>
      <c r="P335" s="215">
        <f>O335*H335</f>
        <v>0</v>
      </c>
      <c r="Q335" s="215">
        <v>0.00012999999999999999</v>
      </c>
      <c r="R335" s="215">
        <f>Q335*H335</f>
        <v>0.007593299999999999</v>
      </c>
      <c r="S335" s="215">
        <v>0</v>
      </c>
      <c r="T335" s="21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7" t="s">
        <v>145</v>
      </c>
      <c r="AT335" s="217" t="s">
        <v>147</v>
      </c>
      <c r="AU335" s="217" t="s">
        <v>82</v>
      </c>
      <c r="AY335" s="18" t="s">
        <v>146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8" t="s">
        <v>79</v>
      </c>
      <c r="BK335" s="218">
        <f>ROUND(I335*H335,2)</f>
        <v>0</v>
      </c>
      <c r="BL335" s="18" t="s">
        <v>145</v>
      </c>
      <c r="BM335" s="217" t="s">
        <v>1064</v>
      </c>
    </row>
    <row r="336" s="2" customFormat="1">
      <c r="A336" s="39"/>
      <c r="B336" s="40"/>
      <c r="C336" s="41"/>
      <c r="D336" s="219" t="s">
        <v>152</v>
      </c>
      <c r="E336" s="41"/>
      <c r="F336" s="220" t="s">
        <v>1065</v>
      </c>
      <c r="G336" s="41"/>
      <c r="H336" s="41"/>
      <c r="I336" s="221"/>
      <c r="J336" s="41"/>
      <c r="K336" s="41"/>
      <c r="L336" s="45"/>
      <c r="M336" s="222"/>
      <c r="N336" s="223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152</v>
      </c>
      <c r="AU336" s="18" t="s">
        <v>82</v>
      </c>
    </row>
    <row r="337" s="2" customFormat="1">
      <c r="A337" s="39"/>
      <c r="B337" s="40"/>
      <c r="C337" s="41"/>
      <c r="D337" s="236" t="s">
        <v>197</v>
      </c>
      <c r="E337" s="41"/>
      <c r="F337" s="237" t="s">
        <v>1066</v>
      </c>
      <c r="G337" s="41"/>
      <c r="H337" s="41"/>
      <c r="I337" s="221"/>
      <c r="J337" s="41"/>
      <c r="K337" s="41"/>
      <c r="L337" s="45"/>
      <c r="M337" s="222"/>
      <c r="N337" s="223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197</v>
      </c>
      <c r="AU337" s="18" t="s">
        <v>82</v>
      </c>
    </row>
    <row r="338" s="13" customFormat="1">
      <c r="A338" s="13"/>
      <c r="B338" s="238"/>
      <c r="C338" s="239"/>
      <c r="D338" s="219" t="s">
        <v>235</v>
      </c>
      <c r="E338" s="240" t="s">
        <v>19</v>
      </c>
      <c r="F338" s="241" t="s">
        <v>953</v>
      </c>
      <c r="G338" s="239"/>
      <c r="H338" s="240" t="s">
        <v>19</v>
      </c>
      <c r="I338" s="242"/>
      <c r="J338" s="239"/>
      <c r="K338" s="239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235</v>
      </c>
      <c r="AU338" s="247" t="s">
        <v>82</v>
      </c>
      <c r="AV338" s="13" t="s">
        <v>79</v>
      </c>
      <c r="AW338" s="13" t="s">
        <v>33</v>
      </c>
      <c r="AX338" s="13" t="s">
        <v>72</v>
      </c>
      <c r="AY338" s="247" t="s">
        <v>146</v>
      </c>
    </row>
    <row r="339" s="14" customFormat="1">
      <c r="A339" s="14"/>
      <c r="B339" s="248"/>
      <c r="C339" s="249"/>
      <c r="D339" s="219" t="s">
        <v>235</v>
      </c>
      <c r="E339" s="250" t="s">
        <v>19</v>
      </c>
      <c r="F339" s="251" t="s">
        <v>962</v>
      </c>
      <c r="G339" s="249"/>
      <c r="H339" s="252">
        <v>58.409999999999997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235</v>
      </c>
      <c r="AU339" s="258" t="s">
        <v>82</v>
      </c>
      <c r="AV339" s="14" t="s">
        <v>82</v>
      </c>
      <c r="AW339" s="14" t="s">
        <v>33</v>
      </c>
      <c r="AX339" s="14" t="s">
        <v>79</v>
      </c>
      <c r="AY339" s="258" t="s">
        <v>146</v>
      </c>
    </row>
    <row r="340" s="2" customFormat="1" ht="33" customHeight="1">
      <c r="A340" s="39"/>
      <c r="B340" s="40"/>
      <c r="C340" s="206" t="s">
        <v>336</v>
      </c>
      <c r="D340" s="206" t="s">
        <v>147</v>
      </c>
      <c r="E340" s="207" t="s">
        <v>1067</v>
      </c>
      <c r="F340" s="208" t="s">
        <v>1068</v>
      </c>
      <c r="G340" s="209" t="s">
        <v>414</v>
      </c>
      <c r="H340" s="210">
        <v>31.600000000000001</v>
      </c>
      <c r="I340" s="211"/>
      <c r="J340" s="212">
        <f>ROUND(I340*H340,2)</f>
        <v>0</v>
      </c>
      <c r="K340" s="208" t="s">
        <v>194</v>
      </c>
      <c r="L340" s="45"/>
      <c r="M340" s="213" t="s">
        <v>19</v>
      </c>
      <c r="N340" s="214" t="s">
        <v>43</v>
      </c>
      <c r="O340" s="85"/>
      <c r="P340" s="215">
        <f>O340*H340</f>
        <v>0</v>
      </c>
      <c r="Q340" s="215">
        <v>2.0000000000000002E-05</v>
      </c>
      <c r="R340" s="215">
        <f>Q340*H340</f>
        <v>0.00063200000000000007</v>
      </c>
      <c r="S340" s="215">
        <v>0</v>
      </c>
      <c r="T340" s="216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7" t="s">
        <v>145</v>
      </c>
      <c r="AT340" s="217" t="s">
        <v>147</v>
      </c>
      <c r="AU340" s="217" t="s">
        <v>82</v>
      </c>
      <c r="AY340" s="18" t="s">
        <v>146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8" t="s">
        <v>79</v>
      </c>
      <c r="BK340" s="218">
        <f>ROUND(I340*H340,2)</f>
        <v>0</v>
      </c>
      <c r="BL340" s="18" t="s">
        <v>145</v>
      </c>
      <c r="BM340" s="217" t="s">
        <v>1069</v>
      </c>
    </row>
    <row r="341" s="2" customFormat="1">
      <c r="A341" s="39"/>
      <c r="B341" s="40"/>
      <c r="C341" s="41"/>
      <c r="D341" s="219" t="s">
        <v>152</v>
      </c>
      <c r="E341" s="41"/>
      <c r="F341" s="220" t="s">
        <v>1070</v>
      </c>
      <c r="G341" s="41"/>
      <c r="H341" s="41"/>
      <c r="I341" s="221"/>
      <c r="J341" s="41"/>
      <c r="K341" s="41"/>
      <c r="L341" s="45"/>
      <c r="M341" s="222"/>
      <c r="N341" s="223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152</v>
      </c>
      <c r="AU341" s="18" t="s">
        <v>82</v>
      </c>
    </row>
    <row r="342" s="2" customFormat="1">
      <c r="A342" s="39"/>
      <c r="B342" s="40"/>
      <c r="C342" s="41"/>
      <c r="D342" s="236" t="s">
        <v>197</v>
      </c>
      <c r="E342" s="41"/>
      <c r="F342" s="237" t="s">
        <v>1071</v>
      </c>
      <c r="G342" s="41"/>
      <c r="H342" s="41"/>
      <c r="I342" s="221"/>
      <c r="J342" s="41"/>
      <c r="K342" s="41"/>
      <c r="L342" s="45"/>
      <c r="M342" s="222"/>
      <c r="N342" s="22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197</v>
      </c>
      <c r="AU342" s="18" t="s">
        <v>82</v>
      </c>
    </row>
    <row r="343" s="13" customFormat="1">
      <c r="A343" s="13"/>
      <c r="B343" s="238"/>
      <c r="C343" s="239"/>
      <c r="D343" s="219" t="s">
        <v>235</v>
      </c>
      <c r="E343" s="240" t="s">
        <v>19</v>
      </c>
      <c r="F343" s="241" t="s">
        <v>953</v>
      </c>
      <c r="G343" s="239"/>
      <c r="H343" s="240" t="s">
        <v>19</v>
      </c>
      <c r="I343" s="242"/>
      <c r="J343" s="239"/>
      <c r="K343" s="239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235</v>
      </c>
      <c r="AU343" s="247" t="s">
        <v>82</v>
      </c>
      <c r="AV343" s="13" t="s">
        <v>79</v>
      </c>
      <c r="AW343" s="13" t="s">
        <v>33</v>
      </c>
      <c r="AX343" s="13" t="s">
        <v>72</v>
      </c>
      <c r="AY343" s="247" t="s">
        <v>146</v>
      </c>
    </row>
    <row r="344" s="14" customFormat="1">
      <c r="A344" s="14"/>
      <c r="B344" s="248"/>
      <c r="C344" s="249"/>
      <c r="D344" s="219" t="s">
        <v>235</v>
      </c>
      <c r="E344" s="250" t="s">
        <v>19</v>
      </c>
      <c r="F344" s="251" t="s">
        <v>1072</v>
      </c>
      <c r="G344" s="249"/>
      <c r="H344" s="252">
        <v>31.600000000000001</v>
      </c>
      <c r="I344" s="253"/>
      <c r="J344" s="249"/>
      <c r="K344" s="249"/>
      <c r="L344" s="254"/>
      <c r="M344" s="255"/>
      <c r="N344" s="256"/>
      <c r="O344" s="256"/>
      <c r="P344" s="256"/>
      <c r="Q344" s="256"/>
      <c r="R344" s="256"/>
      <c r="S344" s="256"/>
      <c r="T344" s="257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8" t="s">
        <v>235</v>
      </c>
      <c r="AU344" s="258" t="s">
        <v>82</v>
      </c>
      <c r="AV344" s="14" t="s">
        <v>82</v>
      </c>
      <c r="AW344" s="14" t="s">
        <v>33</v>
      </c>
      <c r="AX344" s="14" t="s">
        <v>79</v>
      </c>
      <c r="AY344" s="258" t="s">
        <v>146</v>
      </c>
    </row>
    <row r="345" s="2" customFormat="1" ht="24.15" customHeight="1">
      <c r="A345" s="39"/>
      <c r="B345" s="40"/>
      <c r="C345" s="206" t="s">
        <v>342</v>
      </c>
      <c r="D345" s="206" t="s">
        <v>147</v>
      </c>
      <c r="E345" s="207" t="s">
        <v>337</v>
      </c>
      <c r="F345" s="208" t="s">
        <v>338</v>
      </c>
      <c r="G345" s="209" t="s">
        <v>231</v>
      </c>
      <c r="H345" s="210">
        <v>5</v>
      </c>
      <c r="I345" s="211"/>
      <c r="J345" s="212">
        <f>ROUND(I345*H345,2)</f>
        <v>0</v>
      </c>
      <c r="K345" s="208" t="s">
        <v>194</v>
      </c>
      <c r="L345" s="45"/>
      <c r="M345" s="213" t="s">
        <v>19</v>
      </c>
      <c r="N345" s="214" t="s">
        <v>43</v>
      </c>
      <c r="O345" s="85"/>
      <c r="P345" s="215">
        <f>O345*H345</f>
        <v>0</v>
      </c>
      <c r="Q345" s="215">
        <v>0.44169999999999998</v>
      </c>
      <c r="R345" s="215">
        <f>Q345*H345</f>
        <v>2.2084999999999999</v>
      </c>
      <c r="S345" s="215">
        <v>0</v>
      </c>
      <c r="T345" s="216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7" t="s">
        <v>145</v>
      </c>
      <c r="AT345" s="217" t="s">
        <v>147</v>
      </c>
      <c r="AU345" s="217" t="s">
        <v>82</v>
      </c>
      <c r="AY345" s="18" t="s">
        <v>146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8" t="s">
        <v>79</v>
      </c>
      <c r="BK345" s="218">
        <f>ROUND(I345*H345,2)</f>
        <v>0</v>
      </c>
      <c r="BL345" s="18" t="s">
        <v>145</v>
      </c>
      <c r="BM345" s="217" t="s">
        <v>1073</v>
      </c>
    </row>
    <row r="346" s="2" customFormat="1">
      <c r="A346" s="39"/>
      <c r="B346" s="40"/>
      <c r="C346" s="41"/>
      <c r="D346" s="219" t="s">
        <v>152</v>
      </c>
      <c r="E346" s="41"/>
      <c r="F346" s="220" t="s">
        <v>340</v>
      </c>
      <c r="G346" s="41"/>
      <c r="H346" s="41"/>
      <c r="I346" s="221"/>
      <c r="J346" s="41"/>
      <c r="K346" s="41"/>
      <c r="L346" s="45"/>
      <c r="M346" s="222"/>
      <c r="N346" s="223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152</v>
      </c>
      <c r="AU346" s="18" t="s">
        <v>82</v>
      </c>
    </row>
    <row r="347" s="2" customFormat="1">
      <c r="A347" s="39"/>
      <c r="B347" s="40"/>
      <c r="C347" s="41"/>
      <c r="D347" s="236" t="s">
        <v>197</v>
      </c>
      <c r="E347" s="41"/>
      <c r="F347" s="237" t="s">
        <v>341</v>
      </c>
      <c r="G347" s="41"/>
      <c r="H347" s="41"/>
      <c r="I347" s="221"/>
      <c r="J347" s="41"/>
      <c r="K347" s="41"/>
      <c r="L347" s="45"/>
      <c r="M347" s="222"/>
      <c r="N347" s="223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197</v>
      </c>
      <c r="AU347" s="18" t="s">
        <v>82</v>
      </c>
    </row>
    <row r="348" s="13" customFormat="1">
      <c r="A348" s="13"/>
      <c r="B348" s="238"/>
      <c r="C348" s="239"/>
      <c r="D348" s="219" t="s">
        <v>235</v>
      </c>
      <c r="E348" s="240" t="s">
        <v>19</v>
      </c>
      <c r="F348" s="241" t="s">
        <v>1074</v>
      </c>
      <c r="G348" s="239"/>
      <c r="H348" s="240" t="s">
        <v>19</v>
      </c>
      <c r="I348" s="242"/>
      <c r="J348" s="239"/>
      <c r="K348" s="239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235</v>
      </c>
      <c r="AU348" s="247" t="s">
        <v>82</v>
      </c>
      <c r="AV348" s="13" t="s">
        <v>79</v>
      </c>
      <c r="AW348" s="13" t="s">
        <v>33</v>
      </c>
      <c r="AX348" s="13" t="s">
        <v>72</v>
      </c>
      <c r="AY348" s="247" t="s">
        <v>146</v>
      </c>
    </row>
    <row r="349" s="14" customFormat="1">
      <c r="A349" s="14"/>
      <c r="B349" s="248"/>
      <c r="C349" s="249"/>
      <c r="D349" s="219" t="s">
        <v>235</v>
      </c>
      <c r="E349" s="250" t="s">
        <v>19</v>
      </c>
      <c r="F349" s="251" t="s">
        <v>166</v>
      </c>
      <c r="G349" s="249"/>
      <c r="H349" s="252">
        <v>5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235</v>
      </c>
      <c r="AU349" s="258" t="s">
        <v>82</v>
      </c>
      <c r="AV349" s="14" t="s">
        <v>82</v>
      </c>
      <c r="AW349" s="14" t="s">
        <v>33</v>
      </c>
      <c r="AX349" s="14" t="s">
        <v>79</v>
      </c>
      <c r="AY349" s="258" t="s">
        <v>146</v>
      </c>
    </row>
    <row r="350" s="2" customFormat="1" ht="37.8" customHeight="1">
      <c r="A350" s="39"/>
      <c r="B350" s="40"/>
      <c r="C350" s="259" t="s">
        <v>347</v>
      </c>
      <c r="D350" s="259" t="s">
        <v>245</v>
      </c>
      <c r="E350" s="260" t="s">
        <v>1075</v>
      </c>
      <c r="F350" s="261" t="s">
        <v>1076</v>
      </c>
      <c r="G350" s="262" t="s">
        <v>231</v>
      </c>
      <c r="H350" s="263">
        <v>3</v>
      </c>
      <c r="I350" s="264"/>
      <c r="J350" s="265">
        <f>ROUND(I350*H350,2)</f>
        <v>0</v>
      </c>
      <c r="K350" s="261" t="s">
        <v>194</v>
      </c>
      <c r="L350" s="266"/>
      <c r="M350" s="267" t="s">
        <v>19</v>
      </c>
      <c r="N350" s="268" t="s">
        <v>43</v>
      </c>
      <c r="O350" s="85"/>
      <c r="P350" s="215">
        <f>O350*H350</f>
        <v>0</v>
      </c>
      <c r="Q350" s="215">
        <v>0.012489999999999999</v>
      </c>
      <c r="R350" s="215">
        <f>Q350*H350</f>
        <v>0.037469999999999996</v>
      </c>
      <c r="S350" s="215">
        <v>0</v>
      </c>
      <c r="T350" s="21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7" t="s">
        <v>179</v>
      </c>
      <c r="AT350" s="217" t="s">
        <v>245</v>
      </c>
      <c r="AU350" s="217" t="s">
        <v>82</v>
      </c>
      <c r="AY350" s="18" t="s">
        <v>146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8" t="s">
        <v>79</v>
      </c>
      <c r="BK350" s="218">
        <f>ROUND(I350*H350,2)</f>
        <v>0</v>
      </c>
      <c r="BL350" s="18" t="s">
        <v>145</v>
      </c>
      <c r="BM350" s="217" t="s">
        <v>1077</v>
      </c>
    </row>
    <row r="351" s="2" customFormat="1">
      <c r="A351" s="39"/>
      <c r="B351" s="40"/>
      <c r="C351" s="41"/>
      <c r="D351" s="219" t="s">
        <v>152</v>
      </c>
      <c r="E351" s="41"/>
      <c r="F351" s="220" t="s">
        <v>1076</v>
      </c>
      <c r="G351" s="41"/>
      <c r="H351" s="41"/>
      <c r="I351" s="221"/>
      <c r="J351" s="41"/>
      <c r="K351" s="41"/>
      <c r="L351" s="45"/>
      <c r="M351" s="222"/>
      <c r="N351" s="223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152</v>
      </c>
      <c r="AU351" s="18" t="s">
        <v>82</v>
      </c>
    </row>
    <row r="352" s="2" customFormat="1" ht="37.8" customHeight="1">
      <c r="A352" s="39"/>
      <c r="B352" s="40"/>
      <c r="C352" s="259" t="s">
        <v>361</v>
      </c>
      <c r="D352" s="259" t="s">
        <v>245</v>
      </c>
      <c r="E352" s="260" t="s">
        <v>343</v>
      </c>
      <c r="F352" s="261" t="s">
        <v>344</v>
      </c>
      <c r="G352" s="262" t="s">
        <v>231</v>
      </c>
      <c r="H352" s="263">
        <v>1</v>
      </c>
      <c r="I352" s="264"/>
      <c r="J352" s="265">
        <f>ROUND(I352*H352,2)</f>
        <v>0</v>
      </c>
      <c r="K352" s="261" t="s">
        <v>194</v>
      </c>
      <c r="L352" s="266"/>
      <c r="M352" s="267" t="s">
        <v>19</v>
      </c>
      <c r="N352" s="268" t="s">
        <v>43</v>
      </c>
      <c r="O352" s="85"/>
      <c r="P352" s="215">
        <f>O352*H352</f>
        <v>0</v>
      </c>
      <c r="Q352" s="215">
        <v>0.01521</v>
      </c>
      <c r="R352" s="215">
        <f>Q352*H352</f>
        <v>0.01521</v>
      </c>
      <c r="S352" s="215">
        <v>0</v>
      </c>
      <c r="T352" s="21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7" t="s">
        <v>179</v>
      </c>
      <c r="AT352" s="217" t="s">
        <v>245</v>
      </c>
      <c r="AU352" s="217" t="s">
        <v>82</v>
      </c>
      <c r="AY352" s="18" t="s">
        <v>146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8" t="s">
        <v>79</v>
      </c>
      <c r="BK352" s="218">
        <f>ROUND(I352*H352,2)</f>
        <v>0</v>
      </c>
      <c r="BL352" s="18" t="s">
        <v>145</v>
      </c>
      <c r="BM352" s="217" t="s">
        <v>1078</v>
      </c>
    </row>
    <row r="353" s="2" customFormat="1">
      <c r="A353" s="39"/>
      <c r="B353" s="40"/>
      <c r="C353" s="41"/>
      <c r="D353" s="219" t="s">
        <v>152</v>
      </c>
      <c r="E353" s="41"/>
      <c r="F353" s="220" t="s">
        <v>344</v>
      </c>
      <c r="G353" s="41"/>
      <c r="H353" s="41"/>
      <c r="I353" s="221"/>
      <c r="J353" s="41"/>
      <c r="K353" s="41"/>
      <c r="L353" s="45"/>
      <c r="M353" s="222"/>
      <c r="N353" s="223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152</v>
      </c>
      <c r="AU353" s="18" t="s">
        <v>82</v>
      </c>
    </row>
    <row r="354" s="2" customFormat="1" ht="37.8" customHeight="1">
      <c r="A354" s="39"/>
      <c r="B354" s="40"/>
      <c r="C354" s="259" t="s">
        <v>8</v>
      </c>
      <c r="D354" s="259" t="s">
        <v>245</v>
      </c>
      <c r="E354" s="260" t="s">
        <v>1079</v>
      </c>
      <c r="F354" s="261" t="s">
        <v>1080</v>
      </c>
      <c r="G354" s="262" t="s">
        <v>231</v>
      </c>
      <c r="H354" s="263">
        <v>1</v>
      </c>
      <c r="I354" s="264"/>
      <c r="J354" s="265">
        <f>ROUND(I354*H354,2)</f>
        <v>0</v>
      </c>
      <c r="K354" s="261" t="s">
        <v>194</v>
      </c>
      <c r="L354" s="266"/>
      <c r="M354" s="267" t="s">
        <v>19</v>
      </c>
      <c r="N354" s="268" t="s">
        <v>43</v>
      </c>
      <c r="O354" s="85"/>
      <c r="P354" s="215">
        <f>O354*H354</f>
        <v>0</v>
      </c>
      <c r="Q354" s="215">
        <v>0.017930000000000001</v>
      </c>
      <c r="R354" s="215">
        <f>Q354*H354</f>
        <v>0.017930000000000001</v>
      </c>
      <c r="S354" s="215">
        <v>0</v>
      </c>
      <c r="T354" s="21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7" t="s">
        <v>179</v>
      </c>
      <c r="AT354" s="217" t="s">
        <v>245</v>
      </c>
      <c r="AU354" s="217" t="s">
        <v>82</v>
      </c>
      <c r="AY354" s="18" t="s">
        <v>146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8" t="s">
        <v>79</v>
      </c>
      <c r="BK354" s="218">
        <f>ROUND(I354*H354,2)</f>
        <v>0</v>
      </c>
      <c r="BL354" s="18" t="s">
        <v>145</v>
      </c>
      <c r="BM354" s="217" t="s">
        <v>1081</v>
      </c>
    </row>
    <row r="355" s="2" customFormat="1">
      <c r="A355" s="39"/>
      <c r="B355" s="40"/>
      <c r="C355" s="41"/>
      <c r="D355" s="219" t="s">
        <v>152</v>
      </c>
      <c r="E355" s="41"/>
      <c r="F355" s="220" t="s">
        <v>1080</v>
      </c>
      <c r="G355" s="41"/>
      <c r="H355" s="41"/>
      <c r="I355" s="221"/>
      <c r="J355" s="41"/>
      <c r="K355" s="41"/>
      <c r="L355" s="45"/>
      <c r="M355" s="222"/>
      <c r="N355" s="223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152</v>
      </c>
      <c r="AU355" s="18" t="s">
        <v>82</v>
      </c>
    </row>
    <row r="356" s="11" customFormat="1" ht="22.8" customHeight="1">
      <c r="A356" s="11"/>
      <c r="B356" s="192"/>
      <c r="C356" s="193"/>
      <c r="D356" s="194" t="s">
        <v>71</v>
      </c>
      <c r="E356" s="234" t="s">
        <v>286</v>
      </c>
      <c r="F356" s="234" t="s">
        <v>346</v>
      </c>
      <c r="G356" s="193"/>
      <c r="H356" s="193"/>
      <c r="I356" s="196"/>
      <c r="J356" s="235">
        <f>BK356</f>
        <v>0</v>
      </c>
      <c r="K356" s="193"/>
      <c r="L356" s="198"/>
      <c r="M356" s="199"/>
      <c r="N356" s="200"/>
      <c r="O356" s="200"/>
      <c r="P356" s="201">
        <f>SUM(P357:P451)</f>
        <v>0</v>
      </c>
      <c r="Q356" s="200"/>
      <c r="R356" s="201">
        <f>SUM(R357:R451)</f>
        <v>0.050551199999999998</v>
      </c>
      <c r="S356" s="200"/>
      <c r="T356" s="202">
        <f>SUM(T357:T451)</f>
        <v>25.870078000000003</v>
      </c>
      <c r="U356" s="11"/>
      <c r="V356" s="11"/>
      <c r="W356" s="11"/>
      <c r="X356" s="11"/>
      <c r="Y356" s="11"/>
      <c r="Z356" s="11"/>
      <c r="AA356" s="11"/>
      <c r="AB356" s="11"/>
      <c r="AC356" s="11"/>
      <c r="AD356" s="11"/>
      <c r="AE356" s="11"/>
      <c r="AR356" s="203" t="s">
        <v>79</v>
      </c>
      <c r="AT356" s="204" t="s">
        <v>71</v>
      </c>
      <c r="AU356" s="204" t="s">
        <v>79</v>
      </c>
      <c r="AY356" s="203" t="s">
        <v>146</v>
      </c>
      <c r="BK356" s="205">
        <f>SUM(BK357:BK451)</f>
        <v>0</v>
      </c>
    </row>
    <row r="357" s="2" customFormat="1" ht="33" customHeight="1">
      <c r="A357" s="39"/>
      <c r="B357" s="40"/>
      <c r="C357" s="206" t="s">
        <v>395</v>
      </c>
      <c r="D357" s="206" t="s">
        <v>147</v>
      </c>
      <c r="E357" s="207" t="s">
        <v>348</v>
      </c>
      <c r="F357" s="208" t="s">
        <v>349</v>
      </c>
      <c r="G357" s="209" t="s">
        <v>252</v>
      </c>
      <c r="H357" s="210">
        <v>297.36000000000001</v>
      </c>
      <c r="I357" s="211"/>
      <c r="J357" s="212">
        <f>ROUND(I357*H357,2)</f>
        <v>0</v>
      </c>
      <c r="K357" s="208" t="s">
        <v>194</v>
      </c>
      <c r="L357" s="45"/>
      <c r="M357" s="213" t="s">
        <v>19</v>
      </c>
      <c r="N357" s="214" t="s">
        <v>43</v>
      </c>
      <c r="O357" s="85"/>
      <c r="P357" s="215">
        <f>O357*H357</f>
        <v>0</v>
      </c>
      <c r="Q357" s="215">
        <v>0.00012999999999999999</v>
      </c>
      <c r="R357" s="215">
        <f>Q357*H357</f>
        <v>0.038656799999999998</v>
      </c>
      <c r="S357" s="215">
        <v>0</v>
      </c>
      <c r="T357" s="21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7" t="s">
        <v>145</v>
      </c>
      <c r="AT357" s="217" t="s">
        <v>147</v>
      </c>
      <c r="AU357" s="217" t="s">
        <v>82</v>
      </c>
      <c r="AY357" s="18" t="s">
        <v>146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8" t="s">
        <v>79</v>
      </c>
      <c r="BK357" s="218">
        <f>ROUND(I357*H357,2)</f>
        <v>0</v>
      </c>
      <c r="BL357" s="18" t="s">
        <v>145</v>
      </c>
      <c r="BM357" s="217" t="s">
        <v>1082</v>
      </c>
    </row>
    <row r="358" s="2" customFormat="1">
      <c r="A358" s="39"/>
      <c r="B358" s="40"/>
      <c r="C358" s="41"/>
      <c r="D358" s="219" t="s">
        <v>152</v>
      </c>
      <c r="E358" s="41"/>
      <c r="F358" s="220" t="s">
        <v>351</v>
      </c>
      <c r="G358" s="41"/>
      <c r="H358" s="41"/>
      <c r="I358" s="221"/>
      <c r="J358" s="41"/>
      <c r="K358" s="41"/>
      <c r="L358" s="45"/>
      <c r="M358" s="222"/>
      <c r="N358" s="223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152</v>
      </c>
      <c r="AU358" s="18" t="s">
        <v>82</v>
      </c>
    </row>
    <row r="359" s="2" customFormat="1">
      <c r="A359" s="39"/>
      <c r="B359" s="40"/>
      <c r="C359" s="41"/>
      <c r="D359" s="236" t="s">
        <v>197</v>
      </c>
      <c r="E359" s="41"/>
      <c r="F359" s="237" t="s">
        <v>352</v>
      </c>
      <c r="G359" s="41"/>
      <c r="H359" s="41"/>
      <c r="I359" s="221"/>
      <c r="J359" s="41"/>
      <c r="K359" s="41"/>
      <c r="L359" s="45"/>
      <c r="M359" s="222"/>
      <c r="N359" s="223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197</v>
      </c>
      <c r="AU359" s="18" t="s">
        <v>82</v>
      </c>
    </row>
    <row r="360" s="14" customFormat="1">
      <c r="A360" s="14"/>
      <c r="B360" s="248"/>
      <c r="C360" s="249"/>
      <c r="D360" s="219" t="s">
        <v>235</v>
      </c>
      <c r="E360" s="250" t="s">
        <v>19</v>
      </c>
      <c r="F360" s="251" t="s">
        <v>1083</v>
      </c>
      <c r="G360" s="249"/>
      <c r="H360" s="252">
        <v>35.390000000000001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8" t="s">
        <v>235</v>
      </c>
      <c r="AU360" s="258" t="s">
        <v>82</v>
      </c>
      <c r="AV360" s="14" t="s">
        <v>82</v>
      </c>
      <c r="AW360" s="14" t="s">
        <v>33</v>
      </c>
      <c r="AX360" s="14" t="s">
        <v>72</v>
      </c>
      <c r="AY360" s="258" t="s">
        <v>146</v>
      </c>
    </row>
    <row r="361" s="14" customFormat="1">
      <c r="A361" s="14"/>
      <c r="B361" s="248"/>
      <c r="C361" s="249"/>
      <c r="D361" s="219" t="s">
        <v>235</v>
      </c>
      <c r="E361" s="250" t="s">
        <v>19</v>
      </c>
      <c r="F361" s="251" t="s">
        <v>1084</v>
      </c>
      <c r="G361" s="249"/>
      <c r="H361" s="252">
        <v>5.9000000000000004</v>
      </c>
      <c r="I361" s="253"/>
      <c r="J361" s="249"/>
      <c r="K361" s="249"/>
      <c r="L361" s="254"/>
      <c r="M361" s="255"/>
      <c r="N361" s="256"/>
      <c r="O361" s="256"/>
      <c r="P361" s="256"/>
      <c r="Q361" s="256"/>
      <c r="R361" s="256"/>
      <c r="S361" s="256"/>
      <c r="T361" s="25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8" t="s">
        <v>235</v>
      </c>
      <c r="AU361" s="258" t="s">
        <v>82</v>
      </c>
      <c r="AV361" s="14" t="s">
        <v>82</v>
      </c>
      <c r="AW361" s="14" t="s">
        <v>33</v>
      </c>
      <c r="AX361" s="14" t="s">
        <v>72</v>
      </c>
      <c r="AY361" s="258" t="s">
        <v>146</v>
      </c>
    </row>
    <row r="362" s="14" customFormat="1">
      <c r="A362" s="14"/>
      <c r="B362" s="248"/>
      <c r="C362" s="249"/>
      <c r="D362" s="219" t="s">
        <v>235</v>
      </c>
      <c r="E362" s="250" t="s">
        <v>19</v>
      </c>
      <c r="F362" s="251" t="s">
        <v>1085</v>
      </c>
      <c r="G362" s="249"/>
      <c r="H362" s="252">
        <v>21.420000000000002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8" t="s">
        <v>235</v>
      </c>
      <c r="AU362" s="258" t="s">
        <v>82</v>
      </c>
      <c r="AV362" s="14" t="s">
        <v>82</v>
      </c>
      <c r="AW362" s="14" t="s">
        <v>33</v>
      </c>
      <c r="AX362" s="14" t="s">
        <v>72</v>
      </c>
      <c r="AY362" s="258" t="s">
        <v>146</v>
      </c>
    </row>
    <row r="363" s="14" customFormat="1">
      <c r="A363" s="14"/>
      <c r="B363" s="248"/>
      <c r="C363" s="249"/>
      <c r="D363" s="219" t="s">
        <v>235</v>
      </c>
      <c r="E363" s="250" t="s">
        <v>19</v>
      </c>
      <c r="F363" s="251" t="s">
        <v>1086</v>
      </c>
      <c r="G363" s="249"/>
      <c r="H363" s="252">
        <v>58.350000000000001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8" t="s">
        <v>235</v>
      </c>
      <c r="AU363" s="258" t="s">
        <v>82</v>
      </c>
      <c r="AV363" s="14" t="s">
        <v>82</v>
      </c>
      <c r="AW363" s="14" t="s">
        <v>33</v>
      </c>
      <c r="AX363" s="14" t="s">
        <v>72</v>
      </c>
      <c r="AY363" s="258" t="s">
        <v>146</v>
      </c>
    </row>
    <row r="364" s="14" customFormat="1">
      <c r="A364" s="14"/>
      <c r="B364" s="248"/>
      <c r="C364" s="249"/>
      <c r="D364" s="219" t="s">
        <v>235</v>
      </c>
      <c r="E364" s="250" t="s">
        <v>19</v>
      </c>
      <c r="F364" s="251" t="s">
        <v>1087</v>
      </c>
      <c r="G364" s="249"/>
      <c r="H364" s="252">
        <v>13.800000000000001</v>
      </c>
      <c r="I364" s="253"/>
      <c r="J364" s="249"/>
      <c r="K364" s="249"/>
      <c r="L364" s="254"/>
      <c r="M364" s="255"/>
      <c r="N364" s="256"/>
      <c r="O364" s="256"/>
      <c r="P364" s="256"/>
      <c r="Q364" s="256"/>
      <c r="R364" s="256"/>
      <c r="S364" s="256"/>
      <c r="T364" s="25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8" t="s">
        <v>235</v>
      </c>
      <c r="AU364" s="258" t="s">
        <v>82</v>
      </c>
      <c r="AV364" s="14" t="s">
        <v>82</v>
      </c>
      <c r="AW364" s="14" t="s">
        <v>33</v>
      </c>
      <c r="AX364" s="14" t="s">
        <v>72</v>
      </c>
      <c r="AY364" s="258" t="s">
        <v>146</v>
      </c>
    </row>
    <row r="365" s="14" customFormat="1">
      <c r="A365" s="14"/>
      <c r="B365" s="248"/>
      <c r="C365" s="249"/>
      <c r="D365" s="219" t="s">
        <v>235</v>
      </c>
      <c r="E365" s="250" t="s">
        <v>19</v>
      </c>
      <c r="F365" s="251" t="s">
        <v>1088</v>
      </c>
      <c r="G365" s="249"/>
      <c r="H365" s="252">
        <v>58.649999999999999</v>
      </c>
      <c r="I365" s="253"/>
      <c r="J365" s="249"/>
      <c r="K365" s="249"/>
      <c r="L365" s="254"/>
      <c r="M365" s="255"/>
      <c r="N365" s="256"/>
      <c r="O365" s="256"/>
      <c r="P365" s="256"/>
      <c r="Q365" s="256"/>
      <c r="R365" s="256"/>
      <c r="S365" s="256"/>
      <c r="T365" s="25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8" t="s">
        <v>235</v>
      </c>
      <c r="AU365" s="258" t="s">
        <v>82</v>
      </c>
      <c r="AV365" s="14" t="s">
        <v>82</v>
      </c>
      <c r="AW365" s="14" t="s">
        <v>33</v>
      </c>
      <c r="AX365" s="14" t="s">
        <v>72</v>
      </c>
      <c r="AY365" s="258" t="s">
        <v>146</v>
      </c>
    </row>
    <row r="366" s="14" customFormat="1">
      <c r="A366" s="14"/>
      <c r="B366" s="248"/>
      <c r="C366" s="249"/>
      <c r="D366" s="219" t="s">
        <v>235</v>
      </c>
      <c r="E366" s="250" t="s">
        <v>19</v>
      </c>
      <c r="F366" s="251" t="s">
        <v>1089</v>
      </c>
      <c r="G366" s="249"/>
      <c r="H366" s="252">
        <v>58.259999999999998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8" t="s">
        <v>235</v>
      </c>
      <c r="AU366" s="258" t="s">
        <v>82</v>
      </c>
      <c r="AV366" s="14" t="s">
        <v>82</v>
      </c>
      <c r="AW366" s="14" t="s">
        <v>33</v>
      </c>
      <c r="AX366" s="14" t="s">
        <v>72</v>
      </c>
      <c r="AY366" s="258" t="s">
        <v>146</v>
      </c>
    </row>
    <row r="367" s="14" customFormat="1">
      <c r="A367" s="14"/>
      <c r="B367" s="248"/>
      <c r="C367" s="249"/>
      <c r="D367" s="219" t="s">
        <v>235</v>
      </c>
      <c r="E367" s="250" t="s">
        <v>19</v>
      </c>
      <c r="F367" s="251" t="s">
        <v>1090</v>
      </c>
      <c r="G367" s="249"/>
      <c r="H367" s="252">
        <v>13.109999999999999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8" t="s">
        <v>235</v>
      </c>
      <c r="AU367" s="258" t="s">
        <v>82</v>
      </c>
      <c r="AV367" s="14" t="s">
        <v>82</v>
      </c>
      <c r="AW367" s="14" t="s">
        <v>33</v>
      </c>
      <c r="AX367" s="14" t="s">
        <v>72</v>
      </c>
      <c r="AY367" s="258" t="s">
        <v>146</v>
      </c>
    </row>
    <row r="368" s="14" customFormat="1">
      <c r="A368" s="14"/>
      <c r="B368" s="248"/>
      <c r="C368" s="249"/>
      <c r="D368" s="219" t="s">
        <v>235</v>
      </c>
      <c r="E368" s="250" t="s">
        <v>19</v>
      </c>
      <c r="F368" s="251" t="s">
        <v>1091</v>
      </c>
      <c r="G368" s="249"/>
      <c r="H368" s="252">
        <v>5.3300000000000001</v>
      </c>
      <c r="I368" s="253"/>
      <c r="J368" s="249"/>
      <c r="K368" s="249"/>
      <c r="L368" s="254"/>
      <c r="M368" s="255"/>
      <c r="N368" s="256"/>
      <c r="O368" s="256"/>
      <c r="P368" s="256"/>
      <c r="Q368" s="256"/>
      <c r="R368" s="256"/>
      <c r="S368" s="256"/>
      <c r="T368" s="25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8" t="s">
        <v>235</v>
      </c>
      <c r="AU368" s="258" t="s">
        <v>82</v>
      </c>
      <c r="AV368" s="14" t="s">
        <v>82</v>
      </c>
      <c r="AW368" s="14" t="s">
        <v>33</v>
      </c>
      <c r="AX368" s="14" t="s">
        <v>72</v>
      </c>
      <c r="AY368" s="258" t="s">
        <v>146</v>
      </c>
    </row>
    <row r="369" s="14" customFormat="1">
      <c r="A369" s="14"/>
      <c r="B369" s="248"/>
      <c r="C369" s="249"/>
      <c r="D369" s="219" t="s">
        <v>235</v>
      </c>
      <c r="E369" s="250" t="s">
        <v>19</v>
      </c>
      <c r="F369" s="251" t="s">
        <v>1092</v>
      </c>
      <c r="G369" s="249"/>
      <c r="H369" s="252">
        <v>2.8799999999999999</v>
      </c>
      <c r="I369" s="253"/>
      <c r="J369" s="249"/>
      <c r="K369" s="249"/>
      <c r="L369" s="254"/>
      <c r="M369" s="255"/>
      <c r="N369" s="256"/>
      <c r="O369" s="256"/>
      <c r="P369" s="256"/>
      <c r="Q369" s="256"/>
      <c r="R369" s="256"/>
      <c r="S369" s="256"/>
      <c r="T369" s="25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8" t="s">
        <v>235</v>
      </c>
      <c r="AU369" s="258" t="s">
        <v>82</v>
      </c>
      <c r="AV369" s="14" t="s">
        <v>82</v>
      </c>
      <c r="AW369" s="14" t="s">
        <v>33</v>
      </c>
      <c r="AX369" s="14" t="s">
        <v>72</v>
      </c>
      <c r="AY369" s="258" t="s">
        <v>146</v>
      </c>
    </row>
    <row r="370" s="14" customFormat="1">
      <c r="A370" s="14"/>
      <c r="B370" s="248"/>
      <c r="C370" s="249"/>
      <c r="D370" s="219" t="s">
        <v>235</v>
      </c>
      <c r="E370" s="250" t="s">
        <v>19</v>
      </c>
      <c r="F370" s="251" t="s">
        <v>1093</v>
      </c>
      <c r="G370" s="249"/>
      <c r="H370" s="252">
        <v>5.1200000000000001</v>
      </c>
      <c r="I370" s="253"/>
      <c r="J370" s="249"/>
      <c r="K370" s="249"/>
      <c r="L370" s="254"/>
      <c r="M370" s="255"/>
      <c r="N370" s="256"/>
      <c r="O370" s="256"/>
      <c r="P370" s="256"/>
      <c r="Q370" s="256"/>
      <c r="R370" s="256"/>
      <c r="S370" s="256"/>
      <c r="T370" s="25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8" t="s">
        <v>235</v>
      </c>
      <c r="AU370" s="258" t="s">
        <v>82</v>
      </c>
      <c r="AV370" s="14" t="s">
        <v>82</v>
      </c>
      <c r="AW370" s="14" t="s">
        <v>33</v>
      </c>
      <c r="AX370" s="14" t="s">
        <v>72</v>
      </c>
      <c r="AY370" s="258" t="s">
        <v>146</v>
      </c>
    </row>
    <row r="371" s="14" customFormat="1">
      <c r="A371" s="14"/>
      <c r="B371" s="248"/>
      <c r="C371" s="249"/>
      <c r="D371" s="219" t="s">
        <v>235</v>
      </c>
      <c r="E371" s="250" t="s">
        <v>19</v>
      </c>
      <c r="F371" s="251" t="s">
        <v>1094</v>
      </c>
      <c r="G371" s="249"/>
      <c r="H371" s="252">
        <v>19.149999999999999</v>
      </c>
      <c r="I371" s="253"/>
      <c r="J371" s="249"/>
      <c r="K371" s="249"/>
      <c r="L371" s="254"/>
      <c r="M371" s="255"/>
      <c r="N371" s="256"/>
      <c r="O371" s="256"/>
      <c r="P371" s="256"/>
      <c r="Q371" s="256"/>
      <c r="R371" s="256"/>
      <c r="S371" s="256"/>
      <c r="T371" s="25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8" t="s">
        <v>235</v>
      </c>
      <c r="AU371" s="258" t="s">
        <v>82</v>
      </c>
      <c r="AV371" s="14" t="s">
        <v>82</v>
      </c>
      <c r="AW371" s="14" t="s">
        <v>33</v>
      </c>
      <c r="AX371" s="14" t="s">
        <v>72</v>
      </c>
      <c r="AY371" s="258" t="s">
        <v>146</v>
      </c>
    </row>
    <row r="372" s="15" customFormat="1">
      <c r="A372" s="15"/>
      <c r="B372" s="269"/>
      <c r="C372" s="270"/>
      <c r="D372" s="219" t="s">
        <v>235</v>
      </c>
      <c r="E372" s="271" t="s">
        <v>19</v>
      </c>
      <c r="F372" s="272" t="s">
        <v>271</v>
      </c>
      <c r="G372" s="270"/>
      <c r="H372" s="273">
        <v>297.36000000000001</v>
      </c>
      <c r="I372" s="274"/>
      <c r="J372" s="270"/>
      <c r="K372" s="270"/>
      <c r="L372" s="275"/>
      <c r="M372" s="276"/>
      <c r="N372" s="277"/>
      <c r="O372" s="277"/>
      <c r="P372" s="277"/>
      <c r="Q372" s="277"/>
      <c r="R372" s="277"/>
      <c r="S372" s="277"/>
      <c r="T372" s="278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9" t="s">
        <v>235</v>
      </c>
      <c r="AU372" s="279" t="s">
        <v>82</v>
      </c>
      <c r="AV372" s="15" t="s">
        <v>145</v>
      </c>
      <c r="AW372" s="15" t="s">
        <v>33</v>
      </c>
      <c r="AX372" s="15" t="s">
        <v>79</v>
      </c>
      <c r="AY372" s="279" t="s">
        <v>146</v>
      </c>
    </row>
    <row r="373" s="2" customFormat="1" ht="24.15" customHeight="1">
      <c r="A373" s="39"/>
      <c r="B373" s="40"/>
      <c r="C373" s="206" t="s">
        <v>402</v>
      </c>
      <c r="D373" s="206" t="s">
        <v>147</v>
      </c>
      <c r="E373" s="207" t="s">
        <v>362</v>
      </c>
      <c r="F373" s="208" t="s">
        <v>363</v>
      </c>
      <c r="G373" s="209" t="s">
        <v>252</v>
      </c>
      <c r="H373" s="210">
        <v>297.36000000000001</v>
      </c>
      <c r="I373" s="211"/>
      <c r="J373" s="212">
        <f>ROUND(I373*H373,2)</f>
        <v>0</v>
      </c>
      <c r="K373" s="208" t="s">
        <v>194</v>
      </c>
      <c r="L373" s="45"/>
      <c r="M373" s="213" t="s">
        <v>19</v>
      </c>
      <c r="N373" s="214" t="s">
        <v>43</v>
      </c>
      <c r="O373" s="85"/>
      <c r="P373" s="215">
        <f>O373*H373</f>
        <v>0</v>
      </c>
      <c r="Q373" s="215">
        <v>4.0000000000000003E-05</v>
      </c>
      <c r="R373" s="215">
        <f>Q373*H373</f>
        <v>0.011894400000000001</v>
      </c>
      <c r="S373" s="215">
        <v>0</v>
      </c>
      <c r="T373" s="216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7" t="s">
        <v>145</v>
      </c>
      <c r="AT373" s="217" t="s">
        <v>147</v>
      </c>
      <c r="AU373" s="217" t="s">
        <v>82</v>
      </c>
      <c r="AY373" s="18" t="s">
        <v>146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8" t="s">
        <v>79</v>
      </c>
      <c r="BK373" s="218">
        <f>ROUND(I373*H373,2)</f>
        <v>0</v>
      </c>
      <c r="BL373" s="18" t="s">
        <v>145</v>
      </c>
      <c r="BM373" s="217" t="s">
        <v>1095</v>
      </c>
    </row>
    <row r="374" s="2" customFormat="1">
      <c r="A374" s="39"/>
      <c r="B374" s="40"/>
      <c r="C374" s="41"/>
      <c r="D374" s="219" t="s">
        <v>152</v>
      </c>
      <c r="E374" s="41"/>
      <c r="F374" s="220" t="s">
        <v>365</v>
      </c>
      <c r="G374" s="41"/>
      <c r="H374" s="41"/>
      <c r="I374" s="221"/>
      <c r="J374" s="41"/>
      <c r="K374" s="41"/>
      <c r="L374" s="45"/>
      <c r="M374" s="222"/>
      <c r="N374" s="223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152</v>
      </c>
      <c r="AU374" s="18" t="s">
        <v>82</v>
      </c>
    </row>
    <row r="375" s="2" customFormat="1">
      <c r="A375" s="39"/>
      <c r="B375" s="40"/>
      <c r="C375" s="41"/>
      <c r="D375" s="236" t="s">
        <v>197</v>
      </c>
      <c r="E375" s="41"/>
      <c r="F375" s="237" t="s">
        <v>366</v>
      </c>
      <c r="G375" s="41"/>
      <c r="H375" s="41"/>
      <c r="I375" s="221"/>
      <c r="J375" s="41"/>
      <c r="K375" s="41"/>
      <c r="L375" s="45"/>
      <c r="M375" s="222"/>
      <c r="N375" s="223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197</v>
      </c>
      <c r="AU375" s="18" t="s">
        <v>82</v>
      </c>
    </row>
    <row r="376" s="14" customFormat="1">
      <c r="A376" s="14"/>
      <c r="B376" s="248"/>
      <c r="C376" s="249"/>
      <c r="D376" s="219" t="s">
        <v>235</v>
      </c>
      <c r="E376" s="250" t="s">
        <v>19</v>
      </c>
      <c r="F376" s="251" t="s">
        <v>1083</v>
      </c>
      <c r="G376" s="249"/>
      <c r="H376" s="252">
        <v>35.390000000000001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8" t="s">
        <v>235</v>
      </c>
      <c r="AU376" s="258" t="s">
        <v>82</v>
      </c>
      <c r="AV376" s="14" t="s">
        <v>82</v>
      </c>
      <c r="AW376" s="14" t="s">
        <v>33</v>
      </c>
      <c r="AX376" s="14" t="s">
        <v>72</v>
      </c>
      <c r="AY376" s="258" t="s">
        <v>146</v>
      </c>
    </row>
    <row r="377" s="14" customFormat="1">
      <c r="A377" s="14"/>
      <c r="B377" s="248"/>
      <c r="C377" s="249"/>
      <c r="D377" s="219" t="s">
        <v>235</v>
      </c>
      <c r="E377" s="250" t="s">
        <v>19</v>
      </c>
      <c r="F377" s="251" t="s">
        <v>1084</v>
      </c>
      <c r="G377" s="249"/>
      <c r="H377" s="252">
        <v>5.9000000000000004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8" t="s">
        <v>235</v>
      </c>
      <c r="AU377" s="258" t="s">
        <v>82</v>
      </c>
      <c r="AV377" s="14" t="s">
        <v>82</v>
      </c>
      <c r="AW377" s="14" t="s">
        <v>33</v>
      </c>
      <c r="AX377" s="14" t="s">
        <v>72</v>
      </c>
      <c r="AY377" s="258" t="s">
        <v>146</v>
      </c>
    </row>
    <row r="378" s="14" customFormat="1">
      <c r="A378" s="14"/>
      <c r="B378" s="248"/>
      <c r="C378" s="249"/>
      <c r="D378" s="219" t="s">
        <v>235</v>
      </c>
      <c r="E378" s="250" t="s">
        <v>19</v>
      </c>
      <c r="F378" s="251" t="s">
        <v>1085</v>
      </c>
      <c r="G378" s="249"/>
      <c r="H378" s="252">
        <v>21.420000000000002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8" t="s">
        <v>235</v>
      </c>
      <c r="AU378" s="258" t="s">
        <v>82</v>
      </c>
      <c r="AV378" s="14" t="s">
        <v>82</v>
      </c>
      <c r="AW378" s="14" t="s">
        <v>33</v>
      </c>
      <c r="AX378" s="14" t="s">
        <v>72</v>
      </c>
      <c r="AY378" s="258" t="s">
        <v>146</v>
      </c>
    </row>
    <row r="379" s="14" customFormat="1">
      <c r="A379" s="14"/>
      <c r="B379" s="248"/>
      <c r="C379" s="249"/>
      <c r="D379" s="219" t="s">
        <v>235</v>
      </c>
      <c r="E379" s="250" t="s">
        <v>19</v>
      </c>
      <c r="F379" s="251" t="s">
        <v>1086</v>
      </c>
      <c r="G379" s="249"/>
      <c r="H379" s="252">
        <v>58.350000000000001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8" t="s">
        <v>235</v>
      </c>
      <c r="AU379" s="258" t="s">
        <v>82</v>
      </c>
      <c r="AV379" s="14" t="s">
        <v>82</v>
      </c>
      <c r="AW379" s="14" t="s">
        <v>33</v>
      </c>
      <c r="AX379" s="14" t="s">
        <v>72</v>
      </c>
      <c r="AY379" s="258" t="s">
        <v>146</v>
      </c>
    </row>
    <row r="380" s="14" customFormat="1">
      <c r="A380" s="14"/>
      <c r="B380" s="248"/>
      <c r="C380" s="249"/>
      <c r="D380" s="219" t="s">
        <v>235</v>
      </c>
      <c r="E380" s="250" t="s">
        <v>19</v>
      </c>
      <c r="F380" s="251" t="s">
        <v>1087</v>
      </c>
      <c r="G380" s="249"/>
      <c r="H380" s="252">
        <v>13.800000000000001</v>
      </c>
      <c r="I380" s="253"/>
      <c r="J380" s="249"/>
      <c r="K380" s="249"/>
      <c r="L380" s="254"/>
      <c r="M380" s="255"/>
      <c r="N380" s="256"/>
      <c r="O380" s="256"/>
      <c r="P380" s="256"/>
      <c r="Q380" s="256"/>
      <c r="R380" s="256"/>
      <c r="S380" s="256"/>
      <c r="T380" s="25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8" t="s">
        <v>235</v>
      </c>
      <c r="AU380" s="258" t="s">
        <v>82</v>
      </c>
      <c r="AV380" s="14" t="s">
        <v>82</v>
      </c>
      <c r="AW380" s="14" t="s">
        <v>33</v>
      </c>
      <c r="AX380" s="14" t="s">
        <v>72</v>
      </c>
      <c r="AY380" s="258" t="s">
        <v>146</v>
      </c>
    </row>
    <row r="381" s="14" customFormat="1">
      <c r="A381" s="14"/>
      <c r="B381" s="248"/>
      <c r="C381" s="249"/>
      <c r="D381" s="219" t="s">
        <v>235</v>
      </c>
      <c r="E381" s="250" t="s">
        <v>19</v>
      </c>
      <c r="F381" s="251" t="s">
        <v>1088</v>
      </c>
      <c r="G381" s="249"/>
      <c r="H381" s="252">
        <v>58.649999999999999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8" t="s">
        <v>235</v>
      </c>
      <c r="AU381" s="258" t="s">
        <v>82</v>
      </c>
      <c r="AV381" s="14" t="s">
        <v>82</v>
      </c>
      <c r="AW381" s="14" t="s">
        <v>33</v>
      </c>
      <c r="AX381" s="14" t="s">
        <v>72</v>
      </c>
      <c r="AY381" s="258" t="s">
        <v>146</v>
      </c>
    </row>
    <row r="382" s="14" customFormat="1">
      <c r="A382" s="14"/>
      <c r="B382" s="248"/>
      <c r="C382" s="249"/>
      <c r="D382" s="219" t="s">
        <v>235</v>
      </c>
      <c r="E382" s="250" t="s">
        <v>19</v>
      </c>
      <c r="F382" s="251" t="s">
        <v>1089</v>
      </c>
      <c r="G382" s="249"/>
      <c r="H382" s="252">
        <v>58.259999999999998</v>
      </c>
      <c r="I382" s="253"/>
      <c r="J382" s="249"/>
      <c r="K382" s="249"/>
      <c r="L382" s="254"/>
      <c r="M382" s="255"/>
      <c r="N382" s="256"/>
      <c r="O382" s="256"/>
      <c r="P382" s="256"/>
      <c r="Q382" s="256"/>
      <c r="R382" s="256"/>
      <c r="S382" s="256"/>
      <c r="T382" s="25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8" t="s">
        <v>235</v>
      </c>
      <c r="AU382" s="258" t="s">
        <v>82</v>
      </c>
      <c r="AV382" s="14" t="s">
        <v>82</v>
      </c>
      <c r="AW382" s="14" t="s">
        <v>33</v>
      </c>
      <c r="AX382" s="14" t="s">
        <v>72</v>
      </c>
      <c r="AY382" s="258" t="s">
        <v>146</v>
      </c>
    </row>
    <row r="383" s="14" customFormat="1">
      <c r="A383" s="14"/>
      <c r="B383" s="248"/>
      <c r="C383" s="249"/>
      <c r="D383" s="219" t="s">
        <v>235</v>
      </c>
      <c r="E383" s="250" t="s">
        <v>19</v>
      </c>
      <c r="F383" s="251" t="s">
        <v>1090</v>
      </c>
      <c r="G383" s="249"/>
      <c r="H383" s="252">
        <v>13.109999999999999</v>
      </c>
      <c r="I383" s="253"/>
      <c r="J383" s="249"/>
      <c r="K383" s="249"/>
      <c r="L383" s="254"/>
      <c r="M383" s="255"/>
      <c r="N383" s="256"/>
      <c r="O383" s="256"/>
      <c r="P383" s="256"/>
      <c r="Q383" s="256"/>
      <c r="R383" s="256"/>
      <c r="S383" s="256"/>
      <c r="T383" s="257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8" t="s">
        <v>235</v>
      </c>
      <c r="AU383" s="258" t="s">
        <v>82</v>
      </c>
      <c r="AV383" s="14" t="s">
        <v>82</v>
      </c>
      <c r="AW383" s="14" t="s">
        <v>33</v>
      </c>
      <c r="AX383" s="14" t="s">
        <v>72</v>
      </c>
      <c r="AY383" s="258" t="s">
        <v>146</v>
      </c>
    </row>
    <row r="384" s="14" customFormat="1">
      <c r="A384" s="14"/>
      <c r="B384" s="248"/>
      <c r="C384" s="249"/>
      <c r="D384" s="219" t="s">
        <v>235</v>
      </c>
      <c r="E384" s="250" t="s">
        <v>19</v>
      </c>
      <c r="F384" s="251" t="s">
        <v>1091</v>
      </c>
      <c r="G384" s="249"/>
      <c r="H384" s="252">
        <v>5.3300000000000001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235</v>
      </c>
      <c r="AU384" s="258" t="s">
        <v>82</v>
      </c>
      <c r="AV384" s="14" t="s">
        <v>82</v>
      </c>
      <c r="AW384" s="14" t="s">
        <v>33</v>
      </c>
      <c r="AX384" s="14" t="s">
        <v>72</v>
      </c>
      <c r="AY384" s="258" t="s">
        <v>146</v>
      </c>
    </row>
    <row r="385" s="14" customFormat="1">
      <c r="A385" s="14"/>
      <c r="B385" s="248"/>
      <c r="C385" s="249"/>
      <c r="D385" s="219" t="s">
        <v>235</v>
      </c>
      <c r="E385" s="250" t="s">
        <v>19</v>
      </c>
      <c r="F385" s="251" t="s">
        <v>1092</v>
      </c>
      <c r="G385" s="249"/>
      <c r="H385" s="252">
        <v>2.8799999999999999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235</v>
      </c>
      <c r="AU385" s="258" t="s">
        <v>82</v>
      </c>
      <c r="AV385" s="14" t="s">
        <v>82</v>
      </c>
      <c r="AW385" s="14" t="s">
        <v>33</v>
      </c>
      <c r="AX385" s="14" t="s">
        <v>72</v>
      </c>
      <c r="AY385" s="258" t="s">
        <v>146</v>
      </c>
    </row>
    <row r="386" s="14" customFormat="1">
      <c r="A386" s="14"/>
      <c r="B386" s="248"/>
      <c r="C386" s="249"/>
      <c r="D386" s="219" t="s">
        <v>235</v>
      </c>
      <c r="E386" s="250" t="s">
        <v>19</v>
      </c>
      <c r="F386" s="251" t="s">
        <v>1093</v>
      </c>
      <c r="G386" s="249"/>
      <c r="H386" s="252">
        <v>5.1200000000000001</v>
      </c>
      <c r="I386" s="253"/>
      <c r="J386" s="249"/>
      <c r="K386" s="249"/>
      <c r="L386" s="254"/>
      <c r="M386" s="255"/>
      <c r="N386" s="256"/>
      <c r="O386" s="256"/>
      <c r="P386" s="256"/>
      <c r="Q386" s="256"/>
      <c r="R386" s="256"/>
      <c r="S386" s="256"/>
      <c r="T386" s="25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8" t="s">
        <v>235</v>
      </c>
      <c r="AU386" s="258" t="s">
        <v>82</v>
      </c>
      <c r="AV386" s="14" t="s">
        <v>82</v>
      </c>
      <c r="AW386" s="14" t="s">
        <v>33</v>
      </c>
      <c r="AX386" s="14" t="s">
        <v>72</v>
      </c>
      <c r="AY386" s="258" t="s">
        <v>146</v>
      </c>
    </row>
    <row r="387" s="14" customFormat="1">
      <c r="A387" s="14"/>
      <c r="B387" s="248"/>
      <c r="C387" s="249"/>
      <c r="D387" s="219" t="s">
        <v>235</v>
      </c>
      <c r="E387" s="250" t="s">
        <v>19</v>
      </c>
      <c r="F387" s="251" t="s">
        <v>1094</v>
      </c>
      <c r="G387" s="249"/>
      <c r="H387" s="252">
        <v>19.149999999999999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8" t="s">
        <v>235</v>
      </c>
      <c r="AU387" s="258" t="s">
        <v>82</v>
      </c>
      <c r="AV387" s="14" t="s">
        <v>82</v>
      </c>
      <c r="AW387" s="14" t="s">
        <v>33</v>
      </c>
      <c r="AX387" s="14" t="s">
        <v>72</v>
      </c>
      <c r="AY387" s="258" t="s">
        <v>146</v>
      </c>
    </row>
    <row r="388" s="15" customFormat="1">
      <c r="A388" s="15"/>
      <c r="B388" s="269"/>
      <c r="C388" s="270"/>
      <c r="D388" s="219" t="s">
        <v>235</v>
      </c>
      <c r="E388" s="271" t="s">
        <v>19</v>
      </c>
      <c r="F388" s="272" t="s">
        <v>271</v>
      </c>
      <c r="G388" s="270"/>
      <c r="H388" s="273">
        <v>297.36000000000001</v>
      </c>
      <c r="I388" s="274"/>
      <c r="J388" s="270"/>
      <c r="K388" s="270"/>
      <c r="L388" s="275"/>
      <c r="M388" s="276"/>
      <c r="N388" s="277"/>
      <c r="O388" s="277"/>
      <c r="P388" s="277"/>
      <c r="Q388" s="277"/>
      <c r="R388" s="277"/>
      <c r="S388" s="277"/>
      <c r="T388" s="27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9" t="s">
        <v>235</v>
      </c>
      <c r="AU388" s="279" t="s">
        <v>82</v>
      </c>
      <c r="AV388" s="15" t="s">
        <v>145</v>
      </c>
      <c r="AW388" s="15" t="s">
        <v>33</v>
      </c>
      <c r="AX388" s="15" t="s">
        <v>79</v>
      </c>
      <c r="AY388" s="279" t="s">
        <v>146</v>
      </c>
    </row>
    <row r="389" s="2" customFormat="1" ht="16.5" customHeight="1">
      <c r="A389" s="39"/>
      <c r="B389" s="40"/>
      <c r="C389" s="206" t="s">
        <v>411</v>
      </c>
      <c r="D389" s="206" t="s">
        <v>147</v>
      </c>
      <c r="E389" s="207" t="s">
        <v>1096</v>
      </c>
      <c r="F389" s="208" t="s">
        <v>1097</v>
      </c>
      <c r="G389" s="209" t="s">
        <v>252</v>
      </c>
      <c r="H389" s="210">
        <v>58.409999999999997</v>
      </c>
      <c r="I389" s="211"/>
      <c r="J389" s="212">
        <f>ROUND(I389*H389,2)</f>
        <v>0</v>
      </c>
      <c r="K389" s="208" t="s">
        <v>194</v>
      </c>
      <c r="L389" s="45"/>
      <c r="M389" s="213" t="s">
        <v>19</v>
      </c>
      <c r="N389" s="214" t="s">
        <v>43</v>
      </c>
      <c r="O389" s="85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7" t="s">
        <v>145</v>
      </c>
      <c r="AT389" s="217" t="s">
        <v>147</v>
      </c>
      <c r="AU389" s="217" t="s">
        <v>82</v>
      </c>
      <c r="AY389" s="18" t="s">
        <v>146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8" t="s">
        <v>79</v>
      </c>
      <c r="BK389" s="218">
        <f>ROUND(I389*H389,2)</f>
        <v>0</v>
      </c>
      <c r="BL389" s="18" t="s">
        <v>145</v>
      </c>
      <c r="BM389" s="217" t="s">
        <v>1098</v>
      </c>
    </row>
    <row r="390" s="2" customFormat="1">
      <c r="A390" s="39"/>
      <c r="B390" s="40"/>
      <c r="C390" s="41"/>
      <c r="D390" s="219" t="s">
        <v>152</v>
      </c>
      <c r="E390" s="41"/>
      <c r="F390" s="220" t="s">
        <v>1099</v>
      </c>
      <c r="G390" s="41"/>
      <c r="H390" s="41"/>
      <c r="I390" s="221"/>
      <c r="J390" s="41"/>
      <c r="K390" s="41"/>
      <c r="L390" s="45"/>
      <c r="M390" s="222"/>
      <c r="N390" s="223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152</v>
      </c>
      <c r="AU390" s="18" t="s">
        <v>82</v>
      </c>
    </row>
    <row r="391" s="2" customFormat="1">
      <c r="A391" s="39"/>
      <c r="B391" s="40"/>
      <c r="C391" s="41"/>
      <c r="D391" s="236" t="s">
        <v>197</v>
      </c>
      <c r="E391" s="41"/>
      <c r="F391" s="237" t="s">
        <v>1100</v>
      </c>
      <c r="G391" s="41"/>
      <c r="H391" s="41"/>
      <c r="I391" s="221"/>
      <c r="J391" s="41"/>
      <c r="K391" s="41"/>
      <c r="L391" s="45"/>
      <c r="M391" s="222"/>
      <c r="N391" s="223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197</v>
      </c>
      <c r="AU391" s="18" t="s">
        <v>82</v>
      </c>
    </row>
    <row r="392" s="13" customFormat="1">
      <c r="A392" s="13"/>
      <c r="B392" s="238"/>
      <c r="C392" s="239"/>
      <c r="D392" s="219" t="s">
        <v>235</v>
      </c>
      <c r="E392" s="240" t="s">
        <v>19</v>
      </c>
      <c r="F392" s="241" t="s">
        <v>953</v>
      </c>
      <c r="G392" s="239"/>
      <c r="H392" s="240" t="s">
        <v>19</v>
      </c>
      <c r="I392" s="242"/>
      <c r="J392" s="239"/>
      <c r="K392" s="239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235</v>
      </c>
      <c r="AU392" s="247" t="s">
        <v>82</v>
      </c>
      <c r="AV392" s="13" t="s">
        <v>79</v>
      </c>
      <c r="AW392" s="13" t="s">
        <v>33</v>
      </c>
      <c r="AX392" s="13" t="s">
        <v>72</v>
      </c>
      <c r="AY392" s="247" t="s">
        <v>146</v>
      </c>
    </row>
    <row r="393" s="14" customFormat="1">
      <c r="A393" s="14"/>
      <c r="B393" s="248"/>
      <c r="C393" s="249"/>
      <c r="D393" s="219" t="s">
        <v>235</v>
      </c>
      <c r="E393" s="250" t="s">
        <v>19</v>
      </c>
      <c r="F393" s="251" t="s">
        <v>962</v>
      </c>
      <c r="G393" s="249"/>
      <c r="H393" s="252">
        <v>58.409999999999997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8" t="s">
        <v>235</v>
      </c>
      <c r="AU393" s="258" t="s">
        <v>82</v>
      </c>
      <c r="AV393" s="14" t="s">
        <v>82</v>
      </c>
      <c r="AW393" s="14" t="s">
        <v>33</v>
      </c>
      <c r="AX393" s="14" t="s">
        <v>79</v>
      </c>
      <c r="AY393" s="258" t="s">
        <v>146</v>
      </c>
    </row>
    <row r="394" s="2" customFormat="1" ht="24.15" customHeight="1">
      <c r="A394" s="39"/>
      <c r="B394" s="40"/>
      <c r="C394" s="206" t="s">
        <v>419</v>
      </c>
      <c r="D394" s="206" t="s">
        <v>147</v>
      </c>
      <c r="E394" s="207" t="s">
        <v>367</v>
      </c>
      <c r="F394" s="208" t="s">
        <v>368</v>
      </c>
      <c r="G394" s="209" t="s">
        <v>252</v>
      </c>
      <c r="H394" s="210">
        <v>67.730000000000004</v>
      </c>
      <c r="I394" s="211"/>
      <c r="J394" s="212">
        <f>ROUND(I394*H394,2)</f>
        <v>0</v>
      </c>
      <c r="K394" s="208" t="s">
        <v>194</v>
      </c>
      <c r="L394" s="45"/>
      <c r="M394" s="213" t="s">
        <v>19</v>
      </c>
      <c r="N394" s="214" t="s">
        <v>43</v>
      </c>
      <c r="O394" s="85"/>
      <c r="P394" s="215">
        <f>O394*H394</f>
        <v>0</v>
      </c>
      <c r="Q394" s="215">
        <v>0</v>
      </c>
      <c r="R394" s="215">
        <f>Q394*H394</f>
        <v>0</v>
      </c>
      <c r="S394" s="215">
        <v>0.035000000000000003</v>
      </c>
      <c r="T394" s="216">
        <f>S394*H394</f>
        <v>2.3705500000000002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7" t="s">
        <v>145</v>
      </c>
      <c r="AT394" s="217" t="s">
        <v>147</v>
      </c>
      <c r="AU394" s="217" t="s">
        <v>82</v>
      </c>
      <c r="AY394" s="18" t="s">
        <v>146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8" t="s">
        <v>79</v>
      </c>
      <c r="BK394" s="218">
        <f>ROUND(I394*H394,2)</f>
        <v>0</v>
      </c>
      <c r="BL394" s="18" t="s">
        <v>145</v>
      </c>
      <c r="BM394" s="217" t="s">
        <v>1101</v>
      </c>
    </row>
    <row r="395" s="2" customFormat="1">
      <c r="A395" s="39"/>
      <c r="B395" s="40"/>
      <c r="C395" s="41"/>
      <c r="D395" s="219" t="s">
        <v>152</v>
      </c>
      <c r="E395" s="41"/>
      <c r="F395" s="220" t="s">
        <v>370</v>
      </c>
      <c r="G395" s="41"/>
      <c r="H395" s="41"/>
      <c r="I395" s="221"/>
      <c r="J395" s="41"/>
      <c r="K395" s="41"/>
      <c r="L395" s="45"/>
      <c r="M395" s="222"/>
      <c r="N395" s="223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152</v>
      </c>
      <c r="AU395" s="18" t="s">
        <v>82</v>
      </c>
    </row>
    <row r="396" s="2" customFormat="1">
      <c r="A396" s="39"/>
      <c r="B396" s="40"/>
      <c r="C396" s="41"/>
      <c r="D396" s="236" t="s">
        <v>197</v>
      </c>
      <c r="E396" s="41"/>
      <c r="F396" s="237" t="s">
        <v>371</v>
      </c>
      <c r="G396" s="41"/>
      <c r="H396" s="41"/>
      <c r="I396" s="221"/>
      <c r="J396" s="41"/>
      <c r="K396" s="41"/>
      <c r="L396" s="45"/>
      <c r="M396" s="222"/>
      <c r="N396" s="223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197</v>
      </c>
      <c r="AU396" s="18" t="s">
        <v>82</v>
      </c>
    </row>
    <row r="397" s="14" customFormat="1">
      <c r="A397" s="14"/>
      <c r="B397" s="248"/>
      <c r="C397" s="249"/>
      <c r="D397" s="219" t="s">
        <v>235</v>
      </c>
      <c r="E397" s="250" t="s">
        <v>19</v>
      </c>
      <c r="F397" s="251" t="s">
        <v>1083</v>
      </c>
      <c r="G397" s="249"/>
      <c r="H397" s="252">
        <v>35.390000000000001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235</v>
      </c>
      <c r="AU397" s="258" t="s">
        <v>82</v>
      </c>
      <c r="AV397" s="14" t="s">
        <v>82</v>
      </c>
      <c r="AW397" s="14" t="s">
        <v>33</v>
      </c>
      <c r="AX397" s="14" t="s">
        <v>72</v>
      </c>
      <c r="AY397" s="258" t="s">
        <v>146</v>
      </c>
    </row>
    <row r="398" s="14" customFormat="1">
      <c r="A398" s="14"/>
      <c r="B398" s="248"/>
      <c r="C398" s="249"/>
      <c r="D398" s="219" t="s">
        <v>235</v>
      </c>
      <c r="E398" s="250" t="s">
        <v>19</v>
      </c>
      <c r="F398" s="251" t="s">
        <v>1084</v>
      </c>
      <c r="G398" s="249"/>
      <c r="H398" s="252">
        <v>5.9000000000000004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8" t="s">
        <v>235</v>
      </c>
      <c r="AU398" s="258" t="s">
        <v>82</v>
      </c>
      <c r="AV398" s="14" t="s">
        <v>82</v>
      </c>
      <c r="AW398" s="14" t="s">
        <v>33</v>
      </c>
      <c r="AX398" s="14" t="s">
        <v>72</v>
      </c>
      <c r="AY398" s="258" t="s">
        <v>146</v>
      </c>
    </row>
    <row r="399" s="14" customFormat="1">
      <c r="A399" s="14"/>
      <c r="B399" s="248"/>
      <c r="C399" s="249"/>
      <c r="D399" s="219" t="s">
        <v>235</v>
      </c>
      <c r="E399" s="250" t="s">
        <v>19</v>
      </c>
      <c r="F399" s="251" t="s">
        <v>1090</v>
      </c>
      <c r="G399" s="249"/>
      <c r="H399" s="252">
        <v>13.109999999999999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8" t="s">
        <v>235</v>
      </c>
      <c r="AU399" s="258" t="s">
        <v>82</v>
      </c>
      <c r="AV399" s="14" t="s">
        <v>82</v>
      </c>
      <c r="AW399" s="14" t="s">
        <v>33</v>
      </c>
      <c r="AX399" s="14" t="s">
        <v>72</v>
      </c>
      <c r="AY399" s="258" t="s">
        <v>146</v>
      </c>
    </row>
    <row r="400" s="14" customFormat="1">
      <c r="A400" s="14"/>
      <c r="B400" s="248"/>
      <c r="C400" s="249"/>
      <c r="D400" s="219" t="s">
        <v>235</v>
      </c>
      <c r="E400" s="250" t="s">
        <v>19</v>
      </c>
      <c r="F400" s="251" t="s">
        <v>1091</v>
      </c>
      <c r="G400" s="249"/>
      <c r="H400" s="252">
        <v>5.3300000000000001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8" t="s">
        <v>235</v>
      </c>
      <c r="AU400" s="258" t="s">
        <v>82</v>
      </c>
      <c r="AV400" s="14" t="s">
        <v>82</v>
      </c>
      <c r="AW400" s="14" t="s">
        <v>33</v>
      </c>
      <c r="AX400" s="14" t="s">
        <v>72</v>
      </c>
      <c r="AY400" s="258" t="s">
        <v>146</v>
      </c>
    </row>
    <row r="401" s="14" customFormat="1">
      <c r="A401" s="14"/>
      <c r="B401" s="248"/>
      <c r="C401" s="249"/>
      <c r="D401" s="219" t="s">
        <v>235</v>
      </c>
      <c r="E401" s="250" t="s">
        <v>19</v>
      </c>
      <c r="F401" s="251" t="s">
        <v>1092</v>
      </c>
      <c r="G401" s="249"/>
      <c r="H401" s="252">
        <v>2.8799999999999999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8" t="s">
        <v>235</v>
      </c>
      <c r="AU401" s="258" t="s">
        <v>82</v>
      </c>
      <c r="AV401" s="14" t="s">
        <v>82</v>
      </c>
      <c r="AW401" s="14" t="s">
        <v>33</v>
      </c>
      <c r="AX401" s="14" t="s">
        <v>72</v>
      </c>
      <c r="AY401" s="258" t="s">
        <v>146</v>
      </c>
    </row>
    <row r="402" s="14" customFormat="1">
      <c r="A402" s="14"/>
      <c r="B402" s="248"/>
      <c r="C402" s="249"/>
      <c r="D402" s="219" t="s">
        <v>235</v>
      </c>
      <c r="E402" s="250" t="s">
        <v>19</v>
      </c>
      <c r="F402" s="251" t="s">
        <v>1093</v>
      </c>
      <c r="G402" s="249"/>
      <c r="H402" s="252">
        <v>5.1200000000000001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8" t="s">
        <v>235</v>
      </c>
      <c r="AU402" s="258" t="s">
        <v>82</v>
      </c>
      <c r="AV402" s="14" t="s">
        <v>82</v>
      </c>
      <c r="AW402" s="14" t="s">
        <v>33</v>
      </c>
      <c r="AX402" s="14" t="s">
        <v>72</v>
      </c>
      <c r="AY402" s="258" t="s">
        <v>146</v>
      </c>
    </row>
    <row r="403" s="15" customFormat="1">
      <c r="A403" s="15"/>
      <c r="B403" s="269"/>
      <c r="C403" s="270"/>
      <c r="D403" s="219" t="s">
        <v>235</v>
      </c>
      <c r="E403" s="271" t="s">
        <v>19</v>
      </c>
      <c r="F403" s="272" t="s">
        <v>271</v>
      </c>
      <c r="G403" s="270"/>
      <c r="H403" s="273">
        <v>67.730000000000004</v>
      </c>
      <c r="I403" s="274"/>
      <c r="J403" s="270"/>
      <c r="K403" s="270"/>
      <c r="L403" s="275"/>
      <c r="M403" s="276"/>
      <c r="N403" s="277"/>
      <c r="O403" s="277"/>
      <c r="P403" s="277"/>
      <c r="Q403" s="277"/>
      <c r="R403" s="277"/>
      <c r="S403" s="277"/>
      <c r="T403" s="278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9" t="s">
        <v>235</v>
      </c>
      <c r="AU403" s="279" t="s">
        <v>82</v>
      </c>
      <c r="AV403" s="15" t="s">
        <v>145</v>
      </c>
      <c r="AW403" s="15" t="s">
        <v>33</v>
      </c>
      <c r="AX403" s="15" t="s">
        <v>79</v>
      </c>
      <c r="AY403" s="279" t="s">
        <v>146</v>
      </c>
    </row>
    <row r="404" s="2" customFormat="1" ht="24.15" customHeight="1">
      <c r="A404" s="39"/>
      <c r="B404" s="40"/>
      <c r="C404" s="206" t="s">
        <v>428</v>
      </c>
      <c r="D404" s="206" t="s">
        <v>147</v>
      </c>
      <c r="E404" s="207" t="s">
        <v>1102</v>
      </c>
      <c r="F404" s="208" t="s">
        <v>1103</v>
      </c>
      <c r="G404" s="209" t="s">
        <v>405</v>
      </c>
      <c r="H404" s="210">
        <v>11.682</v>
      </c>
      <c r="I404" s="211"/>
      <c r="J404" s="212">
        <f>ROUND(I404*H404,2)</f>
        <v>0</v>
      </c>
      <c r="K404" s="208" t="s">
        <v>194</v>
      </c>
      <c r="L404" s="45"/>
      <c r="M404" s="213" t="s">
        <v>19</v>
      </c>
      <c r="N404" s="214" t="s">
        <v>43</v>
      </c>
      <c r="O404" s="85"/>
      <c r="P404" s="215">
        <f>O404*H404</f>
        <v>0</v>
      </c>
      <c r="Q404" s="215">
        <v>0</v>
      </c>
      <c r="R404" s="215">
        <f>Q404*H404</f>
        <v>0</v>
      </c>
      <c r="S404" s="215">
        <v>1.3999999999999999</v>
      </c>
      <c r="T404" s="216">
        <f>S404*H404</f>
        <v>16.354800000000001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7" t="s">
        <v>145</v>
      </c>
      <c r="AT404" s="217" t="s">
        <v>147</v>
      </c>
      <c r="AU404" s="217" t="s">
        <v>82</v>
      </c>
      <c r="AY404" s="18" t="s">
        <v>146</v>
      </c>
      <c r="BE404" s="218">
        <f>IF(N404="základní",J404,0)</f>
        <v>0</v>
      </c>
      <c r="BF404" s="218">
        <f>IF(N404="snížená",J404,0)</f>
        <v>0</v>
      </c>
      <c r="BG404" s="218">
        <f>IF(N404="zákl. přenesená",J404,0)</f>
        <v>0</v>
      </c>
      <c r="BH404" s="218">
        <f>IF(N404="sníž. přenesená",J404,0)</f>
        <v>0</v>
      </c>
      <c r="BI404" s="218">
        <f>IF(N404="nulová",J404,0)</f>
        <v>0</v>
      </c>
      <c r="BJ404" s="18" t="s">
        <v>79</v>
      </c>
      <c r="BK404" s="218">
        <f>ROUND(I404*H404,2)</f>
        <v>0</v>
      </c>
      <c r="BL404" s="18" t="s">
        <v>145</v>
      </c>
      <c r="BM404" s="217" t="s">
        <v>1104</v>
      </c>
    </row>
    <row r="405" s="2" customFormat="1">
      <c r="A405" s="39"/>
      <c r="B405" s="40"/>
      <c r="C405" s="41"/>
      <c r="D405" s="219" t="s">
        <v>152</v>
      </c>
      <c r="E405" s="41"/>
      <c r="F405" s="220" t="s">
        <v>1105</v>
      </c>
      <c r="G405" s="41"/>
      <c r="H405" s="41"/>
      <c r="I405" s="221"/>
      <c r="J405" s="41"/>
      <c r="K405" s="41"/>
      <c r="L405" s="45"/>
      <c r="M405" s="222"/>
      <c r="N405" s="223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152</v>
      </c>
      <c r="AU405" s="18" t="s">
        <v>82</v>
      </c>
    </row>
    <row r="406" s="2" customFormat="1">
      <c r="A406" s="39"/>
      <c r="B406" s="40"/>
      <c r="C406" s="41"/>
      <c r="D406" s="236" t="s">
        <v>197</v>
      </c>
      <c r="E406" s="41"/>
      <c r="F406" s="237" t="s">
        <v>1106</v>
      </c>
      <c r="G406" s="41"/>
      <c r="H406" s="41"/>
      <c r="I406" s="221"/>
      <c r="J406" s="41"/>
      <c r="K406" s="41"/>
      <c r="L406" s="45"/>
      <c r="M406" s="222"/>
      <c r="N406" s="223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197</v>
      </c>
      <c r="AU406" s="18" t="s">
        <v>82</v>
      </c>
    </row>
    <row r="407" s="13" customFormat="1">
      <c r="A407" s="13"/>
      <c r="B407" s="238"/>
      <c r="C407" s="239"/>
      <c r="D407" s="219" t="s">
        <v>235</v>
      </c>
      <c r="E407" s="240" t="s">
        <v>19</v>
      </c>
      <c r="F407" s="241" t="s">
        <v>953</v>
      </c>
      <c r="G407" s="239"/>
      <c r="H407" s="240" t="s">
        <v>19</v>
      </c>
      <c r="I407" s="242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235</v>
      </c>
      <c r="AU407" s="247" t="s">
        <v>82</v>
      </c>
      <c r="AV407" s="13" t="s">
        <v>79</v>
      </c>
      <c r="AW407" s="13" t="s">
        <v>33</v>
      </c>
      <c r="AX407" s="13" t="s">
        <v>72</v>
      </c>
      <c r="AY407" s="247" t="s">
        <v>146</v>
      </c>
    </row>
    <row r="408" s="14" customFormat="1">
      <c r="A408" s="14"/>
      <c r="B408" s="248"/>
      <c r="C408" s="249"/>
      <c r="D408" s="219" t="s">
        <v>235</v>
      </c>
      <c r="E408" s="250" t="s">
        <v>19</v>
      </c>
      <c r="F408" s="251" t="s">
        <v>1107</v>
      </c>
      <c r="G408" s="249"/>
      <c r="H408" s="252">
        <v>11.682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8" t="s">
        <v>235</v>
      </c>
      <c r="AU408" s="258" t="s">
        <v>82</v>
      </c>
      <c r="AV408" s="14" t="s">
        <v>82</v>
      </c>
      <c r="AW408" s="14" t="s">
        <v>33</v>
      </c>
      <c r="AX408" s="14" t="s">
        <v>79</v>
      </c>
      <c r="AY408" s="258" t="s">
        <v>146</v>
      </c>
    </row>
    <row r="409" s="2" customFormat="1" ht="21.75" customHeight="1">
      <c r="A409" s="39"/>
      <c r="B409" s="40"/>
      <c r="C409" s="206" t="s">
        <v>7</v>
      </c>
      <c r="D409" s="206" t="s">
        <v>147</v>
      </c>
      <c r="E409" s="207" t="s">
        <v>396</v>
      </c>
      <c r="F409" s="208" t="s">
        <v>397</v>
      </c>
      <c r="G409" s="209" t="s">
        <v>252</v>
      </c>
      <c r="H409" s="210">
        <v>9.0899999999999999</v>
      </c>
      <c r="I409" s="211"/>
      <c r="J409" s="212">
        <f>ROUND(I409*H409,2)</f>
        <v>0</v>
      </c>
      <c r="K409" s="208" t="s">
        <v>194</v>
      </c>
      <c r="L409" s="45"/>
      <c r="M409" s="213" t="s">
        <v>19</v>
      </c>
      <c r="N409" s="214" t="s">
        <v>43</v>
      </c>
      <c r="O409" s="85"/>
      <c r="P409" s="215">
        <f>O409*H409</f>
        <v>0</v>
      </c>
      <c r="Q409" s="215">
        <v>0</v>
      </c>
      <c r="R409" s="215">
        <f>Q409*H409</f>
        <v>0</v>
      </c>
      <c r="S409" s="215">
        <v>0.075999999999999998</v>
      </c>
      <c r="T409" s="216">
        <f>S409*H409</f>
        <v>0.69084000000000001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7" t="s">
        <v>145</v>
      </c>
      <c r="AT409" s="217" t="s">
        <v>147</v>
      </c>
      <c r="AU409" s="217" t="s">
        <v>82</v>
      </c>
      <c r="AY409" s="18" t="s">
        <v>146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8" t="s">
        <v>79</v>
      </c>
      <c r="BK409" s="218">
        <f>ROUND(I409*H409,2)</f>
        <v>0</v>
      </c>
      <c r="BL409" s="18" t="s">
        <v>145</v>
      </c>
      <c r="BM409" s="217" t="s">
        <v>1108</v>
      </c>
    </row>
    <row r="410" s="2" customFormat="1">
      <c r="A410" s="39"/>
      <c r="B410" s="40"/>
      <c r="C410" s="41"/>
      <c r="D410" s="219" t="s">
        <v>152</v>
      </c>
      <c r="E410" s="41"/>
      <c r="F410" s="220" t="s">
        <v>399</v>
      </c>
      <c r="G410" s="41"/>
      <c r="H410" s="41"/>
      <c r="I410" s="221"/>
      <c r="J410" s="41"/>
      <c r="K410" s="41"/>
      <c r="L410" s="45"/>
      <c r="M410" s="222"/>
      <c r="N410" s="223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152</v>
      </c>
      <c r="AU410" s="18" t="s">
        <v>82</v>
      </c>
    </row>
    <row r="411" s="2" customFormat="1">
      <c r="A411" s="39"/>
      <c r="B411" s="40"/>
      <c r="C411" s="41"/>
      <c r="D411" s="236" t="s">
        <v>197</v>
      </c>
      <c r="E411" s="41"/>
      <c r="F411" s="237" t="s">
        <v>400</v>
      </c>
      <c r="G411" s="41"/>
      <c r="H411" s="41"/>
      <c r="I411" s="221"/>
      <c r="J411" s="41"/>
      <c r="K411" s="41"/>
      <c r="L411" s="45"/>
      <c r="M411" s="222"/>
      <c r="N411" s="223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197</v>
      </c>
      <c r="AU411" s="18" t="s">
        <v>82</v>
      </c>
    </row>
    <row r="412" s="13" customFormat="1">
      <c r="A412" s="13"/>
      <c r="B412" s="238"/>
      <c r="C412" s="239"/>
      <c r="D412" s="219" t="s">
        <v>235</v>
      </c>
      <c r="E412" s="240" t="s">
        <v>19</v>
      </c>
      <c r="F412" s="241" t="s">
        <v>1074</v>
      </c>
      <c r="G412" s="239"/>
      <c r="H412" s="240" t="s">
        <v>19</v>
      </c>
      <c r="I412" s="242"/>
      <c r="J412" s="239"/>
      <c r="K412" s="239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235</v>
      </c>
      <c r="AU412" s="247" t="s">
        <v>82</v>
      </c>
      <c r="AV412" s="13" t="s">
        <v>79</v>
      </c>
      <c r="AW412" s="13" t="s">
        <v>33</v>
      </c>
      <c r="AX412" s="13" t="s">
        <v>72</v>
      </c>
      <c r="AY412" s="247" t="s">
        <v>146</v>
      </c>
    </row>
    <row r="413" s="14" customFormat="1">
      <c r="A413" s="14"/>
      <c r="B413" s="248"/>
      <c r="C413" s="249"/>
      <c r="D413" s="219" t="s">
        <v>235</v>
      </c>
      <c r="E413" s="250" t="s">
        <v>19</v>
      </c>
      <c r="F413" s="251" t="s">
        <v>1109</v>
      </c>
      <c r="G413" s="249"/>
      <c r="H413" s="252">
        <v>9.0899999999999999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235</v>
      </c>
      <c r="AU413" s="258" t="s">
        <v>82</v>
      </c>
      <c r="AV413" s="14" t="s">
        <v>82</v>
      </c>
      <c r="AW413" s="14" t="s">
        <v>33</v>
      </c>
      <c r="AX413" s="14" t="s">
        <v>79</v>
      </c>
      <c r="AY413" s="258" t="s">
        <v>146</v>
      </c>
    </row>
    <row r="414" s="2" customFormat="1" ht="24.15" customHeight="1">
      <c r="A414" s="39"/>
      <c r="B414" s="40"/>
      <c r="C414" s="206" t="s">
        <v>439</v>
      </c>
      <c r="D414" s="206" t="s">
        <v>147</v>
      </c>
      <c r="E414" s="207" t="s">
        <v>1110</v>
      </c>
      <c r="F414" s="208" t="s">
        <v>1111</v>
      </c>
      <c r="G414" s="209" t="s">
        <v>231</v>
      </c>
      <c r="H414" s="210">
        <v>16</v>
      </c>
      <c r="I414" s="211"/>
      <c r="J414" s="212">
        <f>ROUND(I414*H414,2)</f>
        <v>0</v>
      </c>
      <c r="K414" s="208" t="s">
        <v>194</v>
      </c>
      <c r="L414" s="45"/>
      <c r="M414" s="213" t="s">
        <v>19</v>
      </c>
      <c r="N414" s="214" t="s">
        <v>43</v>
      </c>
      <c r="O414" s="85"/>
      <c r="P414" s="215">
        <f>O414*H414</f>
        <v>0</v>
      </c>
      <c r="Q414" s="215">
        <v>0</v>
      </c>
      <c r="R414" s="215">
        <f>Q414*H414</f>
        <v>0</v>
      </c>
      <c r="S414" s="215">
        <v>0.031</v>
      </c>
      <c r="T414" s="216">
        <f>S414*H414</f>
        <v>0.496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7" t="s">
        <v>145</v>
      </c>
      <c r="AT414" s="217" t="s">
        <v>147</v>
      </c>
      <c r="AU414" s="217" t="s">
        <v>82</v>
      </c>
      <c r="AY414" s="18" t="s">
        <v>146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8" t="s">
        <v>79</v>
      </c>
      <c r="BK414" s="218">
        <f>ROUND(I414*H414,2)</f>
        <v>0</v>
      </c>
      <c r="BL414" s="18" t="s">
        <v>145</v>
      </c>
      <c r="BM414" s="217" t="s">
        <v>1112</v>
      </c>
    </row>
    <row r="415" s="2" customFormat="1">
      <c r="A415" s="39"/>
      <c r="B415" s="40"/>
      <c r="C415" s="41"/>
      <c r="D415" s="219" t="s">
        <v>152</v>
      </c>
      <c r="E415" s="41"/>
      <c r="F415" s="220" t="s">
        <v>1113</v>
      </c>
      <c r="G415" s="41"/>
      <c r="H415" s="41"/>
      <c r="I415" s="221"/>
      <c r="J415" s="41"/>
      <c r="K415" s="41"/>
      <c r="L415" s="45"/>
      <c r="M415" s="222"/>
      <c r="N415" s="223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152</v>
      </c>
      <c r="AU415" s="18" t="s">
        <v>82</v>
      </c>
    </row>
    <row r="416" s="2" customFormat="1">
      <c r="A416" s="39"/>
      <c r="B416" s="40"/>
      <c r="C416" s="41"/>
      <c r="D416" s="236" t="s">
        <v>197</v>
      </c>
      <c r="E416" s="41"/>
      <c r="F416" s="237" t="s">
        <v>1114</v>
      </c>
      <c r="G416" s="41"/>
      <c r="H416" s="41"/>
      <c r="I416" s="221"/>
      <c r="J416" s="41"/>
      <c r="K416" s="41"/>
      <c r="L416" s="45"/>
      <c r="M416" s="222"/>
      <c r="N416" s="223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197</v>
      </c>
      <c r="AU416" s="18" t="s">
        <v>82</v>
      </c>
    </row>
    <row r="417" s="13" customFormat="1">
      <c r="A417" s="13"/>
      <c r="B417" s="238"/>
      <c r="C417" s="239"/>
      <c r="D417" s="219" t="s">
        <v>235</v>
      </c>
      <c r="E417" s="240" t="s">
        <v>19</v>
      </c>
      <c r="F417" s="241" t="s">
        <v>975</v>
      </c>
      <c r="G417" s="239"/>
      <c r="H417" s="240" t="s">
        <v>19</v>
      </c>
      <c r="I417" s="242"/>
      <c r="J417" s="239"/>
      <c r="K417" s="239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235</v>
      </c>
      <c r="AU417" s="247" t="s">
        <v>82</v>
      </c>
      <c r="AV417" s="13" t="s">
        <v>79</v>
      </c>
      <c r="AW417" s="13" t="s">
        <v>33</v>
      </c>
      <c r="AX417" s="13" t="s">
        <v>72</v>
      </c>
      <c r="AY417" s="247" t="s">
        <v>146</v>
      </c>
    </row>
    <row r="418" s="14" customFormat="1">
      <c r="A418" s="14"/>
      <c r="B418" s="248"/>
      <c r="C418" s="249"/>
      <c r="D418" s="219" t="s">
        <v>235</v>
      </c>
      <c r="E418" s="250" t="s">
        <v>19</v>
      </c>
      <c r="F418" s="251" t="s">
        <v>976</v>
      </c>
      <c r="G418" s="249"/>
      <c r="H418" s="252">
        <v>16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8" t="s">
        <v>235</v>
      </c>
      <c r="AU418" s="258" t="s">
        <v>82</v>
      </c>
      <c r="AV418" s="14" t="s">
        <v>82</v>
      </c>
      <c r="AW418" s="14" t="s">
        <v>33</v>
      </c>
      <c r="AX418" s="14" t="s">
        <v>79</v>
      </c>
      <c r="AY418" s="258" t="s">
        <v>146</v>
      </c>
    </row>
    <row r="419" s="2" customFormat="1" ht="24.15" customHeight="1">
      <c r="A419" s="39"/>
      <c r="B419" s="40"/>
      <c r="C419" s="206" t="s">
        <v>446</v>
      </c>
      <c r="D419" s="206" t="s">
        <v>147</v>
      </c>
      <c r="E419" s="207" t="s">
        <v>1115</v>
      </c>
      <c r="F419" s="208" t="s">
        <v>1116</v>
      </c>
      <c r="G419" s="209" t="s">
        <v>252</v>
      </c>
      <c r="H419" s="210">
        <v>87.616</v>
      </c>
      <c r="I419" s="211"/>
      <c r="J419" s="212">
        <f>ROUND(I419*H419,2)</f>
        <v>0</v>
      </c>
      <c r="K419" s="208" t="s">
        <v>194</v>
      </c>
      <c r="L419" s="45"/>
      <c r="M419" s="213" t="s">
        <v>19</v>
      </c>
      <c r="N419" s="214" t="s">
        <v>43</v>
      </c>
      <c r="O419" s="85"/>
      <c r="P419" s="215">
        <f>O419*H419</f>
        <v>0</v>
      </c>
      <c r="Q419" s="215">
        <v>0</v>
      </c>
      <c r="R419" s="215">
        <f>Q419*H419</f>
        <v>0</v>
      </c>
      <c r="S419" s="215">
        <v>0.068000000000000005</v>
      </c>
      <c r="T419" s="216">
        <f>S419*H419</f>
        <v>5.9578880000000005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7" t="s">
        <v>145</v>
      </c>
      <c r="AT419" s="217" t="s">
        <v>147</v>
      </c>
      <c r="AU419" s="217" t="s">
        <v>82</v>
      </c>
      <c r="AY419" s="18" t="s">
        <v>146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8" t="s">
        <v>79</v>
      </c>
      <c r="BK419" s="218">
        <f>ROUND(I419*H419,2)</f>
        <v>0</v>
      </c>
      <c r="BL419" s="18" t="s">
        <v>145</v>
      </c>
      <c r="BM419" s="217" t="s">
        <v>1117</v>
      </c>
    </row>
    <row r="420" s="2" customFormat="1">
      <c r="A420" s="39"/>
      <c r="B420" s="40"/>
      <c r="C420" s="41"/>
      <c r="D420" s="219" t="s">
        <v>152</v>
      </c>
      <c r="E420" s="41"/>
      <c r="F420" s="220" t="s">
        <v>1118</v>
      </c>
      <c r="G420" s="41"/>
      <c r="H420" s="41"/>
      <c r="I420" s="221"/>
      <c r="J420" s="41"/>
      <c r="K420" s="41"/>
      <c r="L420" s="45"/>
      <c r="M420" s="222"/>
      <c r="N420" s="223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152</v>
      </c>
      <c r="AU420" s="18" t="s">
        <v>82</v>
      </c>
    </row>
    <row r="421" s="2" customFormat="1">
      <c r="A421" s="39"/>
      <c r="B421" s="40"/>
      <c r="C421" s="41"/>
      <c r="D421" s="236" t="s">
        <v>197</v>
      </c>
      <c r="E421" s="41"/>
      <c r="F421" s="237" t="s">
        <v>1119</v>
      </c>
      <c r="G421" s="41"/>
      <c r="H421" s="41"/>
      <c r="I421" s="221"/>
      <c r="J421" s="41"/>
      <c r="K421" s="41"/>
      <c r="L421" s="45"/>
      <c r="M421" s="222"/>
      <c r="N421" s="223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197</v>
      </c>
      <c r="AU421" s="18" t="s">
        <v>82</v>
      </c>
    </row>
    <row r="422" s="13" customFormat="1">
      <c r="A422" s="13"/>
      <c r="B422" s="238"/>
      <c r="C422" s="239"/>
      <c r="D422" s="219" t="s">
        <v>235</v>
      </c>
      <c r="E422" s="240" t="s">
        <v>19</v>
      </c>
      <c r="F422" s="241" t="s">
        <v>1016</v>
      </c>
      <c r="G422" s="239"/>
      <c r="H422" s="240" t="s">
        <v>19</v>
      </c>
      <c r="I422" s="242"/>
      <c r="J422" s="239"/>
      <c r="K422" s="239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235</v>
      </c>
      <c r="AU422" s="247" t="s">
        <v>82</v>
      </c>
      <c r="AV422" s="13" t="s">
        <v>79</v>
      </c>
      <c r="AW422" s="13" t="s">
        <v>33</v>
      </c>
      <c r="AX422" s="13" t="s">
        <v>72</v>
      </c>
      <c r="AY422" s="247" t="s">
        <v>146</v>
      </c>
    </row>
    <row r="423" s="14" customFormat="1">
      <c r="A423" s="14"/>
      <c r="B423" s="248"/>
      <c r="C423" s="249"/>
      <c r="D423" s="219" t="s">
        <v>235</v>
      </c>
      <c r="E423" s="250" t="s">
        <v>19</v>
      </c>
      <c r="F423" s="251" t="s">
        <v>1120</v>
      </c>
      <c r="G423" s="249"/>
      <c r="H423" s="252">
        <v>1.8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8" t="s">
        <v>235</v>
      </c>
      <c r="AU423" s="258" t="s">
        <v>82</v>
      </c>
      <c r="AV423" s="14" t="s">
        <v>82</v>
      </c>
      <c r="AW423" s="14" t="s">
        <v>33</v>
      </c>
      <c r="AX423" s="14" t="s">
        <v>72</v>
      </c>
      <c r="AY423" s="258" t="s">
        <v>146</v>
      </c>
    </row>
    <row r="424" s="13" customFormat="1">
      <c r="A424" s="13"/>
      <c r="B424" s="238"/>
      <c r="C424" s="239"/>
      <c r="D424" s="219" t="s">
        <v>235</v>
      </c>
      <c r="E424" s="240" t="s">
        <v>19</v>
      </c>
      <c r="F424" s="241" t="s">
        <v>1027</v>
      </c>
      <c r="G424" s="239"/>
      <c r="H424" s="240" t="s">
        <v>19</v>
      </c>
      <c r="I424" s="242"/>
      <c r="J424" s="239"/>
      <c r="K424" s="239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235</v>
      </c>
      <c r="AU424" s="247" t="s">
        <v>82</v>
      </c>
      <c r="AV424" s="13" t="s">
        <v>79</v>
      </c>
      <c r="AW424" s="13" t="s">
        <v>33</v>
      </c>
      <c r="AX424" s="13" t="s">
        <v>72</v>
      </c>
      <c r="AY424" s="247" t="s">
        <v>146</v>
      </c>
    </row>
    <row r="425" s="14" customFormat="1">
      <c r="A425" s="14"/>
      <c r="B425" s="248"/>
      <c r="C425" s="249"/>
      <c r="D425" s="219" t="s">
        <v>235</v>
      </c>
      <c r="E425" s="250" t="s">
        <v>19</v>
      </c>
      <c r="F425" s="251" t="s">
        <v>1120</v>
      </c>
      <c r="G425" s="249"/>
      <c r="H425" s="252">
        <v>1.8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8" t="s">
        <v>235</v>
      </c>
      <c r="AU425" s="258" t="s">
        <v>82</v>
      </c>
      <c r="AV425" s="14" t="s">
        <v>82</v>
      </c>
      <c r="AW425" s="14" t="s">
        <v>33</v>
      </c>
      <c r="AX425" s="14" t="s">
        <v>72</v>
      </c>
      <c r="AY425" s="258" t="s">
        <v>146</v>
      </c>
    </row>
    <row r="426" s="13" customFormat="1">
      <c r="A426" s="13"/>
      <c r="B426" s="238"/>
      <c r="C426" s="239"/>
      <c r="D426" s="219" t="s">
        <v>235</v>
      </c>
      <c r="E426" s="240" t="s">
        <v>19</v>
      </c>
      <c r="F426" s="241" t="s">
        <v>1033</v>
      </c>
      <c r="G426" s="239"/>
      <c r="H426" s="240" t="s">
        <v>19</v>
      </c>
      <c r="I426" s="242"/>
      <c r="J426" s="239"/>
      <c r="K426" s="239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235</v>
      </c>
      <c r="AU426" s="247" t="s">
        <v>82</v>
      </c>
      <c r="AV426" s="13" t="s">
        <v>79</v>
      </c>
      <c r="AW426" s="13" t="s">
        <v>33</v>
      </c>
      <c r="AX426" s="13" t="s">
        <v>72</v>
      </c>
      <c r="AY426" s="247" t="s">
        <v>146</v>
      </c>
    </row>
    <row r="427" s="14" customFormat="1">
      <c r="A427" s="14"/>
      <c r="B427" s="248"/>
      <c r="C427" s="249"/>
      <c r="D427" s="219" t="s">
        <v>235</v>
      </c>
      <c r="E427" s="250" t="s">
        <v>19</v>
      </c>
      <c r="F427" s="251" t="s">
        <v>1120</v>
      </c>
      <c r="G427" s="249"/>
      <c r="H427" s="252">
        <v>1.8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8" t="s">
        <v>235</v>
      </c>
      <c r="AU427" s="258" t="s">
        <v>82</v>
      </c>
      <c r="AV427" s="14" t="s">
        <v>82</v>
      </c>
      <c r="AW427" s="14" t="s">
        <v>33</v>
      </c>
      <c r="AX427" s="14" t="s">
        <v>72</v>
      </c>
      <c r="AY427" s="258" t="s">
        <v>146</v>
      </c>
    </row>
    <row r="428" s="13" customFormat="1">
      <c r="A428" s="13"/>
      <c r="B428" s="238"/>
      <c r="C428" s="239"/>
      <c r="D428" s="219" t="s">
        <v>235</v>
      </c>
      <c r="E428" s="240" t="s">
        <v>19</v>
      </c>
      <c r="F428" s="241" t="s">
        <v>1036</v>
      </c>
      <c r="G428" s="239"/>
      <c r="H428" s="240" t="s">
        <v>19</v>
      </c>
      <c r="I428" s="242"/>
      <c r="J428" s="239"/>
      <c r="K428" s="239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235</v>
      </c>
      <c r="AU428" s="247" t="s">
        <v>82</v>
      </c>
      <c r="AV428" s="13" t="s">
        <v>79</v>
      </c>
      <c r="AW428" s="13" t="s">
        <v>33</v>
      </c>
      <c r="AX428" s="13" t="s">
        <v>72</v>
      </c>
      <c r="AY428" s="247" t="s">
        <v>146</v>
      </c>
    </row>
    <row r="429" s="14" customFormat="1">
      <c r="A429" s="14"/>
      <c r="B429" s="248"/>
      <c r="C429" s="249"/>
      <c r="D429" s="219" t="s">
        <v>235</v>
      </c>
      <c r="E429" s="250" t="s">
        <v>19</v>
      </c>
      <c r="F429" s="251" t="s">
        <v>1121</v>
      </c>
      <c r="G429" s="249"/>
      <c r="H429" s="252">
        <v>36.75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8" t="s">
        <v>235</v>
      </c>
      <c r="AU429" s="258" t="s">
        <v>82</v>
      </c>
      <c r="AV429" s="14" t="s">
        <v>82</v>
      </c>
      <c r="AW429" s="14" t="s">
        <v>33</v>
      </c>
      <c r="AX429" s="14" t="s">
        <v>72</v>
      </c>
      <c r="AY429" s="258" t="s">
        <v>146</v>
      </c>
    </row>
    <row r="430" s="14" customFormat="1">
      <c r="A430" s="14"/>
      <c r="B430" s="248"/>
      <c r="C430" s="249"/>
      <c r="D430" s="219" t="s">
        <v>235</v>
      </c>
      <c r="E430" s="250" t="s">
        <v>19</v>
      </c>
      <c r="F430" s="251" t="s">
        <v>270</v>
      </c>
      <c r="G430" s="249"/>
      <c r="H430" s="252">
        <v>-1.8180000000000001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8" t="s">
        <v>235</v>
      </c>
      <c r="AU430" s="258" t="s">
        <v>82</v>
      </c>
      <c r="AV430" s="14" t="s">
        <v>82</v>
      </c>
      <c r="AW430" s="14" t="s">
        <v>33</v>
      </c>
      <c r="AX430" s="14" t="s">
        <v>72</v>
      </c>
      <c r="AY430" s="258" t="s">
        <v>146</v>
      </c>
    </row>
    <row r="431" s="14" customFormat="1">
      <c r="A431" s="14"/>
      <c r="B431" s="248"/>
      <c r="C431" s="249"/>
      <c r="D431" s="219" t="s">
        <v>235</v>
      </c>
      <c r="E431" s="250" t="s">
        <v>19</v>
      </c>
      <c r="F431" s="251" t="s">
        <v>1122</v>
      </c>
      <c r="G431" s="249"/>
      <c r="H431" s="252">
        <v>-1.125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8" t="s">
        <v>235</v>
      </c>
      <c r="AU431" s="258" t="s">
        <v>82</v>
      </c>
      <c r="AV431" s="14" t="s">
        <v>82</v>
      </c>
      <c r="AW431" s="14" t="s">
        <v>33</v>
      </c>
      <c r="AX431" s="14" t="s">
        <v>72</v>
      </c>
      <c r="AY431" s="258" t="s">
        <v>146</v>
      </c>
    </row>
    <row r="432" s="14" customFormat="1">
      <c r="A432" s="14"/>
      <c r="B432" s="248"/>
      <c r="C432" s="249"/>
      <c r="D432" s="219" t="s">
        <v>235</v>
      </c>
      <c r="E432" s="250" t="s">
        <v>19</v>
      </c>
      <c r="F432" s="251" t="s">
        <v>1123</v>
      </c>
      <c r="G432" s="249"/>
      <c r="H432" s="252">
        <v>0.625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8" t="s">
        <v>235</v>
      </c>
      <c r="AU432" s="258" t="s">
        <v>82</v>
      </c>
      <c r="AV432" s="14" t="s">
        <v>82</v>
      </c>
      <c r="AW432" s="14" t="s">
        <v>33</v>
      </c>
      <c r="AX432" s="14" t="s">
        <v>72</v>
      </c>
      <c r="AY432" s="258" t="s">
        <v>146</v>
      </c>
    </row>
    <row r="433" s="14" customFormat="1">
      <c r="A433" s="14"/>
      <c r="B433" s="248"/>
      <c r="C433" s="249"/>
      <c r="D433" s="219" t="s">
        <v>235</v>
      </c>
      <c r="E433" s="250" t="s">
        <v>19</v>
      </c>
      <c r="F433" s="251" t="s">
        <v>1040</v>
      </c>
      <c r="G433" s="249"/>
      <c r="H433" s="252">
        <v>-1.0800000000000001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8" t="s">
        <v>235</v>
      </c>
      <c r="AU433" s="258" t="s">
        <v>82</v>
      </c>
      <c r="AV433" s="14" t="s">
        <v>82</v>
      </c>
      <c r="AW433" s="14" t="s">
        <v>33</v>
      </c>
      <c r="AX433" s="14" t="s">
        <v>72</v>
      </c>
      <c r="AY433" s="258" t="s">
        <v>146</v>
      </c>
    </row>
    <row r="434" s="14" customFormat="1">
      <c r="A434" s="14"/>
      <c r="B434" s="248"/>
      <c r="C434" s="249"/>
      <c r="D434" s="219" t="s">
        <v>235</v>
      </c>
      <c r="E434" s="250" t="s">
        <v>19</v>
      </c>
      <c r="F434" s="251" t="s">
        <v>1124</v>
      </c>
      <c r="G434" s="249"/>
      <c r="H434" s="252">
        <v>0.90000000000000002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8" t="s">
        <v>235</v>
      </c>
      <c r="AU434" s="258" t="s">
        <v>82</v>
      </c>
      <c r="AV434" s="14" t="s">
        <v>82</v>
      </c>
      <c r="AW434" s="14" t="s">
        <v>33</v>
      </c>
      <c r="AX434" s="14" t="s">
        <v>72</v>
      </c>
      <c r="AY434" s="258" t="s">
        <v>146</v>
      </c>
    </row>
    <row r="435" s="13" customFormat="1">
      <c r="A435" s="13"/>
      <c r="B435" s="238"/>
      <c r="C435" s="239"/>
      <c r="D435" s="219" t="s">
        <v>235</v>
      </c>
      <c r="E435" s="240" t="s">
        <v>19</v>
      </c>
      <c r="F435" s="241" t="s">
        <v>1042</v>
      </c>
      <c r="G435" s="239"/>
      <c r="H435" s="240" t="s">
        <v>19</v>
      </c>
      <c r="I435" s="242"/>
      <c r="J435" s="239"/>
      <c r="K435" s="239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235</v>
      </c>
      <c r="AU435" s="247" t="s">
        <v>82</v>
      </c>
      <c r="AV435" s="13" t="s">
        <v>79</v>
      </c>
      <c r="AW435" s="13" t="s">
        <v>33</v>
      </c>
      <c r="AX435" s="13" t="s">
        <v>72</v>
      </c>
      <c r="AY435" s="247" t="s">
        <v>146</v>
      </c>
    </row>
    <row r="436" s="14" customFormat="1">
      <c r="A436" s="14"/>
      <c r="B436" s="248"/>
      <c r="C436" s="249"/>
      <c r="D436" s="219" t="s">
        <v>235</v>
      </c>
      <c r="E436" s="250" t="s">
        <v>19</v>
      </c>
      <c r="F436" s="251" t="s">
        <v>1125</v>
      </c>
      <c r="G436" s="249"/>
      <c r="H436" s="252">
        <v>21.84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8" t="s">
        <v>235</v>
      </c>
      <c r="AU436" s="258" t="s">
        <v>82</v>
      </c>
      <c r="AV436" s="14" t="s">
        <v>82</v>
      </c>
      <c r="AW436" s="14" t="s">
        <v>33</v>
      </c>
      <c r="AX436" s="14" t="s">
        <v>72</v>
      </c>
      <c r="AY436" s="258" t="s">
        <v>146</v>
      </c>
    </row>
    <row r="437" s="14" customFormat="1">
      <c r="A437" s="14"/>
      <c r="B437" s="248"/>
      <c r="C437" s="249"/>
      <c r="D437" s="219" t="s">
        <v>235</v>
      </c>
      <c r="E437" s="250" t="s">
        <v>19</v>
      </c>
      <c r="F437" s="251" t="s">
        <v>334</v>
      </c>
      <c r="G437" s="249"/>
      <c r="H437" s="252">
        <v>-3.6360000000000001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8" t="s">
        <v>235</v>
      </c>
      <c r="AU437" s="258" t="s">
        <v>82</v>
      </c>
      <c r="AV437" s="14" t="s">
        <v>82</v>
      </c>
      <c r="AW437" s="14" t="s">
        <v>33</v>
      </c>
      <c r="AX437" s="14" t="s">
        <v>72</v>
      </c>
      <c r="AY437" s="258" t="s">
        <v>146</v>
      </c>
    </row>
    <row r="438" s="14" customFormat="1">
      <c r="A438" s="14"/>
      <c r="B438" s="248"/>
      <c r="C438" s="249"/>
      <c r="D438" s="219" t="s">
        <v>235</v>
      </c>
      <c r="E438" s="250" t="s">
        <v>19</v>
      </c>
      <c r="F438" s="251" t="s">
        <v>311</v>
      </c>
      <c r="G438" s="249"/>
      <c r="H438" s="252">
        <v>-1.6160000000000001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8" t="s">
        <v>235</v>
      </c>
      <c r="AU438" s="258" t="s">
        <v>82</v>
      </c>
      <c r="AV438" s="14" t="s">
        <v>82</v>
      </c>
      <c r="AW438" s="14" t="s">
        <v>33</v>
      </c>
      <c r="AX438" s="14" t="s">
        <v>72</v>
      </c>
      <c r="AY438" s="258" t="s">
        <v>146</v>
      </c>
    </row>
    <row r="439" s="13" customFormat="1">
      <c r="A439" s="13"/>
      <c r="B439" s="238"/>
      <c r="C439" s="239"/>
      <c r="D439" s="219" t="s">
        <v>235</v>
      </c>
      <c r="E439" s="240" t="s">
        <v>19</v>
      </c>
      <c r="F439" s="241" t="s">
        <v>1044</v>
      </c>
      <c r="G439" s="239"/>
      <c r="H439" s="240" t="s">
        <v>19</v>
      </c>
      <c r="I439" s="242"/>
      <c r="J439" s="239"/>
      <c r="K439" s="239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235</v>
      </c>
      <c r="AU439" s="247" t="s">
        <v>82</v>
      </c>
      <c r="AV439" s="13" t="s">
        <v>79</v>
      </c>
      <c r="AW439" s="13" t="s">
        <v>33</v>
      </c>
      <c r="AX439" s="13" t="s">
        <v>72</v>
      </c>
      <c r="AY439" s="247" t="s">
        <v>146</v>
      </c>
    </row>
    <row r="440" s="14" customFormat="1">
      <c r="A440" s="14"/>
      <c r="B440" s="248"/>
      <c r="C440" s="249"/>
      <c r="D440" s="219" t="s">
        <v>235</v>
      </c>
      <c r="E440" s="250" t="s">
        <v>19</v>
      </c>
      <c r="F440" s="251" t="s">
        <v>1126</v>
      </c>
      <c r="G440" s="249"/>
      <c r="H440" s="252">
        <v>14.279999999999999</v>
      </c>
      <c r="I440" s="253"/>
      <c r="J440" s="249"/>
      <c r="K440" s="249"/>
      <c r="L440" s="254"/>
      <c r="M440" s="255"/>
      <c r="N440" s="256"/>
      <c r="O440" s="256"/>
      <c r="P440" s="256"/>
      <c r="Q440" s="256"/>
      <c r="R440" s="256"/>
      <c r="S440" s="256"/>
      <c r="T440" s="25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8" t="s">
        <v>235</v>
      </c>
      <c r="AU440" s="258" t="s">
        <v>82</v>
      </c>
      <c r="AV440" s="14" t="s">
        <v>82</v>
      </c>
      <c r="AW440" s="14" t="s">
        <v>33</v>
      </c>
      <c r="AX440" s="14" t="s">
        <v>72</v>
      </c>
      <c r="AY440" s="258" t="s">
        <v>146</v>
      </c>
    </row>
    <row r="441" s="14" customFormat="1">
      <c r="A441" s="14"/>
      <c r="B441" s="248"/>
      <c r="C441" s="249"/>
      <c r="D441" s="219" t="s">
        <v>235</v>
      </c>
      <c r="E441" s="250" t="s">
        <v>19</v>
      </c>
      <c r="F441" s="251" t="s">
        <v>270</v>
      </c>
      <c r="G441" s="249"/>
      <c r="H441" s="252">
        <v>-1.8180000000000001</v>
      </c>
      <c r="I441" s="253"/>
      <c r="J441" s="249"/>
      <c r="K441" s="249"/>
      <c r="L441" s="254"/>
      <c r="M441" s="255"/>
      <c r="N441" s="256"/>
      <c r="O441" s="256"/>
      <c r="P441" s="256"/>
      <c r="Q441" s="256"/>
      <c r="R441" s="256"/>
      <c r="S441" s="256"/>
      <c r="T441" s="25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8" t="s">
        <v>235</v>
      </c>
      <c r="AU441" s="258" t="s">
        <v>82</v>
      </c>
      <c r="AV441" s="14" t="s">
        <v>82</v>
      </c>
      <c r="AW441" s="14" t="s">
        <v>33</v>
      </c>
      <c r="AX441" s="14" t="s">
        <v>72</v>
      </c>
      <c r="AY441" s="258" t="s">
        <v>146</v>
      </c>
    </row>
    <row r="442" s="14" customFormat="1">
      <c r="A442" s="14"/>
      <c r="B442" s="248"/>
      <c r="C442" s="249"/>
      <c r="D442" s="219" t="s">
        <v>235</v>
      </c>
      <c r="E442" s="250" t="s">
        <v>19</v>
      </c>
      <c r="F442" s="251" t="s">
        <v>1046</v>
      </c>
      <c r="G442" s="249"/>
      <c r="H442" s="252">
        <v>-0.54000000000000004</v>
      </c>
      <c r="I442" s="253"/>
      <c r="J442" s="249"/>
      <c r="K442" s="249"/>
      <c r="L442" s="254"/>
      <c r="M442" s="255"/>
      <c r="N442" s="256"/>
      <c r="O442" s="256"/>
      <c r="P442" s="256"/>
      <c r="Q442" s="256"/>
      <c r="R442" s="256"/>
      <c r="S442" s="256"/>
      <c r="T442" s="25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8" t="s">
        <v>235</v>
      </c>
      <c r="AU442" s="258" t="s">
        <v>82</v>
      </c>
      <c r="AV442" s="14" t="s">
        <v>82</v>
      </c>
      <c r="AW442" s="14" t="s">
        <v>33</v>
      </c>
      <c r="AX442" s="14" t="s">
        <v>72</v>
      </c>
      <c r="AY442" s="258" t="s">
        <v>146</v>
      </c>
    </row>
    <row r="443" s="14" customFormat="1">
      <c r="A443" s="14"/>
      <c r="B443" s="248"/>
      <c r="C443" s="249"/>
      <c r="D443" s="219" t="s">
        <v>235</v>
      </c>
      <c r="E443" s="250" t="s">
        <v>19</v>
      </c>
      <c r="F443" s="251" t="s">
        <v>1127</v>
      </c>
      <c r="G443" s="249"/>
      <c r="H443" s="252">
        <v>0.45000000000000001</v>
      </c>
      <c r="I443" s="253"/>
      <c r="J443" s="249"/>
      <c r="K443" s="249"/>
      <c r="L443" s="254"/>
      <c r="M443" s="255"/>
      <c r="N443" s="256"/>
      <c r="O443" s="256"/>
      <c r="P443" s="256"/>
      <c r="Q443" s="256"/>
      <c r="R443" s="256"/>
      <c r="S443" s="256"/>
      <c r="T443" s="25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8" t="s">
        <v>235</v>
      </c>
      <c r="AU443" s="258" t="s">
        <v>82</v>
      </c>
      <c r="AV443" s="14" t="s">
        <v>82</v>
      </c>
      <c r="AW443" s="14" t="s">
        <v>33</v>
      </c>
      <c r="AX443" s="14" t="s">
        <v>72</v>
      </c>
      <c r="AY443" s="258" t="s">
        <v>146</v>
      </c>
    </row>
    <row r="444" s="13" customFormat="1">
      <c r="A444" s="13"/>
      <c r="B444" s="238"/>
      <c r="C444" s="239"/>
      <c r="D444" s="219" t="s">
        <v>235</v>
      </c>
      <c r="E444" s="240" t="s">
        <v>19</v>
      </c>
      <c r="F444" s="241" t="s">
        <v>1048</v>
      </c>
      <c r="G444" s="239"/>
      <c r="H444" s="240" t="s">
        <v>19</v>
      </c>
      <c r="I444" s="242"/>
      <c r="J444" s="239"/>
      <c r="K444" s="239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235</v>
      </c>
      <c r="AU444" s="247" t="s">
        <v>82</v>
      </c>
      <c r="AV444" s="13" t="s">
        <v>79</v>
      </c>
      <c r="AW444" s="13" t="s">
        <v>33</v>
      </c>
      <c r="AX444" s="13" t="s">
        <v>72</v>
      </c>
      <c r="AY444" s="247" t="s">
        <v>146</v>
      </c>
    </row>
    <row r="445" s="14" customFormat="1">
      <c r="A445" s="14"/>
      <c r="B445" s="248"/>
      <c r="C445" s="249"/>
      <c r="D445" s="219" t="s">
        <v>235</v>
      </c>
      <c r="E445" s="250" t="s">
        <v>19</v>
      </c>
      <c r="F445" s="251" t="s">
        <v>1128</v>
      </c>
      <c r="G445" s="249"/>
      <c r="H445" s="252">
        <v>21.210000000000001</v>
      </c>
      <c r="I445" s="253"/>
      <c r="J445" s="249"/>
      <c r="K445" s="249"/>
      <c r="L445" s="254"/>
      <c r="M445" s="255"/>
      <c r="N445" s="256"/>
      <c r="O445" s="256"/>
      <c r="P445" s="256"/>
      <c r="Q445" s="256"/>
      <c r="R445" s="256"/>
      <c r="S445" s="256"/>
      <c r="T445" s="25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8" t="s">
        <v>235</v>
      </c>
      <c r="AU445" s="258" t="s">
        <v>82</v>
      </c>
      <c r="AV445" s="14" t="s">
        <v>82</v>
      </c>
      <c r="AW445" s="14" t="s">
        <v>33</v>
      </c>
      <c r="AX445" s="14" t="s">
        <v>72</v>
      </c>
      <c r="AY445" s="258" t="s">
        <v>146</v>
      </c>
    </row>
    <row r="446" s="14" customFormat="1">
      <c r="A446" s="14"/>
      <c r="B446" s="248"/>
      <c r="C446" s="249"/>
      <c r="D446" s="219" t="s">
        <v>235</v>
      </c>
      <c r="E446" s="250" t="s">
        <v>19</v>
      </c>
      <c r="F446" s="251" t="s">
        <v>311</v>
      </c>
      <c r="G446" s="249"/>
      <c r="H446" s="252">
        <v>-1.6160000000000001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8" t="s">
        <v>235</v>
      </c>
      <c r="AU446" s="258" t="s">
        <v>82</v>
      </c>
      <c r="AV446" s="14" t="s">
        <v>82</v>
      </c>
      <c r="AW446" s="14" t="s">
        <v>33</v>
      </c>
      <c r="AX446" s="14" t="s">
        <v>72</v>
      </c>
      <c r="AY446" s="258" t="s">
        <v>146</v>
      </c>
    </row>
    <row r="447" s="14" customFormat="1">
      <c r="A447" s="14"/>
      <c r="B447" s="248"/>
      <c r="C447" s="249"/>
      <c r="D447" s="219" t="s">
        <v>235</v>
      </c>
      <c r="E447" s="250" t="s">
        <v>19</v>
      </c>
      <c r="F447" s="251" t="s">
        <v>1046</v>
      </c>
      <c r="G447" s="249"/>
      <c r="H447" s="252">
        <v>-0.54000000000000004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8" t="s">
        <v>235</v>
      </c>
      <c r="AU447" s="258" t="s">
        <v>82</v>
      </c>
      <c r="AV447" s="14" t="s">
        <v>82</v>
      </c>
      <c r="AW447" s="14" t="s">
        <v>33</v>
      </c>
      <c r="AX447" s="14" t="s">
        <v>72</v>
      </c>
      <c r="AY447" s="258" t="s">
        <v>146</v>
      </c>
    </row>
    <row r="448" s="14" customFormat="1">
      <c r="A448" s="14"/>
      <c r="B448" s="248"/>
      <c r="C448" s="249"/>
      <c r="D448" s="219" t="s">
        <v>235</v>
      </c>
      <c r="E448" s="250" t="s">
        <v>19</v>
      </c>
      <c r="F448" s="251" t="s">
        <v>1127</v>
      </c>
      <c r="G448" s="249"/>
      <c r="H448" s="252">
        <v>0.45000000000000001</v>
      </c>
      <c r="I448" s="253"/>
      <c r="J448" s="249"/>
      <c r="K448" s="249"/>
      <c r="L448" s="254"/>
      <c r="M448" s="255"/>
      <c r="N448" s="256"/>
      <c r="O448" s="256"/>
      <c r="P448" s="256"/>
      <c r="Q448" s="256"/>
      <c r="R448" s="256"/>
      <c r="S448" s="256"/>
      <c r="T448" s="25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8" t="s">
        <v>235</v>
      </c>
      <c r="AU448" s="258" t="s">
        <v>82</v>
      </c>
      <c r="AV448" s="14" t="s">
        <v>82</v>
      </c>
      <c r="AW448" s="14" t="s">
        <v>33</v>
      </c>
      <c r="AX448" s="14" t="s">
        <v>72</v>
      </c>
      <c r="AY448" s="258" t="s">
        <v>146</v>
      </c>
    </row>
    <row r="449" s="14" customFormat="1">
      <c r="A449" s="14"/>
      <c r="B449" s="248"/>
      <c r="C449" s="249"/>
      <c r="D449" s="219" t="s">
        <v>235</v>
      </c>
      <c r="E449" s="250" t="s">
        <v>19</v>
      </c>
      <c r="F449" s="251" t="s">
        <v>1122</v>
      </c>
      <c r="G449" s="249"/>
      <c r="H449" s="252">
        <v>-1.125</v>
      </c>
      <c r="I449" s="253"/>
      <c r="J449" s="249"/>
      <c r="K449" s="249"/>
      <c r="L449" s="254"/>
      <c r="M449" s="255"/>
      <c r="N449" s="256"/>
      <c r="O449" s="256"/>
      <c r="P449" s="256"/>
      <c r="Q449" s="256"/>
      <c r="R449" s="256"/>
      <c r="S449" s="256"/>
      <c r="T449" s="25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8" t="s">
        <v>235</v>
      </c>
      <c r="AU449" s="258" t="s">
        <v>82</v>
      </c>
      <c r="AV449" s="14" t="s">
        <v>82</v>
      </c>
      <c r="AW449" s="14" t="s">
        <v>33</v>
      </c>
      <c r="AX449" s="14" t="s">
        <v>72</v>
      </c>
      <c r="AY449" s="258" t="s">
        <v>146</v>
      </c>
    </row>
    <row r="450" s="14" customFormat="1">
      <c r="A450" s="14"/>
      <c r="B450" s="248"/>
      <c r="C450" s="249"/>
      <c r="D450" s="219" t="s">
        <v>235</v>
      </c>
      <c r="E450" s="250" t="s">
        <v>19</v>
      </c>
      <c r="F450" s="251" t="s">
        <v>1123</v>
      </c>
      <c r="G450" s="249"/>
      <c r="H450" s="252">
        <v>0.625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8" t="s">
        <v>235</v>
      </c>
      <c r="AU450" s="258" t="s">
        <v>82</v>
      </c>
      <c r="AV450" s="14" t="s">
        <v>82</v>
      </c>
      <c r="AW450" s="14" t="s">
        <v>33</v>
      </c>
      <c r="AX450" s="14" t="s">
        <v>72</v>
      </c>
      <c r="AY450" s="258" t="s">
        <v>146</v>
      </c>
    </row>
    <row r="451" s="15" customFormat="1">
      <c r="A451" s="15"/>
      <c r="B451" s="269"/>
      <c r="C451" s="270"/>
      <c r="D451" s="219" t="s">
        <v>235</v>
      </c>
      <c r="E451" s="271" t="s">
        <v>19</v>
      </c>
      <c r="F451" s="272" t="s">
        <v>271</v>
      </c>
      <c r="G451" s="270"/>
      <c r="H451" s="273">
        <v>87.616</v>
      </c>
      <c r="I451" s="274"/>
      <c r="J451" s="270"/>
      <c r="K451" s="270"/>
      <c r="L451" s="275"/>
      <c r="M451" s="276"/>
      <c r="N451" s="277"/>
      <c r="O451" s="277"/>
      <c r="P451" s="277"/>
      <c r="Q451" s="277"/>
      <c r="R451" s="277"/>
      <c r="S451" s="277"/>
      <c r="T451" s="278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79" t="s">
        <v>235</v>
      </c>
      <c r="AU451" s="279" t="s">
        <v>82</v>
      </c>
      <c r="AV451" s="15" t="s">
        <v>145</v>
      </c>
      <c r="AW451" s="15" t="s">
        <v>33</v>
      </c>
      <c r="AX451" s="15" t="s">
        <v>79</v>
      </c>
      <c r="AY451" s="279" t="s">
        <v>146</v>
      </c>
    </row>
    <row r="452" s="11" customFormat="1" ht="22.8" customHeight="1">
      <c r="A452" s="11"/>
      <c r="B452" s="192"/>
      <c r="C452" s="193"/>
      <c r="D452" s="194" t="s">
        <v>71</v>
      </c>
      <c r="E452" s="234" t="s">
        <v>426</v>
      </c>
      <c r="F452" s="234" t="s">
        <v>427</v>
      </c>
      <c r="G452" s="193"/>
      <c r="H452" s="193"/>
      <c r="I452" s="196"/>
      <c r="J452" s="235">
        <f>BK452</f>
        <v>0</v>
      </c>
      <c r="K452" s="193"/>
      <c r="L452" s="198"/>
      <c r="M452" s="199"/>
      <c r="N452" s="200"/>
      <c r="O452" s="200"/>
      <c r="P452" s="201">
        <f>SUM(P453:P465)</f>
        <v>0</v>
      </c>
      <c r="Q452" s="200"/>
      <c r="R452" s="201">
        <f>SUM(R453:R465)</f>
        <v>0</v>
      </c>
      <c r="S452" s="200"/>
      <c r="T452" s="202">
        <f>SUM(T453:T465)</f>
        <v>0</v>
      </c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R452" s="203" t="s">
        <v>79</v>
      </c>
      <c r="AT452" s="204" t="s">
        <v>71</v>
      </c>
      <c r="AU452" s="204" t="s">
        <v>79</v>
      </c>
      <c r="AY452" s="203" t="s">
        <v>146</v>
      </c>
      <c r="BK452" s="205">
        <f>SUM(BK453:BK465)</f>
        <v>0</v>
      </c>
    </row>
    <row r="453" s="2" customFormat="1" ht="24.15" customHeight="1">
      <c r="A453" s="39"/>
      <c r="B453" s="40"/>
      <c r="C453" s="206" t="s">
        <v>454</v>
      </c>
      <c r="D453" s="206" t="s">
        <v>147</v>
      </c>
      <c r="E453" s="207" t="s">
        <v>429</v>
      </c>
      <c r="F453" s="208" t="s">
        <v>430</v>
      </c>
      <c r="G453" s="209" t="s">
        <v>239</v>
      </c>
      <c r="H453" s="210">
        <v>28.498000000000001</v>
      </c>
      <c r="I453" s="211"/>
      <c r="J453" s="212">
        <f>ROUND(I453*H453,2)</f>
        <v>0</v>
      </c>
      <c r="K453" s="208" t="s">
        <v>194</v>
      </c>
      <c r="L453" s="45"/>
      <c r="M453" s="213" t="s">
        <v>19</v>
      </c>
      <c r="N453" s="214" t="s">
        <v>43</v>
      </c>
      <c r="O453" s="85"/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7" t="s">
        <v>145</v>
      </c>
      <c r="AT453" s="217" t="s">
        <v>147</v>
      </c>
      <c r="AU453" s="217" t="s">
        <v>82</v>
      </c>
      <c r="AY453" s="18" t="s">
        <v>146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8" t="s">
        <v>79</v>
      </c>
      <c r="BK453" s="218">
        <f>ROUND(I453*H453,2)</f>
        <v>0</v>
      </c>
      <c r="BL453" s="18" t="s">
        <v>145</v>
      </c>
      <c r="BM453" s="217" t="s">
        <v>1129</v>
      </c>
    </row>
    <row r="454" s="2" customFormat="1">
      <c r="A454" s="39"/>
      <c r="B454" s="40"/>
      <c r="C454" s="41"/>
      <c r="D454" s="219" t="s">
        <v>152</v>
      </c>
      <c r="E454" s="41"/>
      <c r="F454" s="220" t="s">
        <v>432</v>
      </c>
      <c r="G454" s="41"/>
      <c r="H454" s="41"/>
      <c r="I454" s="221"/>
      <c r="J454" s="41"/>
      <c r="K454" s="41"/>
      <c r="L454" s="45"/>
      <c r="M454" s="222"/>
      <c r="N454" s="223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152</v>
      </c>
      <c r="AU454" s="18" t="s">
        <v>82</v>
      </c>
    </row>
    <row r="455" s="2" customFormat="1">
      <c r="A455" s="39"/>
      <c r="B455" s="40"/>
      <c r="C455" s="41"/>
      <c r="D455" s="236" t="s">
        <v>197</v>
      </c>
      <c r="E455" s="41"/>
      <c r="F455" s="237" t="s">
        <v>433</v>
      </c>
      <c r="G455" s="41"/>
      <c r="H455" s="41"/>
      <c r="I455" s="221"/>
      <c r="J455" s="41"/>
      <c r="K455" s="41"/>
      <c r="L455" s="45"/>
      <c r="M455" s="222"/>
      <c r="N455" s="223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197</v>
      </c>
      <c r="AU455" s="18" t="s">
        <v>82</v>
      </c>
    </row>
    <row r="456" s="2" customFormat="1" ht="24.15" customHeight="1">
      <c r="A456" s="39"/>
      <c r="B456" s="40"/>
      <c r="C456" s="206" t="s">
        <v>464</v>
      </c>
      <c r="D456" s="206" t="s">
        <v>147</v>
      </c>
      <c r="E456" s="207" t="s">
        <v>434</v>
      </c>
      <c r="F456" s="208" t="s">
        <v>435</v>
      </c>
      <c r="G456" s="209" t="s">
        <v>239</v>
      </c>
      <c r="H456" s="210">
        <v>28.498000000000001</v>
      </c>
      <c r="I456" s="211"/>
      <c r="J456" s="212">
        <f>ROUND(I456*H456,2)</f>
        <v>0</v>
      </c>
      <c r="K456" s="208" t="s">
        <v>194</v>
      </c>
      <c r="L456" s="45"/>
      <c r="M456" s="213" t="s">
        <v>19</v>
      </c>
      <c r="N456" s="214" t="s">
        <v>43</v>
      </c>
      <c r="O456" s="85"/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7" t="s">
        <v>145</v>
      </c>
      <c r="AT456" s="217" t="s">
        <v>147</v>
      </c>
      <c r="AU456" s="217" t="s">
        <v>82</v>
      </c>
      <c r="AY456" s="18" t="s">
        <v>146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8" t="s">
        <v>79</v>
      </c>
      <c r="BK456" s="218">
        <f>ROUND(I456*H456,2)</f>
        <v>0</v>
      </c>
      <c r="BL456" s="18" t="s">
        <v>145</v>
      </c>
      <c r="BM456" s="217" t="s">
        <v>1130</v>
      </c>
    </row>
    <row r="457" s="2" customFormat="1">
      <c r="A457" s="39"/>
      <c r="B457" s="40"/>
      <c r="C457" s="41"/>
      <c r="D457" s="219" t="s">
        <v>152</v>
      </c>
      <c r="E457" s="41"/>
      <c r="F457" s="220" t="s">
        <v>437</v>
      </c>
      <c r="G457" s="41"/>
      <c r="H457" s="41"/>
      <c r="I457" s="221"/>
      <c r="J457" s="41"/>
      <c r="K457" s="41"/>
      <c r="L457" s="45"/>
      <c r="M457" s="222"/>
      <c r="N457" s="223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152</v>
      </c>
      <c r="AU457" s="18" t="s">
        <v>82</v>
      </c>
    </row>
    <row r="458" s="2" customFormat="1">
      <c r="A458" s="39"/>
      <c r="B458" s="40"/>
      <c r="C458" s="41"/>
      <c r="D458" s="236" t="s">
        <v>197</v>
      </c>
      <c r="E458" s="41"/>
      <c r="F458" s="237" t="s">
        <v>438</v>
      </c>
      <c r="G458" s="41"/>
      <c r="H458" s="41"/>
      <c r="I458" s="221"/>
      <c r="J458" s="41"/>
      <c r="K458" s="41"/>
      <c r="L458" s="45"/>
      <c r="M458" s="222"/>
      <c r="N458" s="223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197</v>
      </c>
      <c r="AU458" s="18" t="s">
        <v>82</v>
      </c>
    </row>
    <row r="459" s="2" customFormat="1" ht="24.15" customHeight="1">
      <c r="A459" s="39"/>
      <c r="B459" s="40"/>
      <c r="C459" s="206" t="s">
        <v>470</v>
      </c>
      <c r="D459" s="206" t="s">
        <v>147</v>
      </c>
      <c r="E459" s="207" t="s">
        <v>440</v>
      </c>
      <c r="F459" s="208" t="s">
        <v>441</v>
      </c>
      <c r="G459" s="209" t="s">
        <v>239</v>
      </c>
      <c r="H459" s="210">
        <v>455.96800000000002</v>
      </c>
      <c r="I459" s="211"/>
      <c r="J459" s="212">
        <f>ROUND(I459*H459,2)</f>
        <v>0</v>
      </c>
      <c r="K459" s="208" t="s">
        <v>194</v>
      </c>
      <c r="L459" s="45"/>
      <c r="M459" s="213" t="s">
        <v>19</v>
      </c>
      <c r="N459" s="214" t="s">
        <v>43</v>
      </c>
      <c r="O459" s="85"/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7" t="s">
        <v>145</v>
      </c>
      <c r="AT459" s="217" t="s">
        <v>147</v>
      </c>
      <c r="AU459" s="217" t="s">
        <v>82</v>
      </c>
      <c r="AY459" s="18" t="s">
        <v>146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8" t="s">
        <v>79</v>
      </c>
      <c r="BK459" s="218">
        <f>ROUND(I459*H459,2)</f>
        <v>0</v>
      </c>
      <c r="BL459" s="18" t="s">
        <v>145</v>
      </c>
      <c r="BM459" s="217" t="s">
        <v>1131</v>
      </c>
    </row>
    <row r="460" s="2" customFormat="1">
      <c r="A460" s="39"/>
      <c r="B460" s="40"/>
      <c r="C460" s="41"/>
      <c r="D460" s="219" t="s">
        <v>152</v>
      </c>
      <c r="E460" s="41"/>
      <c r="F460" s="220" t="s">
        <v>443</v>
      </c>
      <c r="G460" s="41"/>
      <c r="H460" s="41"/>
      <c r="I460" s="221"/>
      <c r="J460" s="41"/>
      <c r="K460" s="41"/>
      <c r="L460" s="45"/>
      <c r="M460" s="222"/>
      <c r="N460" s="223"/>
      <c r="O460" s="85"/>
      <c r="P460" s="85"/>
      <c r="Q460" s="85"/>
      <c r="R460" s="85"/>
      <c r="S460" s="85"/>
      <c r="T460" s="86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152</v>
      </c>
      <c r="AU460" s="18" t="s">
        <v>82</v>
      </c>
    </row>
    <row r="461" s="2" customFormat="1">
      <c r="A461" s="39"/>
      <c r="B461" s="40"/>
      <c r="C461" s="41"/>
      <c r="D461" s="236" t="s">
        <v>197</v>
      </c>
      <c r="E461" s="41"/>
      <c r="F461" s="237" t="s">
        <v>444</v>
      </c>
      <c r="G461" s="41"/>
      <c r="H461" s="41"/>
      <c r="I461" s="221"/>
      <c r="J461" s="41"/>
      <c r="K461" s="41"/>
      <c r="L461" s="45"/>
      <c r="M461" s="222"/>
      <c r="N461" s="223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197</v>
      </c>
      <c r="AU461" s="18" t="s">
        <v>82</v>
      </c>
    </row>
    <row r="462" s="14" customFormat="1">
      <c r="A462" s="14"/>
      <c r="B462" s="248"/>
      <c r="C462" s="249"/>
      <c r="D462" s="219" t="s">
        <v>235</v>
      </c>
      <c r="E462" s="249"/>
      <c r="F462" s="251" t="s">
        <v>1132</v>
      </c>
      <c r="G462" s="249"/>
      <c r="H462" s="252">
        <v>455.96800000000002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235</v>
      </c>
      <c r="AU462" s="258" t="s">
        <v>82</v>
      </c>
      <c r="AV462" s="14" t="s">
        <v>82</v>
      </c>
      <c r="AW462" s="14" t="s">
        <v>4</v>
      </c>
      <c r="AX462" s="14" t="s">
        <v>79</v>
      </c>
      <c r="AY462" s="258" t="s">
        <v>146</v>
      </c>
    </row>
    <row r="463" s="2" customFormat="1" ht="44.25" customHeight="1">
      <c r="A463" s="39"/>
      <c r="B463" s="40"/>
      <c r="C463" s="206" t="s">
        <v>476</v>
      </c>
      <c r="D463" s="206" t="s">
        <v>147</v>
      </c>
      <c r="E463" s="207" t="s">
        <v>447</v>
      </c>
      <c r="F463" s="208" t="s">
        <v>448</v>
      </c>
      <c r="G463" s="209" t="s">
        <v>239</v>
      </c>
      <c r="H463" s="210">
        <v>28.498000000000001</v>
      </c>
      <c r="I463" s="211"/>
      <c r="J463" s="212">
        <f>ROUND(I463*H463,2)</f>
        <v>0</v>
      </c>
      <c r="K463" s="208" t="s">
        <v>194</v>
      </c>
      <c r="L463" s="45"/>
      <c r="M463" s="213" t="s">
        <v>19</v>
      </c>
      <c r="N463" s="214" t="s">
        <v>43</v>
      </c>
      <c r="O463" s="85"/>
      <c r="P463" s="215">
        <f>O463*H463</f>
        <v>0</v>
      </c>
      <c r="Q463" s="215">
        <v>0</v>
      </c>
      <c r="R463" s="215">
        <f>Q463*H463</f>
        <v>0</v>
      </c>
      <c r="S463" s="215">
        <v>0</v>
      </c>
      <c r="T463" s="216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7" t="s">
        <v>145</v>
      </c>
      <c r="AT463" s="217" t="s">
        <v>147</v>
      </c>
      <c r="AU463" s="217" t="s">
        <v>82</v>
      </c>
      <c r="AY463" s="18" t="s">
        <v>146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8" t="s">
        <v>79</v>
      </c>
      <c r="BK463" s="218">
        <f>ROUND(I463*H463,2)</f>
        <v>0</v>
      </c>
      <c r="BL463" s="18" t="s">
        <v>145</v>
      </c>
      <c r="BM463" s="217" t="s">
        <v>1133</v>
      </c>
    </row>
    <row r="464" s="2" customFormat="1">
      <c r="A464" s="39"/>
      <c r="B464" s="40"/>
      <c r="C464" s="41"/>
      <c r="D464" s="219" t="s">
        <v>152</v>
      </c>
      <c r="E464" s="41"/>
      <c r="F464" s="220" t="s">
        <v>450</v>
      </c>
      <c r="G464" s="41"/>
      <c r="H464" s="41"/>
      <c r="I464" s="221"/>
      <c r="J464" s="41"/>
      <c r="K464" s="41"/>
      <c r="L464" s="45"/>
      <c r="M464" s="222"/>
      <c r="N464" s="223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152</v>
      </c>
      <c r="AU464" s="18" t="s">
        <v>82</v>
      </c>
    </row>
    <row r="465" s="2" customFormat="1">
      <c r="A465" s="39"/>
      <c r="B465" s="40"/>
      <c r="C465" s="41"/>
      <c r="D465" s="236" t="s">
        <v>197</v>
      </c>
      <c r="E465" s="41"/>
      <c r="F465" s="237" t="s">
        <v>451</v>
      </c>
      <c r="G465" s="41"/>
      <c r="H465" s="41"/>
      <c r="I465" s="221"/>
      <c r="J465" s="41"/>
      <c r="K465" s="41"/>
      <c r="L465" s="45"/>
      <c r="M465" s="222"/>
      <c r="N465" s="223"/>
      <c r="O465" s="85"/>
      <c r="P465" s="85"/>
      <c r="Q465" s="85"/>
      <c r="R465" s="85"/>
      <c r="S465" s="85"/>
      <c r="T465" s="86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197</v>
      </c>
      <c r="AU465" s="18" t="s">
        <v>82</v>
      </c>
    </row>
    <row r="466" s="11" customFormat="1" ht="22.8" customHeight="1">
      <c r="A466" s="11"/>
      <c r="B466" s="192"/>
      <c r="C466" s="193"/>
      <c r="D466" s="194" t="s">
        <v>71</v>
      </c>
      <c r="E466" s="234" t="s">
        <v>452</v>
      </c>
      <c r="F466" s="234" t="s">
        <v>453</v>
      </c>
      <c r="G466" s="193"/>
      <c r="H466" s="193"/>
      <c r="I466" s="196"/>
      <c r="J466" s="235">
        <f>BK466</f>
        <v>0</v>
      </c>
      <c r="K466" s="193"/>
      <c r="L466" s="198"/>
      <c r="M466" s="199"/>
      <c r="N466" s="200"/>
      <c r="O466" s="200"/>
      <c r="P466" s="201">
        <f>SUM(P467:P469)</f>
        <v>0</v>
      </c>
      <c r="Q466" s="200"/>
      <c r="R466" s="201">
        <f>SUM(R467:R469)</f>
        <v>0</v>
      </c>
      <c r="S466" s="200"/>
      <c r="T466" s="202">
        <f>SUM(T467:T469)</f>
        <v>0</v>
      </c>
      <c r="U466" s="11"/>
      <c r="V466" s="11"/>
      <c r="W466" s="11"/>
      <c r="X466" s="11"/>
      <c r="Y466" s="11"/>
      <c r="Z466" s="11"/>
      <c r="AA466" s="11"/>
      <c r="AB466" s="11"/>
      <c r="AC466" s="11"/>
      <c r="AD466" s="11"/>
      <c r="AE466" s="11"/>
      <c r="AR466" s="203" t="s">
        <v>79</v>
      </c>
      <c r="AT466" s="204" t="s">
        <v>71</v>
      </c>
      <c r="AU466" s="204" t="s">
        <v>79</v>
      </c>
      <c r="AY466" s="203" t="s">
        <v>146</v>
      </c>
      <c r="BK466" s="205">
        <f>SUM(BK467:BK469)</f>
        <v>0</v>
      </c>
    </row>
    <row r="467" s="2" customFormat="1" ht="16.5" customHeight="1">
      <c r="A467" s="39"/>
      <c r="B467" s="40"/>
      <c r="C467" s="206" t="s">
        <v>482</v>
      </c>
      <c r="D467" s="206" t="s">
        <v>147</v>
      </c>
      <c r="E467" s="207" t="s">
        <v>455</v>
      </c>
      <c r="F467" s="208" t="s">
        <v>456</v>
      </c>
      <c r="G467" s="209" t="s">
        <v>239</v>
      </c>
      <c r="H467" s="210">
        <v>48.234000000000002</v>
      </c>
      <c r="I467" s="211"/>
      <c r="J467" s="212">
        <f>ROUND(I467*H467,2)</f>
        <v>0</v>
      </c>
      <c r="K467" s="208" t="s">
        <v>194</v>
      </c>
      <c r="L467" s="45"/>
      <c r="M467" s="213" t="s">
        <v>19</v>
      </c>
      <c r="N467" s="214" t="s">
        <v>43</v>
      </c>
      <c r="O467" s="85"/>
      <c r="P467" s="215">
        <f>O467*H467</f>
        <v>0</v>
      </c>
      <c r="Q467" s="215">
        <v>0</v>
      </c>
      <c r="R467" s="215">
        <f>Q467*H467</f>
        <v>0</v>
      </c>
      <c r="S467" s="215">
        <v>0</v>
      </c>
      <c r="T467" s="21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7" t="s">
        <v>145</v>
      </c>
      <c r="AT467" s="217" t="s">
        <v>147</v>
      </c>
      <c r="AU467" s="217" t="s">
        <v>82</v>
      </c>
      <c r="AY467" s="18" t="s">
        <v>146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8" t="s">
        <v>79</v>
      </c>
      <c r="BK467" s="218">
        <f>ROUND(I467*H467,2)</f>
        <v>0</v>
      </c>
      <c r="BL467" s="18" t="s">
        <v>145</v>
      </c>
      <c r="BM467" s="217" t="s">
        <v>1134</v>
      </c>
    </row>
    <row r="468" s="2" customFormat="1">
      <c r="A468" s="39"/>
      <c r="B468" s="40"/>
      <c r="C468" s="41"/>
      <c r="D468" s="219" t="s">
        <v>152</v>
      </c>
      <c r="E468" s="41"/>
      <c r="F468" s="220" t="s">
        <v>458</v>
      </c>
      <c r="G468" s="41"/>
      <c r="H468" s="41"/>
      <c r="I468" s="221"/>
      <c r="J468" s="41"/>
      <c r="K468" s="41"/>
      <c r="L468" s="45"/>
      <c r="M468" s="222"/>
      <c r="N468" s="223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152</v>
      </c>
      <c r="AU468" s="18" t="s">
        <v>82</v>
      </c>
    </row>
    <row r="469" s="2" customFormat="1">
      <c r="A469" s="39"/>
      <c r="B469" s="40"/>
      <c r="C469" s="41"/>
      <c r="D469" s="236" t="s">
        <v>197</v>
      </c>
      <c r="E469" s="41"/>
      <c r="F469" s="237" t="s">
        <v>459</v>
      </c>
      <c r="G469" s="41"/>
      <c r="H469" s="41"/>
      <c r="I469" s="221"/>
      <c r="J469" s="41"/>
      <c r="K469" s="41"/>
      <c r="L469" s="45"/>
      <c r="M469" s="222"/>
      <c r="N469" s="223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197</v>
      </c>
      <c r="AU469" s="18" t="s">
        <v>82</v>
      </c>
    </row>
    <row r="470" s="11" customFormat="1" ht="25.92" customHeight="1">
      <c r="A470" s="11"/>
      <c r="B470" s="192"/>
      <c r="C470" s="193"/>
      <c r="D470" s="194" t="s">
        <v>71</v>
      </c>
      <c r="E470" s="195" t="s">
        <v>460</v>
      </c>
      <c r="F470" s="195" t="s">
        <v>461</v>
      </c>
      <c r="G470" s="193"/>
      <c r="H470" s="193"/>
      <c r="I470" s="196"/>
      <c r="J470" s="197">
        <f>BK470</f>
        <v>0</v>
      </c>
      <c r="K470" s="193"/>
      <c r="L470" s="198"/>
      <c r="M470" s="199"/>
      <c r="N470" s="200"/>
      <c r="O470" s="200"/>
      <c r="P470" s="201">
        <f>P471+P483+P494+P575+P602+P649+P714+P779+P810</f>
        <v>0</v>
      </c>
      <c r="Q470" s="200"/>
      <c r="R470" s="201">
        <f>R471+R483+R494+R575+R602+R649+R714+R779+R810</f>
        <v>12.94013477</v>
      </c>
      <c r="S470" s="200"/>
      <c r="T470" s="202">
        <f>T471+T483+T494+T575+T602+T649+T714+T779+T810</f>
        <v>2.62795399</v>
      </c>
      <c r="U470" s="11"/>
      <c r="V470" s="11"/>
      <c r="W470" s="11"/>
      <c r="X470" s="11"/>
      <c r="Y470" s="11"/>
      <c r="Z470" s="11"/>
      <c r="AA470" s="11"/>
      <c r="AB470" s="11"/>
      <c r="AC470" s="11"/>
      <c r="AD470" s="11"/>
      <c r="AE470" s="11"/>
      <c r="AR470" s="203" t="s">
        <v>82</v>
      </c>
      <c r="AT470" s="204" t="s">
        <v>71</v>
      </c>
      <c r="AU470" s="204" t="s">
        <v>72</v>
      </c>
      <c r="AY470" s="203" t="s">
        <v>146</v>
      </c>
      <c r="BK470" s="205">
        <f>BK471+BK483+BK494+BK575+BK602+BK649+BK714+BK779+BK810</f>
        <v>0</v>
      </c>
    </row>
    <row r="471" s="11" customFormat="1" ht="22.8" customHeight="1">
      <c r="A471" s="11"/>
      <c r="B471" s="192"/>
      <c r="C471" s="193"/>
      <c r="D471" s="194" t="s">
        <v>71</v>
      </c>
      <c r="E471" s="234" t="s">
        <v>1135</v>
      </c>
      <c r="F471" s="234" t="s">
        <v>1136</v>
      </c>
      <c r="G471" s="193"/>
      <c r="H471" s="193"/>
      <c r="I471" s="196"/>
      <c r="J471" s="235">
        <f>BK471</f>
        <v>0</v>
      </c>
      <c r="K471" s="193"/>
      <c r="L471" s="198"/>
      <c r="M471" s="199"/>
      <c r="N471" s="200"/>
      <c r="O471" s="200"/>
      <c r="P471" s="201">
        <f>SUM(P472:P482)</f>
        <v>0</v>
      </c>
      <c r="Q471" s="200"/>
      <c r="R471" s="201">
        <f>SUM(R472:R482)</f>
        <v>0.036798600000000001</v>
      </c>
      <c r="S471" s="200"/>
      <c r="T471" s="202">
        <f>SUM(T472:T482)</f>
        <v>0</v>
      </c>
      <c r="U471" s="11"/>
      <c r="V471" s="11"/>
      <c r="W471" s="11"/>
      <c r="X471" s="11"/>
      <c r="Y471" s="11"/>
      <c r="Z471" s="11"/>
      <c r="AA471" s="11"/>
      <c r="AB471" s="11"/>
      <c r="AC471" s="11"/>
      <c r="AD471" s="11"/>
      <c r="AE471" s="11"/>
      <c r="AR471" s="203" t="s">
        <v>82</v>
      </c>
      <c r="AT471" s="204" t="s">
        <v>71</v>
      </c>
      <c r="AU471" s="204" t="s">
        <v>79</v>
      </c>
      <c r="AY471" s="203" t="s">
        <v>146</v>
      </c>
      <c r="BK471" s="205">
        <f>SUM(BK472:BK482)</f>
        <v>0</v>
      </c>
    </row>
    <row r="472" s="2" customFormat="1" ht="24.15" customHeight="1">
      <c r="A472" s="39"/>
      <c r="B472" s="40"/>
      <c r="C472" s="206" t="s">
        <v>488</v>
      </c>
      <c r="D472" s="206" t="s">
        <v>147</v>
      </c>
      <c r="E472" s="207" t="s">
        <v>1137</v>
      </c>
      <c r="F472" s="208" t="s">
        <v>1138</v>
      </c>
      <c r="G472" s="209" t="s">
        <v>252</v>
      </c>
      <c r="H472" s="210">
        <v>58.409999999999997</v>
      </c>
      <c r="I472" s="211"/>
      <c r="J472" s="212">
        <f>ROUND(I472*H472,2)</f>
        <v>0</v>
      </c>
      <c r="K472" s="208" t="s">
        <v>194</v>
      </c>
      <c r="L472" s="45"/>
      <c r="M472" s="213" t="s">
        <v>19</v>
      </c>
      <c r="N472" s="214" t="s">
        <v>43</v>
      </c>
      <c r="O472" s="85"/>
      <c r="P472" s="215">
        <f>O472*H472</f>
        <v>0</v>
      </c>
      <c r="Q472" s="215">
        <v>0</v>
      </c>
      <c r="R472" s="215">
        <f>Q472*H472</f>
        <v>0</v>
      </c>
      <c r="S472" s="215">
        <v>0</v>
      </c>
      <c r="T472" s="216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7" t="s">
        <v>395</v>
      </c>
      <c r="AT472" s="217" t="s">
        <v>147</v>
      </c>
      <c r="AU472" s="217" t="s">
        <v>82</v>
      </c>
      <c r="AY472" s="18" t="s">
        <v>146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8" t="s">
        <v>79</v>
      </c>
      <c r="BK472" s="218">
        <f>ROUND(I472*H472,2)</f>
        <v>0</v>
      </c>
      <c r="BL472" s="18" t="s">
        <v>395</v>
      </c>
      <c r="BM472" s="217" t="s">
        <v>1139</v>
      </c>
    </row>
    <row r="473" s="2" customFormat="1">
      <c r="A473" s="39"/>
      <c r="B473" s="40"/>
      <c r="C473" s="41"/>
      <c r="D473" s="219" t="s">
        <v>152</v>
      </c>
      <c r="E473" s="41"/>
      <c r="F473" s="220" t="s">
        <v>1140</v>
      </c>
      <c r="G473" s="41"/>
      <c r="H473" s="41"/>
      <c r="I473" s="221"/>
      <c r="J473" s="41"/>
      <c r="K473" s="41"/>
      <c r="L473" s="45"/>
      <c r="M473" s="222"/>
      <c r="N473" s="223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152</v>
      </c>
      <c r="AU473" s="18" t="s">
        <v>82</v>
      </c>
    </row>
    <row r="474" s="2" customFormat="1">
      <c r="A474" s="39"/>
      <c r="B474" s="40"/>
      <c r="C474" s="41"/>
      <c r="D474" s="236" t="s">
        <v>197</v>
      </c>
      <c r="E474" s="41"/>
      <c r="F474" s="237" t="s">
        <v>1141</v>
      </c>
      <c r="G474" s="41"/>
      <c r="H474" s="41"/>
      <c r="I474" s="221"/>
      <c r="J474" s="41"/>
      <c r="K474" s="41"/>
      <c r="L474" s="45"/>
      <c r="M474" s="222"/>
      <c r="N474" s="223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197</v>
      </c>
      <c r="AU474" s="18" t="s">
        <v>82</v>
      </c>
    </row>
    <row r="475" s="13" customFormat="1">
      <c r="A475" s="13"/>
      <c r="B475" s="238"/>
      <c r="C475" s="239"/>
      <c r="D475" s="219" t="s">
        <v>235</v>
      </c>
      <c r="E475" s="240" t="s">
        <v>19</v>
      </c>
      <c r="F475" s="241" t="s">
        <v>953</v>
      </c>
      <c r="G475" s="239"/>
      <c r="H475" s="240" t="s">
        <v>19</v>
      </c>
      <c r="I475" s="242"/>
      <c r="J475" s="239"/>
      <c r="K475" s="239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235</v>
      </c>
      <c r="AU475" s="247" t="s">
        <v>82</v>
      </c>
      <c r="AV475" s="13" t="s">
        <v>79</v>
      </c>
      <c r="AW475" s="13" t="s">
        <v>33</v>
      </c>
      <c r="AX475" s="13" t="s">
        <v>72</v>
      </c>
      <c r="AY475" s="247" t="s">
        <v>146</v>
      </c>
    </row>
    <row r="476" s="14" customFormat="1">
      <c r="A476" s="14"/>
      <c r="B476" s="248"/>
      <c r="C476" s="249"/>
      <c r="D476" s="219" t="s">
        <v>235</v>
      </c>
      <c r="E476" s="250" t="s">
        <v>19</v>
      </c>
      <c r="F476" s="251" t="s">
        <v>962</v>
      </c>
      <c r="G476" s="249"/>
      <c r="H476" s="252">
        <v>58.409999999999997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8" t="s">
        <v>235</v>
      </c>
      <c r="AU476" s="258" t="s">
        <v>82</v>
      </c>
      <c r="AV476" s="14" t="s">
        <v>82</v>
      </c>
      <c r="AW476" s="14" t="s">
        <v>33</v>
      </c>
      <c r="AX476" s="14" t="s">
        <v>79</v>
      </c>
      <c r="AY476" s="258" t="s">
        <v>146</v>
      </c>
    </row>
    <row r="477" s="2" customFormat="1" ht="24.15" customHeight="1">
      <c r="A477" s="39"/>
      <c r="B477" s="40"/>
      <c r="C477" s="259" t="s">
        <v>500</v>
      </c>
      <c r="D477" s="259" t="s">
        <v>245</v>
      </c>
      <c r="E477" s="260" t="s">
        <v>1142</v>
      </c>
      <c r="F477" s="261" t="s">
        <v>1143</v>
      </c>
      <c r="G477" s="262" t="s">
        <v>252</v>
      </c>
      <c r="H477" s="263">
        <v>61.331000000000003</v>
      </c>
      <c r="I477" s="264"/>
      <c r="J477" s="265">
        <f>ROUND(I477*H477,2)</f>
        <v>0</v>
      </c>
      <c r="K477" s="261" t="s">
        <v>194</v>
      </c>
      <c r="L477" s="266"/>
      <c r="M477" s="267" t="s">
        <v>19</v>
      </c>
      <c r="N477" s="268" t="s">
        <v>43</v>
      </c>
      <c r="O477" s="85"/>
      <c r="P477" s="215">
        <f>O477*H477</f>
        <v>0</v>
      </c>
      <c r="Q477" s="215">
        <v>0.00059999999999999995</v>
      </c>
      <c r="R477" s="215">
        <f>Q477*H477</f>
        <v>0.036798600000000001</v>
      </c>
      <c r="S477" s="215">
        <v>0</v>
      </c>
      <c r="T477" s="216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7" t="s">
        <v>485</v>
      </c>
      <c r="AT477" s="217" t="s">
        <v>245</v>
      </c>
      <c r="AU477" s="217" t="s">
        <v>82</v>
      </c>
      <c r="AY477" s="18" t="s">
        <v>146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8" t="s">
        <v>79</v>
      </c>
      <c r="BK477" s="218">
        <f>ROUND(I477*H477,2)</f>
        <v>0</v>
      </c>
      <c r="BL477" s="18" t="s">
        <v>395</v>
      </c>
      <c r="BM477" s="217" t="s">
        <v>1144</v>
      </c>
    </row>
    <row r="478" s="2" customFormat="1">
      <c r="A478" s="39"/>
      <c r="B478" s="40"/>
      <c r="C478" s="41"/>
      <c r="D478" s="219" t="s">
        <v>152</v>
      </c>
      <c r="E478" s="41"/>
      <c r="F478" s="220" t="s">
        <v>1143</v>
      </c>
      <c r="G478" s="41"/>
      <c r="H478" s="41"/>
      <c r="I478" s="221"/>
      <c r="J478" s="41"/>
      <c r="K478" s="41"/>
      <c r="L478" s="45"/>
      <c r="M478" s="222"/>
      <c r="N478" s="223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152</v>
      </c>
      <c r="AU478" s="18" t="s">
        <v>82</v>
      </c>
    </row>
    <row r="479" s="14" customFormat="1">
      <c r="A479" s="14"/>
      <c r="B479" s="248"/>
      <c r="C479" s="249"/>
      <c r="D479" s="219" t="s">
        <v>235</v>
      </c>
      <c r="E479" s="249"/>
      <c r="F479" s="251" t="s">
        <v>1145</v>
      </c>
      <c r="G479" s="249"/>
      <c r="H479" s="252">
        <v>61.331000000000003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8" t="s">
        <v>235</v>
      </c>
      <c r="AU479" s="258" t="s">
        <v>82</v>
      </c>
      <c r="AV479" s="14" t="s">
        <v>82</v>
      </c>
      <c r="AW479" s="14" t="s">
        <v>4</v>
      </c>
      <c r="AX479" s="14" t="s">
        <v>79</v>
      </c>
      <c r="AY479" s="258" t="s">
        <v>146</v>
      </c>
    </row>
    <row r="480" s="2" customFormat="1" ht="24.15" customHeight="1">
      <c r="A480" s="39"/>
      <c r="B480" s="40"/>
      <c r="C480" s="206" t="s">
        <v>504</v>
      </c>
      <c r="D480" s="206" t="s">
        <v>147</v>
      </c>
      <c r="E480" s="207" t="s">
        <v>1146</v>
      </c>
      <c r="F480" s="208" t="s">
        <v>1147</v>
      </c>
      <c r="G480" s="209" t="s">
        <v>239</v>
      </c>
      <c r="H480" s="210">
        <v>0.036999999999999998</v>
      </c>
      <c r="I480" s="211"/>
      <c r="J480" s="212">
        <f>ROUND(I480*H480,2)</f>
        <v>0</v>
      </c>
      <c r="K480" s="208" t="s">
        <v>194</v>
      </c>
      <c r="L480" s="45"/>
      <c r="M480" s="213" t="s">
        <v>19</v>
      </c>
      <c r="N480" s="214" t="s">
        <v>43</v>
      </c>
      <c r="O480" s="85"/>
      <c r="P480" s="215">
        <f>O480*H480</f>
        <v>0</v>
      </c>
      <c r="Q480" s="215">
        <v>0</v>
      </c>
      <c r="R480" s="215">
        <f>Q480*H480</f>
        <v>0</v>
      </c>
      <c r="S480" s="215">
        <v>0</v>
      </c>
      <c r="T480" s="216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7" t="s">
        <v>395</v>
      </c>
      <c r="AT480" s="217" t="s">
        <v>147</v>
      </c>
      <c r="AU480" s="217" t="s">
        <v>82</v>
      </c>
      <c r="AY480" s="18" t="s">
        <v>146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8" t="s">
        <v>79</v>
      </c>
      <c r="BK480" s="218">
        <f>ROUND(I480*H480,2)</f>
        <v>0</v>
      </c>
      <c r="BL480" s="18" t="s">
        <v>395</v>
      </c>
      <c r="BM480" s="217" t="s">
        <v>1148</v>
      </c>
    </row>
    <row r="481" s="2" customFormat="1">
      <c r="A481" s="39"/>
      <c r="B481" s="40"/>
      <c r="C481" s="41"/>
      <c r="D481" s="219" t="s">
        <v>152</v>
      </c>
      <c r="E481" s="41"/>
      <c r="F481" s="220" t="s">
        <v>1149</v>
      </c>
      <c r="G481" s="41"/>
      <c r="H481" s="41"/>
      <c r="I481" s="221"/>
      <c r="J481" s="41"/>
      <c r="K481" s="41"/>
      <c r="L481" s="45"/>
      <c r="M481" s="222"/>
      <c r="N481" s="223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152</v>
      </c>
      <c r="AU481" s="18" t="s">
        <v>82</v>
      </c>
    </row>
    <row r="482" s="2" customFormat="1">
      <c r="A482" s="39"/>
      <c r="B482" s="40"/>
      <c r="C482" s="41"/>
      <c r="D482" s="236" t="s">
        <v>197</v>
      </c>
      <c r="E482" s="41"/>
      <c r="F482" s="237" t="s">
        <v>1150</v>
      </c>
      <c r="G482" s="41"/>
      <c r="H482" s="41"/>
      <c r="I482" s="221"/>
      <c r="J482" s="41"/>
      <c r="K482" s="41"/>
      <c r="L482" s="45"/>
      <c r="M482" s="222"/>
      <c r="N482" s="223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197</v>
      </c>
      <c r="AU482" s="18" t="s">
        <v>82</v>
      </c>
    </row>
    <row r="483" s="11" customFormat="1" ht="22.8" customHeight="1">
      <c r="A483" s="11"/>
      <c r="B483" s="192"/>
      <c r="C483" s="193"/>
      <c r="D483" s="194" t="s">
        <v>71</v>
      </c>
      <c r="E483" s="234" t="s">
        <v>1151</v>
      </c>
      <c r="F483" s="234" t="s">
        <v>1152</v>
      </c>
      <c r="G483" s="193"/>
      <c r="H483" s="193"/>
      <c r="I483" s="196"/>
      <c r="J483" s="235">
        <f>BK483</f>
        <v>0</v>
      </c>
      <c r="K483" s="193"/>
      <c r="L483" s="198"/>
      <c r="M483" s="199"/>
      <c r="N483" s="200"/>
      <c r="O483" s="200"/>
      <c r="P483" s="201">
        <f>SUM(P484:P493)</f>
        <v>0</v>
      </c>
      <c r="Q483" s="200"/>
      <c r="R483" s="201">
        <f>SUM(R484:R493)</f>
        <v>0</v>
      </c>
      <c r="S483" s="200"/>
      <c r="T483" s="202">
        <f>SUM(T484:T493)</f>
        <v>1.63548</v>
      </c>
      <c r="U483" s="11"/>
      <c r="V483" s="11"/>
      <c r="W483" s="11"/>
      <c r="X483" s="11"/>
      <c r="Y483" s="11"/>
      <c r="Z483" s="11"/>
      <c r="AA483" s="11"/>
      <c r="AB483" s="11"/>
      <c r="AC483" s="11"/>
      <c r="AD483" s="11"/>
      <c r="AE483" s="11"/>
      <c r="AR483" s="203" t="s">
        <v>82</v>
      </c>
      <c r="AT483" s="204" t="s">
        <v>71</v>
      </c>
      <c r="AU483" s="204" t="s">
        <v>79</v>
      </c>
      <c r="AY483" s="203" t="s">
        <v>146</v>
      </c>
      <c r="BK483" s="205">
        <f>SUM(BK484:BK493)</f>
        <v>0</v>
      </c>
    </row>
    <row r="484" s="2" customFormat="1" ht="21.75" customHeight="1">
      <c r="A484" s="39"/>
      <c r="B484" s="40"/>
      <c r="C484" s="206" t="s">
        <v>485</v>
      </c>
      <c r="D484" s="206" t="s">
        <v>147</v>
      </c>
      <c r="E484" s="207" t="s">
        <v>1153</v>
      </c>
      <c r="F484" s="208" t="s">
        <v>1154</v>
      </c>
      <c r="G484" s="209" t="s">
        <v>252</v>
      </c>
      <c r="H484" s="210">
        <v>58.409999999999997</v>
      </c>
      <c r="I484" s="211"/>
      <c r="J484" s="212">
        <f>ROUND(I484*H484,2)</f>
        <v>0</v>
      </c>
      <c r="K484" s="208" t="s">
        <v>194</v>
      </c>
      <c r="L484" s="45"/>
      <c r="M484" s="213" t="s">
        <v>19</v>
      </c>
      <c r="N484" s="214" t="s">
        <v>43</v>
      </c>
      <c r="O484" s="85"/>
      <c r="P484" s="215">
        <f>O484*H484</f>
        <v>0</v>
      </c>
      <c r="Q484" s="215">
        <v>0</v>
      </c>
      <c r="R484" s="215">
        <f>Q484*H484</f>
        <v>0</v>
      </c>
      <c r="S484" s="215">
        <v>0.014</v>
      </c>
      <c r="T484" s="216">
        <f>S484*H484</f>
        <v>0.81774000000000002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7" t="s">
        <v>395</v>
      </c>
      <c r="AT484" s="217" t="s">
        <v>147</v>
      </c>
      <c r="AU484" s="217" t="s">
        <v>82</v>
      </c>
      <c r="AY484" s="18" t="s">
        <v>146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8" t="s">
        <v>79</v>
      </c>
      <c r="BK484" s="218">
        <f>ROUND(I484*H484,2)</f>
        <v>0</v>
      </c>
      <c r="BL484" s="18" t="s">
        <v>395</v>
      </c>
      <c r="BM484" s="217" t="s">
        <v>1155</v>
      </c>
    </row>
    <row r="485" s="2" customFormat="1">
      <c r="A485" s="39"/>
      <c r="B485" s="40"/>
      <c r="C485" s="41"/>
      <c r="D485" s="219" t="s">
        <v>152</v>
      </c>
      <c r="E485" s="41"/>
      <c r="F485" s="220" t="s">
        <v>1156</v>
      </c>
      <c r="G485" s="41"/>
      <c r="H485" s="41"/>
      <c r="I485" s="221"/>
      <c r="J485" s="41"/>
      <c r="K485" s="41"/>
      <c r="L485" s="45"/>
      <c r="M485" s="222"/>
      <c r="N485" s="223"/>
      <c r="O485" s="85"/>
      <c r="P485" s="85"/>
      <c r="Q485" s="85"/>
      <c r="R485" s="85"/>
      <c r="S485" s="85"/>
      <c r="T485" s="86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152</v>
      </c>
      <c r="AU485" s="18" t="s">
        <v>82</v>
      </c>
    </row>
    <row r="486" s="2" customFormat="1">
      <c r="A486" s="39"/>
      <c r="B486" s="40"/>
      <c r="C486" s="41"/>
      <c r="D486" s="236" t="s">
        <v>197</v>
      </c>
      <c r="E486" s="41"/>
      <c r="F486" s="237" t="s">
        <v>1157</v>
      </c>
      <c r="G486" s="41"/>
      <c r="H486" s="41"/>
      <c r="I486" s="221"/>
      <c r="J486" s="41"/>
      <c r="K486" s="41"/>
      <c r="L486" s="45"/>
      <c r="M486" s="222"/>
      <c r="N486" s="223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197</v>
      </c>
      <c r="AU486" s="18" t="s">
        <v>82</v>
      </c>
    </row>
    <row r="487" s="13" customFormat="1">
      <c r="A487" s="13"/>
      <c r="B487" s="238"/>
      <c r="C487" s="239"/>
      <c r="D487" s="219" t="s">
        <v>235</v>
      </c>
      <c r="E487" s="240" t="s">
        <v>19</v>
      </c>
      <c r="F487" s="241" t="s">
        <v>953</v>
      </c>
      <c r="G487" s="239"/>
      <c r="H487" s="240" t="s">
        <v>19</v>
      </c>
      <c r="I487" s="242"/>
      <c r="J487" s="239"/>
      <c r="K487" s="239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235</v>
      </c>
      <c r="AU487" s="247" t="s">
        <v>82</v>
      </c>
      <c r="AV487" s="13" t="s">
        <v>79</v>
      </c>
      <c r="AW487" s="13" t="s">
        <v>33</v>
      </c>
      <c r="AX487" s="13" t="s">
        <v>72</v>
      </c>
      <c r="AY487" s="247" t="s">
        <v>146</v>
      </c>
    </row>
    <row r="488" s="14" customFormat="1">
      <c r="A488" s="14"/>
      <c r="B488" s="248"/>
      <c r="C488" s="249"/>
      <c r="D488" s="219" t="s">
        <v>235</v>
      </c>
      <c r="E488" s="250" t="s">
        <v>19</v>
      </c>
      <c r="F488" s="251" t="s">
        <v>1158</v>
      </c>
      <c r="G488" s="249"/>
      <c r="H488" s="252">
        <v>58.409999999999997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8" t="s">
        <v>235</v>
      </c>
      <c r="AU488" s="258" t="s">
        <v>82</v>
      </c>
      <c r="AV488" s="14" t="s">
        <v>82</v>
      </c>
      <c r="AW488" s="14" t="s">
        <v>33</v>
      </c>
      <c r="AX488" s="14" t="s">
        <v>79</v>
      </c>
      <c r="AY488" s="258" t="s">
        <v>146</v>
      </c>
    </row>
    <row r="489" s="2" customFormat="1" ht="16.5" customHeight="1">
      <c r="A489" s="39"/>
      <c r="B489" s="40"/>
      <c r="C489" s="206" t="s">
        <v>518</v>
      </c>
      <c r="D489" s="206" t="s">
        <v>147</v>
      </c>
      <c r="E489" s="207" t="s">
        <v>1159</v>
      </c>
      <c r="F489" s="208" t="s">
        <v>1160</v>
      </c>
      <c r="G489" s="209" t="s">
        <v>252</v>
      </c>
      <c r="H489" s="210">
        <v>58.409999999999997</v>
      </c>
      <c r="I489" s="211"/>
      <c r="J489" s="212">
        <f>ROUND(I489*H489,2)</f>
        <v>0</v>
      </c>
      <c r="K489" s="208" t="s">
        <v>194</v>
      </c>
      <c r="L489" s="45"/>
      <c r="M489" s="213" t="s">
        <v>19</v>
      </c>
      <c r="N489" s="214" t="s">
        <v>43</v>
      </c>
      <c r="O489" s="85"/>
      <c r="P489" s="215">
        <f>O489*H489</f>
        <v>0</v>
      </c>
      <c r="Q489" s="215">
        <v>0</v>
      </c>
      <c r="R489" s="215">
        <f>Q489*H489</f>
        <v>0</v>
      </c>
      <c r="S489" s="215">
        <v>0.014</v>
      </c>
      <c r="T489" s="216">
        <f>S489*H489</f>
        <v>0.81774000000000002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7" t="s">
        <v>395</v>
      </c>
      <c r="AT489" s="217" t="s">
        <v>147</v>
      </c>
      <c r="AU489" s="217" t="s">
        <v>82</v>
      </c>
      <c r="AY489" s="18" t="s">
        <v>146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8" t="s">
        <v>79</v>
      </c>
      <c r="BK489" s="218">
        <f>ROUND(I489*H489,2)</f>
        <v>0</v>
      </c>
      <c r="BL489" s="18" t="s">
        <v>395</v>
      </c>
      <c r="BM489" s="217" t="s">
        <v>1161</v>
      </c>
    </row>
    <row r="490" s="2" customFormat="1">
      <c r="A490" s="39"/>
      <c r="B490" s="40"/>
      <c r="C490" s="41"/>
      <c r="D490" s="219" t="s">
        <v>152</v>
      </c>
      <c r="E490" s="41"/>
      <c r="F490" s="220" t="s">
        <v>1162</v>
      </c>
      <c r="G490" s="41"/>
      <c r="H490" s="41"/>
      <c r="I490" s="221"/>
      <c r="J490" s="41"/>
      <c r="K490" s="41"/>
      <c r="L490" s="45"/>
      <c r="M490" s="222"/>
      <c r="N490" s="223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152</v>
      </c>
      <c r="AU490" s="18" t="s">
        <v>82</v>
      </c>
    </row>
    <row r="491" s="2" customFormat="1">
      <c r="A491" s="39"/>
      <c r="B491" s="40"/>
      <c r="C491" s="41"/>
      <c r="D491" s="236" t="s">
        <v>197</v>
      </c>
      <c r="E491" s="41"/>
      <c r="F491" s="237" t="s">
        <v>1163</v>
      </c>
      <c r="G491" s="41"/>
      <c r="H491" s="41"/>
      <c r="I491" s="221"/>
      <c r="J491" s="41"/>
      <c r="K491" s="41"/>
      <c r="L491" s="45"/>
      <c r="M491" s="222"/>
      <c r="N491" s="223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197</v>
      </c>
      <c r="AU491" s="18" t="s">
        <v>82</v>
      </c>
    </row>
    <row r="492" s="13" customFormat="1">
      <c r="A492" s="13"/>
      <c r="B492" s="238"/>
      <c r="C492" s="239"/>
      <c r="D492" s="219" t="s">
        <v>235</v>
      </c>
      <c r="E492" s="240" t="s">
        <v>19</v>
      </c>
      <c r="F492" s="241" t="s">
        <v>953</v>
      </c>
      <c r="G492" s="239"/>
      <c r="H492" s="240" t="s">
        <v>19</v>
      </c>
      <c r="I492" s="242"/>
      <c r="J492" s="239"/>
      <c r="K492" s="239"/>
      <c r="L492" s="243"/>
      <c r="M492" s="244"/>
      <c r="N492" s="245"/>
      <c r="O492" s="245"/>
      <c r="P492" s="245"/>
      <c r="Q492" s="245"/>
      <c r="R492" s="245"/>
      <c r="S492" s="245"/>
      <c r="T492" s="246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7" t="s">
        <v>235</v>
      </c>
      <c r="AU492" s="247" t="s">
        <v>82</v>
      </c>
      <c r="AV492" s="13" t="s">
        <v>79</v>
      </c>
      <c r="AW492" s="13" t="s">
        <v>33</v>
      </c>
      <c r="AX492" s="13" t="s">
        <v>72</v>
      </c>
      <c r="AY492" s="247" t="s">
        <v>146</v>
      </c>
    </row>
    <row r="493" s="14" customFormat="1">
      <c r="A493" s="14"/>
      <c r="B493" s="248"/>
      <c r="C493" s="249"/>
      <c r="D493" s="219" t="s">
        <v>235</v>
      </c>
      <c r="E493" s="250" t="s">
        <v>19</v>
      </c>
      <c r="F493" s="251" t="s">
        <v>1164</v>
      </c>
      <c r="G493" s="249"/>
      <c r="H493" s="252">
        <v>58.409999999999997</v>
      </c>
      <c r="I493" s="253"/>
      <c r="J493" s="249"/>
      <c r="K493" s="249"/>
      <c r="L493" s="254"/>
      <c r="M493" s="255"/>
      <c r="N493" s="256"/>
      <c r="O493" s="256"/>
      <c r="P493" s="256"/>
      <c r="Q493" s="256"/>
      <c r="R493" s="256"/>
      <c r="S493" s="256"/>
      <c r="T493" s="25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8" t="s">
        <v>235</v>
      </c>
      <c r="AU493" s="258" t="s">
        <v>82</v>
      </c>
      <c r="AV493" s="14" t="s">
        <v>82</v>
      </c>
      <c r="AW493" s="14" t="s">
        <v>33</v>
      </c>
      <c r="AX493" s="14" t="s">
        <v>79</v>
      </c>
      <c r="AY493" s="258" t="s">
        <v>146</v>
      </c>
    </row>
    <row r="494" s="11" customFormat="1" ht="22.8" customHeight="1">
      <c r="A494" s="11"/>
      <c r="B494" s="192"/>
      <c r="C494" s="193"/>
      <c r="D494" s="194" t="s">
        <v>71</v>
      </c>
      <c r="E494" s="234" t="s">
        <v>462</v>
      </c>
      <c r="F494" s="234" t="s">
        <v>463</v>
      </c>
      <c r="G494" s="193"/>
      <c r="H494" s="193"/>
      <c r="I494" s="196"/>
      <c r="J494" s="235">
        <f>BK494</f>
        <v>0</v>
      </c>
      <c r="K494" s="193"/>
      <c r="L494" s="198"/>
      <c r="M494" s="199"/>
      <c r="N494" s="200"/>
      <c r="O494" s="200"/>
      <c r="P494" s="201">
        <f>SUM(P495:P574)</f>
        <v>0</v>
      </c>
      <c r="Q494" s="200"/>
      <c r="R494" s="201">
        <f>SUM(R495:R574)</f>
        <v>5.1672057599999999</v>
      </c>
      <c r="S494" s="200"/>
      <c r="T494" s="202">
        <f>SUM(T495:T574)</f>
        <v>0</v>
      </c>
      <c r="U494" s="11"/>
      <c r="V494" s="11"/>
      <c r="W494" s="11"/>
      <c r="X494" s="11"/>
      <c r="Y494" s="11"/>
      <c r="Z494" s="11"/>
      <c r="AA494" s="11"/>
      <c r="AB494" s="11"/>
      <c r="AC494" s="11"/>
      <c r="AD494" s="11"/>
      <c r="AE494" s="11"/>
      <c r="AR494" s="203" t="s">
        <v>82</v>
      </c>
      <c r="AT494" s="204" t="s">
        <v>71</v>
      </c>
      <c r="AU494" s="204" t="s">
        <v>79</v>
      </c>
      <c r="AY494" s="203" t="s">
        <v>146</v>
      </c>
      <c r="BK494" s="205">
        <f>SUM(BK495:BK574)</f>
        <v>0</v>
      </c>
    </row>
    <row r="495" s="2" customFormat="1" ht="24.15" customHeight="1">
      <c r="A495" s="39"/>
      <c r="B495" s="40"/>
      <c r="C495" s="206" t="s">
        <v>522</v>
      </c>
      <c r="D495" s="206" t="s">
        <v>147</v>
      </c>
      <c r="E495" s="207" t="s">
        <v>465</v>
      </c>
      <c r="F495" s="208" t="s">
        <v>466</v>
      </c>
      <c r="G495" s="209" t="s">
        <v>252</v>
      </c>
      <c r="H495" s="210">
        <v>270.92000000000002</v>
      </c>
      <c r="I495" s="211"/>
      <c r="J495" s="212">
        <f>ROUND(I495*H495,2)</f>
        <v>0</v>
      </c>
      <c r="K495" s="208" t="s">
        <v>194</v>
      </c>
      <c r="L495" s="45"/>
      <c r="M495" s="213" t="s">
        <v>19</v>
      </c>
      <c r="N495" s="214" t="s">
        <v>43</v>
      </c>
      <c r="O495" s="85"/>
      <c r="P495" s="215">
        <f>O495*H495</f>
        <v>0</v>
      </c>
      <c r="Q495" s="215">
        <v>0.015769999999999999</v>
      </c>
      <c r="R495" s="215">
        <f>Q495*H495</f>
        <v>4.2724083999999998</v>
      </c>
      <c r="S495" s="215">
        <v>0</v>
      </c>
      <c r="T495" s="216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7" t="s">
        <v>395</v>
      </c>
      <c r="AT495" s="217" t="s">
        <v>147</v>
      </c>
      <c r="AU495" s="217" t="s">
        <v>82</v>
      </c>
      <c r="AY495" s="18" t="s">
        <v>146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8" t="s">
        <v>79</v>
      </c>
      <c r="BK495" s="218">
        <f>ROUND(I495*H495,2)</f>
        <v>0</v>
      </c>
      <c r="BL495" s="18" t="s">
        <v>395</v>
      </c>
      <c r="BM495" s="217" t="s">
        <v>1165</v>
      </c>
    </row>
    <row r="496" s="2" customFormat="1">
      <c r="A496" s="39"/>
      <c r="B496" s="40"/>
      <c r="C496" s="41"/>
      <c r="D496" s="219" t="s">
        <v>152</v>
      </c>
      <c r="E496" s="41"/>
      <c r="F496" s="220" t="s">
        <v>468</v>
      </c>
      <c r="G496" s="41"/>
      <c r="H496" s="41"/>
      <c r="I496" s="221"/>
      <c r="J496" s="41"/>
      <c r="K496" s="41"/>
      <c r="L496" s="45"/>
      <c r="M496" s="222"/>
      <c r="N496" s="223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152</v>
      </c>
      <c r="AU496" s="18" t="s">
        <v>82</v>
      </c>
    </row>
    <row r="497" s="2" customFormat="1">
      <c r="A497" s="39"/>
      <c r="B497" s="40"/>
      <c r="C497" s="41"/>
      <c r="D497" s="236" t="s">
        <v>197</v>
      </c>
      <c r="E497" s="41"/>
      <c r="F497" s="237" t="s">
        <v>469</v>
      </c>
      <c r="G497" s="41"/>
      <c r="H497" s="41"/>
      <c r="I497" s="221"/>
      <c r="J497" s="41"/>
      <c r="K497" s="41"/>
      <c r="L497" s="45"/>
      <c r="M497" s="222"/>
      <c r="N497" s="223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197</v>
      </c>
      <c r="AU497" s="18" t="s">
        <v>82</v>
      </c>
    </row>
    <row r="498" s="14" customFormat="1">
      <c r="A498" s="14"/>
      <c r="B498" s="248"/>
      <c r="C498" s="249"/>
      <c r="D498" s="219" t="s">
        <v>235</v>
      </c>
      <c r="E498" s="250" t="s">
        <v>19</v>
      </c>
      <c r="F498" s="251" t="s">
        <v>1083</v>
      </c>
      <c r="G498" s="249"/>
      <c r="H498" s="252">
        <v>35.390000000000001</v>
      </c>
      <c r="I498" s="253"/>
      <c r="J498" s="249"/>
      <c r="K498" s="249"/>
      <c r="L498" s="254"/>
      <c r="M498" s="255"/>
      <c r="N498" s="256"/>
      <c r="O498" s="256"/>
      <c r="P498" s="256"/>
      <c r="Q498" s="256"/>
      <c r="R498" s="256"/>
      <c r="S498" s="256"/>
      <c r="T498" s="25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8" t="s">
        <v>235</v>
      </c>
      <c r="AU498" s="258" t="s">
        <v>82</v>
      </c>
      <c r="AV498" s="14" t="s">
        <v>82</v>
      </c>
      <c r="AW498" s="14" t="s">
        <v>33</v>
      </c>
      <c r="AX498" s="14" t="s">
        <v>72</v>
      </c>
      <c r="AY498" s="258" t="s">
        <v>146</v>
      </c>
    </row>
    <row r="499" s="14" customFormat="1">
      <c r="A499" s="14"/>
      <c r="B499" s="248"/>
      <c r="C499" s="249"/>
      <c r="D499" s="219" t="s">
        <v>235</v>
      </c>
      <c r="E499" s="250" t="s">
        <v>19</v>
      </c>
      <c r="F499" s="251" t="s">
        <v>1084</v>
      </c>
      <c r="G499" s="249"/>
      <c r="H499" s="252">
        <v>5.9000000000000004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8" t="s">
        <v>235</v>
      </c>
      <c r="AU499" s="258" t="s">
        <v>82</v>
      </c>
      <c r="AV499" s="14" t="s">
        <v>82</v>
      </c>
      <c r="AW499" s="14" t="s">
        <v>33</v>
      </c>
      <c r="AX499" s="14" t="s">
        <v>72</v>
      </c>
      <c r="AY499" s="258" t="s">
        <v>146</v>
      </c>
    </row>
    <row r="500" s="14" customFormat="1">
      <c r="A500" s="14"/>
      <c r="B500" s="248"/>
      <c r="C500" s="249"/>
      <c r="D500" s="219" t="s">
        <v>235</v>
      </c>
      <c r="E500" s="250" t="s">
        <v>19</v>
      </c>
      <c r="F500" s="251" t="s">
        <v>1085</v>
      </c>
      <c r="G500" s="249"/>
      <c r="H500" s="252">
        <v>21.420000000000002</v>
      </c>
      <c r="I500" s="253"/>
      <c r="J500" s="249"/>
      <c r="K500" s="249"/>
      <c r="L500" s="254"/>
      <c r="M500" s="255"/>
      <c r="N500" s="256"/>
      <c r="O500" s="256"/>
      <c r="P500" s="256"/>
      <c r="Q500" s="256"/>
      <c r="R500" s="256"/>
      <c r="S500" s="256"/>
      <c r="T500" s="25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8" t="s">
        <v>235</v>
      </c>
      <c r="AU500" s="258" t="s">
        <v>82</v>
      </c>
      <c r="AV500" s="14" t="s">
        <v>82</v>
      </c>
      <c r="AW500" s="14" t="s">
        <v>33</v>
      </c>
      <c r="AX500" s="14" t="s">
        <v>72</v>
      </c>
      <c r="AY500" s="258" t="s">
        <v>146</v>
      </c>
    </row>
    <row r="501" s="14" customFormat="1">
      <c r="A501" s="14"/>
      <c r="B501" s="248"/>
      <c r="C501" s="249"/>
      <c r="D501" s="219" t="s">
        <v>235</v>
      </c>
      <c r="E501" s="250" t="s">
        <v>19</v>
      </c>
      <c r="F501" s="251" t="s">
        <v>1086</v>
      </c>
      <c r="G501" s="249"/>
      <c r="H501" s="252">
        <v>58.350000000000001</v>
      </c>
      <c r="I501" s="253"/>
      <c r="J501" s="249"/>
      <c r="K501" s="249"/>
      <c r="L501" s="254"/>
      <c r="M501" s="255"/>
      <c r="N501" s="256"/>
      <c r="O501" s="256"/>
      <c r="P501" s="256"/>
      <c r="Q501" s="256"/>
      <c r="R501" s="256"/>
      <c r="S501" s="256"/>
      <c r="T501" s="25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8" t="s">
        <v>235</v>
      </c>
      <c r="AU501" s="258" t="s">
        <v>82</v>
      </c>
      <c r="AV501" s="14" t="s">
        <v>82</v>
      </c>
      <c r="AW501" s="14" t="s">
        <v>33</v>
      </c>
      <c r="AX501" s="14" t="s">
        <v>72</v>
      </c>
      <c r="AY501" s="258" t="s">
        <v>146</v>
      </c>
    </row>
    <row r="502" s="14" customFormat="1">
      <c r="A502" s="14"/>
      <c r="B502" s="248"/>
      <c r="C502" s="249"/>
      <c r="D502" s="219" t="s">
        <v>235</v>
      </c>
      <c r="E502" s="250" t="s">
        <v>19</v>
      </c>
      <c r="F502" s="251" t="s">
        <v>1087</v>
      </c>
      <c r="G502" s="249"/>
      <c r="H502" s="252">
        <v>13.800000000000001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8" t="s">
        <v>235</v>
      </c>
      <c r="AU502" s="258" t="s">
        <v>82</v>
      </c>
      <c r="AV502" s="14" t="s">
        <v>82</v>
      </c>
      <c r="AW502" s="14" t="s">
        <v>33</v>
      </c>
      <c r="AX502" s="14" t="s">
        <v>72</v>
      </c>
      <c r="AY502" s="258" t="s">
        <v>146</v>
      </c>
    </row>
    <row r="503" s="14" customFormat="1">
      <c r="A503" s="14"/>
      <c r="B503" s="248"/>
      <c r="C503" s="249"/>
      <c r="D503" s="219" t="s">
        <v>235</v>
      </c>
      <c r="E503" s="250" t="s">
        <v>19</v>
      </c>
      <c r="F503" s="251" t="s">
        <v>1088</v>
      </c>
      <c r="G503" s="249"/>
      <c r="H503" s="252">
        <v>58.649999999999999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8" t="s">
        <v>235</v>
      </c>
      <c r="AU503" s="258" t="s">
        <v>82</v>
      </c>
      <c r="AV503" s="14" t="s">
        <v>82</v>
      </c>
      <c r="AW503" s="14" t="s">
        <v>33</v>
      </c>
      <c r="AX503" s="14" t="s">
        <v>72</v>
      </c>
      <c r="AY503" s="258" t="s">
        <v>146</v>
      </c>
    </row>
    <row r="504" s="14" customFormat="1">
      <c r="A504" s="14"/>
      <c r="B504" s="248"/>
      <c r="C504" s="249"/>
      <c r="D504" s="219" t="s">
        <v>235</v>
      </c>
      <c r="E504" s="250" t="s">
        <v>19</v>
      </c>
      <c r="F504" s="251" t="s">
        <v>1089</v>
      </c>
      <c r="G504" s="249"/>
      <c r="H504" s="252">
        <v>58.259999999999998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8" t="s">
        <v>235</v>
      </c>
      <c r="AU504" s="258" t="s">
        <v>82</v>
      </c>
      <c r="AV504" s="14" t="s">
        <v>82</v>
      </c>
      <c r="AW504" s="14" t="s">
        <v>33</v>
      </c>
      <c r="AX504" s="14" t="s">
        <v>72</v>
      </c>
      <c r="AY504" s="258" t="s">
        <v>146</v>
      </c>
    </row>
    <row r="505" s="14" customFormat="1">
      <c r="A505" s="14"/>
      <c r="B505" s="248"/>
      <c r="C505" s="249"/>
      <c r="D505" s="219" t="s">
        <v>235</v>
      </c>
      <c r="E505" s="250" t="s">
        <v>19</v>
      </c>
      <c r="F505" s="251" t="s">
        <v>1094</v>
      </c>
      <c r="G505" s="249"/>
      <c r="H505" s="252">
        <v>19.149999999999999</v>
      </c>
      <c r="I505" s="253"/>
      <c r="J505" s="249"/>
      <c r="K505" s="249"/>
      <c r="L505" s="254"/>
      <c r="M505" s="255"/>
      <c r="N505" s="256"/>
      <c r="O505" s="256"/>
      <c r="P505" s="256"/>
      <c r="Q505" s="256"/>
      <c r="R505" s="256"/>
      <c r="S505" s="256"/>
      <c r="T505" s="257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8" t="s">
        <v>235</v>
      </c>
      <c r="AU505" s="258" t="s">
        <v>82</v>
      </c>
      <c r="AV505" s="14" t="s">
        <v>82</v>
      </c>
      <c r="AW505" s="14" t="s">
        <v>33</v>
      </c>
      <c r="AX505" s="14" t="s">
        <v>72</v>
      </c>
      <c r="AY505" s="258" t="s">
        <v>146</v>
      </c>
    </row>
    <row r="506" s="15" customFormat="1">
      <c r="A506" s="15"/>
      <c r="B506" s="269"/>
      <c r="C506" s="270"/>
      <c r="D506" s="219" t="s">
        <v>235</v>
      </c>
      <c r="E506" s="271" t="s">
        <v>19</v>
      </c>
      <c r="F506" s="272" t="s">
        <v>271</v>
      </c>
      <c r="G506" s="270"/>
      <c r="H506" s="273">
        <v>270.92000000000002</v>
      </c>
      <c r="I506" s="274"/>
      <c r="J506" s="270"/>
      <c r="K506" s="270"/>
      <c r="L506" s="275"/>
      <c r="M506" s="276"/>
      <c r="N506" s="277"/>
      <c r="O506" s="277"/>
      <c r="P506" s="277"/>
      <c r="Q506" s="277"/>
      <c r="R506" s="277"/>
      <c r="S506" s="277"/>
      <c r="T506" s="278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9" t="s">
        <v>235</v>
      </c>
      <c r="AU506" s="279" t="s">
        <v>82</v>
      </c>
      <c r="AV506" s="15" t="s">
        <v>145</v>
      </c>
      <c r="AW506" s="15" t="s">
        <v>33</v>
      </c>
      <c r="AX506" s="15" t="s">
        <v>79</v>
      </c>
      <c r="AY506" s="279" t="s">
        <v>146</v>
      </c>
    </row>
    <row r="507" s="2" customFormat="1" ht="24.15" customHeight="1">
      <c r="A507" s="39"/>
      <c r="B507" s="40"/>
      <c r="C507" s="206" t="s">
        <v>526</v>
      </c>
      <c r="D507" s="206" t="s">
        <v>147</v>
      </c>
      <c r="E507" s="207" t="s">
        <v>471</v>
      </c>
      <c r="F507" s="208" t="s">
        <v>472</v>
      </c>
      <c r="G507" s="209" t="s">
        <v>252</v>
      </c>
      <c r="H507" s="210">
        <v>26.440000000000001</v>
      </c>
      <c r="I507" s="211"/>
      <c r="J507" s="212">
        <f>ROUND(I507*H507,2)</f>
        <v>0</v>
      </c>
      <c r="K507" s="208" t="s">
        <v>194</v>
      </c>
      <c r="L507" s="45"/>
      <c r="M507" s="213" t="s">
        <v>19</v>
      </c>
      <c r="N507" s="214" t="s">
        <v>43</v>
      </c>
      <c r="O507" s="85"/>
      <c r="P507" s="215">
        <f>O507*H507</f>
        <v>0</v>
      </c>
      <c r="Q507" s="215">
        <v>0.016080000000000001</v>
      </c>
      <c r="R507" s="215">
        <f>Q507*H507</f>
        <v>0.42515520000000001</v>
      </c>
      <c r="S507" s="215">
        <v>0</v>
      </c>
      <c r="T507" s="216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7" t="s">
        <v>395</v>
      </c>
      <c r="AT507" s="217" t="s">
        <v>147</v>
      </c>
      <c r="AU507" s="217" t="s">
        <v>82</v>
      </c>
      <c r="AY507" s="18" t="s">
        <v>146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8" t="s">
        <v>79</v>
      </c>
      <c r="BK507" s="218">
        <f>ROUND(I507*H507,2)</f>
        <v>0</v>
      </c>
      <c r="BL507" s="18" t="s">
        <v>395</v>
      </c>
      <c r="BM507" s="217" t="s">
        <v>1166</v>
      </c>
    </row>
    <row r="508" s="2" customFormat="1">
      <c r="A508" s="39"/>
      <c r="B508" s="40"/>
      <c r="C508" s="41"/>
      <c r="D508" s="219" t="s">
        <v>152</v>
      </c>
      <c r="E508" s="41"/>
      <c r="F508" s="220" t="s">
        <v>474</v>
      </c>
      <c r="G508" s="41"/>
      <c r="H508" s="41"/>
      <c r="I508" s="221"/>
      <c r="J508" s="41"/>
      <c r="K508" s="41"/>
      <c r="L508" s="45"/>
      <c r="M508" s="222"/>
      <c r="N508" s="223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152</v>
      </c>
      <c r="AU508" s="18" t="s">
        <v>82</v>
      </c>
    </row>
    <row r="509" s="2" customFormat="1">
      <c r="A509" s="39"/>
      <c r="B509" s="40"/>
      <c r="C509" s="41"/>
      <c r="D509" s="236" t="s">
        <v>197</v>
      </c>
      <c r="E509" s="41"/>
      <c r="F509" s="237" t="s">
        <v>475</v>
      </c>
      <c r="G509" s="41"/>
      <c r="H509" s="41"/>
      <c r="I509" s="221"/>
      <c r="J509" s="41"/>
      <c r="K509" s="41"/>
      <c r="L509" s="45"/>
      <c r="M509" s="222"/>
      <c r="N509" s="223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197</v>
      </c>
      <c r="AU509" s="18" t="s">
        <v>82</v>
      </c>
    </row>
    <row r="510" s="14" customFormat="1">
      <c r="A510" s="14"/>
      <c r="B510" s="248"/>
      <c r="C510" s="249"/>
      <c r="D510" s="219" t="s">
        <v>235</v>
      </c>
      <c r="E510" s="250" t="s">
        <v>19</v>
      </c>
      <c r="F510" s="251" t="s">
        <v>1090</v>
      </c>
      <c r="G510" s="249"/>
      <c r="H510" s="252">
        <v>13.109999999999999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8" t="s">
        <v>235</v>
      </c>
      <c r="AU510" s="258" t="s">
        <v>82</v>
      </c>
      <c r="AV510" s="14" t="s">
        <v>82</v>
      </c>
      <c r="AW510" s="14" t="s">
        <v>33</v>
      </c>
      <c r="AX510" s="14" t="s">
        <v>72</v>
      </c>
      <c r="AY510" s="258" t="s">
        <v>146</v>
      </c>
    </row>
    <row r="511" s="14" customFormat="1">
      <c r="A511" s="14"/>
      <c r="B511" s="248"/>
      <c r="C511" s="249"/>
      <c r="D511" s="219" t="s">
        <v>235</v>
      </c>
      <c r="E511" s="250" t="s">
        <v>19</v>
      </c>
      <c r="F511" s="251" t="s">
        <v>1091</v>
      </c>
      <c r="G511" s="249"/>
      <c r="H511" s="252">
        <v>5.3300000000000001</v>
      </c>
      <c r="I511" s="253"/>
      <c r="J511" s="249"/>
      <c r="K511" s="249"/>
      <c r="L511" s="254"/>
      <c r="M511" s="255"/>
      <c r="N511" s="256"/>
      <c r="O511" s="256"/>
      <c r="P511" s="256"/>
      <c r="Q511" s="256"/>
      <c r="R511" s="256"/>
      <c r="S511" s="256"/>
      <c r="T511" s="257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8" t="s">
        <v>235</v>
      </c>
      <c r="AU511" s="258" t="s">
        <v>82</v>
      </c>
      <c r="AV511" s="14" t="s">
        <v>82</v>
      </c>
      <c r="AW511" s="14" t="s">
        <v>33</v>
      </c>
      <c r="AX511" s="14" t="s">
        <v>72</v>
      </c>
      <c r="AY511" s="258" t="s">
        <v>146</v>
      </c>
    </row>
    <row r="512" s="14" customFormat="1">
      <c r="A512" s="14"/>
      <c r="B512" s="248"/>
      <c r="C512" s="249"/>
      <c r="D512" s="219" t="s">
        <v>235</v>
      </c>
      <c r="E512" s="250" t="s">
        <v>19</v>
      </c>
      <c r="F512" s="251" t="s">
        <v>1092</v>
      </c>
      <c r="G512" s="249"/>
      <c r="H512" s="252">
        <v>2.8799999999999999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8" t="s">
        <v>235</v>
      </c>
      <c r="AU512" s="258" t="s">
        <v>82</v>
      </c>
      <c r="AV512" s="14" t="s">
        <v>82</v>
      </c>
      <c r="AW512" s="14" t="s">
        <v>33</v>
      </c>
      <c r="AX512" s="14" t="s">
        <v>72</v>
      </c>
      <c r="AY512" s="258" t="s">
        <v>146</v>
      </c>
    </row>
    <row r="513" s="14" customFormat="1">
      <c r="A513" s="14"/>
      <c r="B513" s="248"/>
      <c r="C513" s="249"/>
      <c r="D513" s="219" t="s">
        <v>235</v>
      </c>
      <c r="E513" s="250" t="s">
        <v>19</v>
      </c>
      <c r="F513" s="251" t="s">
        <v>1093</v>
      </c>
      <c r="G513" s="249"/>
      <c r="H513" s="252">
        <v>5.1200000000000001</v>
      </c>
      <c r="I513" s="253"/>
      <c r="J513" s="249"/>
      <c r="K513" s="249"/>
      <c r="L513" s="254"/>
      <c r="M513" s="255"/>
      <c r="N513" s="256"/>
      <c r="O513" s="256"/>
      <c r="P513" s="256"/>
      <c r="Q513" s="256"/>
      <c r="R513" s="256"/>
      <c r="S513" s="256"/>
      <c r="T513" s="25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8" t="s">
        <v>235</v>
      </c>
      <c r="AU513" s="258" t="s">
        <v>82</v>
      </c>
      <c r="AV513" s="14" t="s">
        <v>82</v>
      </c>
      <c r="AW513" s="14" t="s">
        <v>33</v>
      </c>
      <c r="AX513" s="14" t="s">
        <v>72</v>
      </c>
      <c r="AY513" s="258" t="s">
        <v>146</v>
      </c>
    </row>
    <row r="514" s="15" customFormat="1">
      <c r="A514" s="15"/>
      <c r="B514" s="269"/>
      <c r="C514" s="270"/>
      <c r="D514" s="219" t="s">
        <v>235</v>
      </c>
      <c r="E514" s="271" t="s">
        <v>19</v>
      </c>
      <c r="F514" s="272" t="s">
        <v>271</v>
      </c>
      <c r="G514" s="270"/>
      <c r="H514" s="273">
        <v>26.440000000000001</v>
      </c>
      <c r="I514" s="274"/>
      <c r="J514" s="270"/>
      <c r="K514" s="270"/>
      <c r="L514" s="275"/>
      <c r="M514" s="276"/>
      <c r="N514" s="277"/>
      <c r="O514" s="277"/>
      <c r="P514" s="277"/>
      <c r="Q514" s="277"/>
      <c r="R514" s="277"/>
      <c r="S514" s="277"/>
      <c r="T514" s="27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9" t="s">
        <v>235</v>
      </c>
      <c r="AU514" s="279" t="s">
        <v>82</v>
      </c>
      <c r="AV514" s="15" t="s">
        <v>145</v>
      </c>
      <c r="AW514" s="15" t="s">
        <v>33</v>
      </c>
      <c r="AX514" s="15" t="s">
        <v>79</v>
      </c>
      <c r="AY514" s="279" t="s">
        <v>146</v>
      </c>
    </row>
    <row r="515" s="2" customFormat="1" ht="16.5" customHeight="1">
      <c r="A515" s="39"/>
      <c r="B515" s="40"/>
      <c r="C515" s="206" t="s">
        <v>530</v>
      </c>
      <c r="D515" s="206" t="s">
        <v>147</v>
      </c>
      <c r="E515" s="207" t="s">
        <v>477</v>
      </c>
      <c r="F515" s="208" t="s">
        <v>478</v>
      </c>
      <c r="G515" s="209" t="s">
        <v>252</v>
      </c>
      <c r="H515" s="210">
        <v>297.36000000000001</v>
      </c>
      <c r="I515" s="211"/>
      <c r="J515" s="212">
        <f>ROUND(I515*H515,2)</f>
        <v>0</v>
      </c>
      <c r="K515" s="208" t="s">
        <v>194</v>
      </c>
      <c r="L515" s="45"/>
      <c r="M515" s="213" t="s">
        <v>19</v>
      </c>
      <c r="N515" s="214" t="s">
        <v>43</v>
      </c>
      <c r="O515" s="85"/>
      <c r="P515" s="215">
        <f>O515*H515</f>
        <v>0</v>
      </c>
      <c r="Q515" s="215">
        <v>0</v>
      </c>
      <c r="R515" s="215">
        <f>Q515*H515</f>
        <v>0</v>
      </c>
      <c r="S515" s="215">
        <v>0</v>
      </c>
      <c r="T515" s="216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7" t="s">
        <v>395</v>
      </c>
      <c r="AT515" s="217" t="s">
        <v>147</v>
      </c>
      <c r="AU515" s="217" t="s">
        <v>82</v>
      </c>
      <c r="AY515" s="18" t="s">
        <v>146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8" t="s">
        <v>79</v>
      </c>
      <c r="BK515" s="218">
        <f>ROUND(I515*H515,2)</f>
        <v>0</v>
      </c>
      <c r="BL515" s="18" t="s">
        <v>395</v>
      </c>
      <c r="BM515" s="217" t="s">
        <v>1167</v>
      </c>
    </row>
    <row r="516" s="2" customFormat="1">
      <c r="A516" s="39"/>
      <c r="B516" s="40"/>
      <c r="C516" s="41"/>
      <c r="D516" s="219" t="s">
        <v>152</v>
      </c>
      <c r="E516" s="41"/>
      <c r="F516" s="220" t="s">
        <v>480</v>
      </c>
      <c r="G516" s="41"/>
      <c r="H516" s="41"/>
      <c r="I516" s="221"/>
      <c r="J516" s="41"/>
      <c r="K516" s="41"/>
      <c r="L516" s="45"/>
      <c r="M516" s="222"/>
      <c r="N516" s="223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152</v>
      </c>
      <c r="AU516" s="18" t="s">
        <v>82</v>
      </c>
    </row>
    <row r="517" s="2" customFormat="1">
      <c r="A517" s="39"/>
      <c r="B517" s="40"/>
      <c r="C517" s="41"/>
      <c r="D517" s="236" t="s">
        <v>197</v>
      </c>
      <c r="E517" s="41"/>
      <c r="F517" s="237" t="s">
        <v>481</v>
      </c>
      <c r="G517" s="41"/>
      <c r="H517" s="41"/>
      <c r="I517" s="221"/>
      <c r="J517" s="41"/>
      <c r="K517" s="41"/>
      <c r="L517" s="45"/>
      <c r="M517" s="222"/>
      <c r="N517" s="223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197</v>
      </c>
      <c r="AU517" s="18" t="s">
        <v>82</v>
      </c>
    </row>
    <row r="518" s="14" customFormat="1">
      <c r="A518" s="14"/>
      <c r="B518" s="248"/>
      <c r="C518" s="249"/>
      <c r="D518" s="219" t="s">
        <v>235</v>
      </c>
      <c r="E518" s="250" t="s">
        <v>19</v>
      </c>
      <c r="F518" s="251" t="s">
        <v>1083</v>
      </c>
      <c r="G518" s="249"/>
      <c r="H518" s="252">
        <v>35.390000000000001</v>
      </c>
      <c r="I518" s="253"/>
      <c r="J518" s="249"/>
      <c r="K518" s="249"/>
      <c r="L518" s="254"/>
      <c r="M518" s="255"/>
      <c r="N518" s="256"/>
      <c r="O518" s="256"/>
      <c r="P518" s="256"/>
      <c r="Q518" s="256"/>
      <c r="R518" s="256"/>
      <c r="S518" s="256"/>
      <c r="T518" s="257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8" t="s">
        <v>235</v>
      </c>
      <c r="AU518" s="258" t="s">
        <v>82</v>
      </c>
      <c r="AV518" s="14" t="s">
        <v>82</v>
      </c>
      <c r="AW518" s="14" t="s">
        <v>33</v>
      </c>
      <c r="AX518" s="14" t="s">
        <v>72</v>
      </c>
      <c r="AY518" s="258" t="s">
        <v>146</v>
      </c>
    </row>
    <row r="519" s="14" customFormat="1">
      <c r="A519" s="14"/>
      <c r="B519" s="248"/>
      <c r="C519" s="249"/>
      <c r="D519" s="219" t="s">
        <v>235</v>
      </c>
      <c r="E519" s="250" t="s">
        <v>19</v>
      </c>
      <c r="F519" s="251" t="s">
        <v>1084</v>
      </c>
      <c r="G519" s="249"/>
      <c r="H519" s="252">
        <v>5.9000000000000004</v>
      </c>
      <c r="I519" s="253"/>
      <c r="J519" s="249"/>
      <c r="K519" s="249"/>
      <c r="L519" s="254"/>
      <c r="M519" s="255"/>
      <c r="N519" s="256"/>
      <c r="O519" s="256"/>
      <c r="P519" s="256"/>
      <c r="Q519" s="256"/>
      <c r="R519" s="256"/>
      <c r="S519" s="256"/>
      <c r="T519" s="25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8" t="s">
        <v>235</v>
      </c>
      <c r="AU519" s="258" t="s">
        <v>82</v>
      </c>
      <c r="AV519" s="14" t="s">
        <v>82</v>
      </c>
      <c r="AW519" s="14" t="s">
        <v>33</v>
      </c>
      <c r="AX519" s="14" t="s">
        <v>72</v>
      </c>
      <c r="AY519" s="258" t="s">
        <v>146</v>
      </c>
    </row>
    <row r="520" s="14" customFormat="1">
      <c r="A520" s="14"/>
      <c r="B520" s="248"/>
      <c r="C520" s="249"/>
      <c r="D520" s="219" t="s">
        <v>235</v>
      </c>
      <c r="E520" s="250" t="s">
        <v>19</v>
      </c>
      <c r="F520" s="251" t="s">
        <v>1085</v>
      </c>
      <c r="G520" s="249"/>
      <c r="H520" s="252">
        <v>21.420000000000002</v>
      </c>
      <c r="I520" s="253"/>
      <c r="J520" s="249"/>
      <c r="K520" s="249"/>
      <c r="L520" s="254"/>
      <c r="M520" s="255"/>
      <c r="N520" s="256"/>
      <c r="O520" s="256"/>
      <c r="P520" s="256"/>
      <c r="Q520" s="256"/>
      <c r="R520" s="256"/>
      <c r="S520" s="256"/>
      <c r="T520" s="257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8" t="s">
        <v>235</v>
      </c>
      <c r="AU520" s="258" t="s">
        <v>82</v>
      </c>
      <c r="AV520" s="14" t="s">
        <v>82</v>
      </c>
      <c r="AW520" s="14" t="s">
        <v>33</v>
      </c>
      <c r="AX520" s="14" t="s">
        <v>72</v>
      </c>
      <c r="AY520" s="258" t="s">
        <v>146</v>
      </c>
    </row>
    <row r="521" s="14" customFormat="1">
      <c r="A521" s="14"/>
      <c r="B521" s="248"/>
      <c r="C521" s="249"/>
      <c r="D521" s="219" t="s">
        <v>235</v>
      </c>
      <c r="E521" s="250" t="s">
        <v>19</v>
      </c>
      <c r="F521" s="251" t="s">
        <v>1086</v>
      </c>
      <c r="G521" s="249"/>
      <c r="H521" s="252">
        <v>58.350000000000001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8" t="s">
        <v>235</v>
      </c>
      <c r="AU521" s="258" t="s">
        <v>82</v>
      </c>
      <c r="AV521" s="14" t="s">
        <v>82</v>
      </c>
      <c r="AW521" s="14" t="s">
        <v>33</v>
      </c>
      <c r="AX521" s="14" t="s">
        <v>72</v>
      </c>
      <c r="AY521" s="258" t="s">
        <v>146</v>
      </c>
    </row>
    <row r="522" s="14" customFormat="1">
      <c r="A522" s="14"/>
      <c r="B522" s="248"/>
      <c r="C522" s="249"/>
      <c r="D522" s="219" t="s">
        <v>235</v>
      </c>
      <c r="E522" s="250" t="s">
        <v>19</v>
      </c>
      <c r="F522" s="251" t="s">
        <v>1087</v>
      </c>
      <c r="G522" s="249"/>
      <c r="H522" s="252">
        <v>13.800000000000001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8" t="s">
        <v>235</v>
      </c>
      <c r="AU522" s="258" t="s">
        <v>82</v>
      </c>
      <c r="AV522" s="14" t="s">
        <v>82</v>
      </c>
      <c r="AW522" s="14" t="s">
        <v>33</v>
      </c>
      <c r="AX522" s="14" t="s">
        <v>72</v>
      </c>
      <c r="AY522" s="258" t="s">
        <v>146</v>
      </c>
    </row>
    <row r="523" s="14" customFormat="1">
      <c r="A523" s="14"/>
      <c r="B523" s="248"/>
      <c r="C523" s="249"/>
      <c r="D523" s="219" t="s">
        <v>235</v>
      </c>
      <c r="E523" s="250" t="s">
        <v>19</v>
      </c>
      <c r="F523" s="251" t="s">
        <v>1088</v>
      </c>
      <c r="G523" s="249"/>
      <c r="H523" s="252">
        <v>58.649999999999999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8" t="s">
        <v>235</v>
      </c>
      <c r="AU523" s="258" t="s">
        <v>82</v>
      </c>
      <c r="AV523" s="14" t="s">
        <v>82</v>
      </c>
      <c r="AW523" s="14" t="s">
        <v>33</v>
      </c>
      <c r="AX523" s="14" t="s">
        <v>72</v>
      </c>
      <c r="AY523" s="258" t="s">
        <v>146</v>
      </c>
    </row>
    <row r="524" s="14" customFormat="1">
      <c r="A524" s="14"/>
      <c r="B524" s="248"/>
      <c r="C524" s="249"/>
      <c r="D524" s="219" t="s">
        <v>235</v>
      </c>
      <c r="E524" s="250" t="s">
        <v>19</v>
      </c>
      <c r="F524" s="251" t="s">
        <v>1089</v>
      </c>
      <c r="G524" s="249"/>
      <c r="H524" s="252">
        <v>58.259999999999998</v>
      </c>
      <c r="I524" s="253"/>
      <c r="J524" s="249"/>
      <c r="K524" s="249"/>
      <c r="L524" s="254"/>
      <c r="M524" s="255"/>
      <c r="N524" s="256"/>
      <c r="O524" s="256"/>
      <c r="P524" s="256"/>
      <c r="Q524" s="256"/>
      <c r="R524" s="256"/>
      <c r="S524" s="256"/>
      <c r="T524" s="257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8" t="s">
        <v>235</v>
      </c>
      <c r="AU524" s="258" t="s">
        <v>82</v>
      </c>
      <c r="AV524" s="14" t="s">
        <v>82</v>
      </c>
      <c r="AW524" s="14" t="s">
        <v>33</v>
      </c>
      <c r="AX524" s="14" t="s">
        <v>72</v>
      </c>
      <c r="AY524" s="258" t="s">
        <v>146</v>
      </c>
    </row>
    <row r="525" s="14" customFormat="1">
      <c r="A525" s="14"/>
      <c r="B525" s="248"/>
      <c r="C525" s="249"/>
      <c r="D525" s="219" t="s">
        <v>235</v>
      </c>
      <c r="E525" s="250" t="s">
        <v>19</v>
      </c>
      <c r="F525" s="251" t="s">
        <v>1090</v>
      </c>
      <c r="G525" s="249"/>
      <c r="H525" s="252">
        <v>13.109999999999999</v>
      </c>
      <c r="I525" s="253"/>
      <c r="J525" s="249"/>
      <c r="K525" s="249"/>
      <c r="L525" s="254"/>
      <c r="M525" s="255"/>
      <c r="N525" s="256"/>
      <c r="O525" s="256"/>
      <c r="P525" s="256"/>
      <c r="Q525" s="256"/>
      <c r="R525" s="256"/>
      <c r="S525" s="256"/>
      <c r="T525" s="25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8" t="s">
        <v>235</v>
      </c>
      <c r="AU525" s="258" t="s">
        <v>82</v>
      </c>
      <c r="AV525" s="14" t="s">
        <v>82</v>
      </c>
      <c r="AW525" s="14" t="s">
        <v>33</v>
      </c>
      <c r="AX525" s="14" t="s">
        <v>72</v>
      </c>
      <c r="AY525" s="258" t="s">
        <v>146</v>
      </c>
    </row>
    <row r="526" s="14" customFormat="1">
      <c r="A526" s="14"/>
      <c r="B526" s="248"/>
      <c r="C526" s="249"/>
      <c r="D526" s="219" t="s">
        <v>235</v>
      </c>
      <c r="E526" s="250" t="s">
        <v>19</v>
      </c>
      <c r="F526" s="251" t="s">
        <v>1091</v>
      </c>
      <c r="G526" s="249"/>
      <c r="H526" s="252">
        <v>5.3300000000000001</v>
      </c>
      <c r="I526" s="253"/>
      <c r="J526" s="249"/>
      <c r="K526" s="249"/>
      <c r="L526" s="254"/>
      <c r="M526" s="255"/>
      <c r="N526" s="256"/>
      <c r="O526" s="256"/>
      <c r="P526" s="256"/>
      <c r="Q526" s="256"/>
      <c r="R526" s="256"/>
      <c r="S526" s="256"/>
      <c r="T526" s="257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8" t="s">
        <v>235</v>
      </c>
      <c r="AU526" s="258" t="s">
        <v>82</v>
      </c>
      <c r="AV526" s="14" t="s">
        <v>82</v>
      </c>
      <c r="AW526" s="14" t="s">
        <v>33</v>
      </c>
      <c r="AX526" s="14" t="s">
        <v>72</v>
      </c>
      <c r="AY526" s="258" t="s">
        <v>146</v>
      </c>
    </row>
    <row r="527" s="14" customFormat="1">
      <c r="A527" s="14"/>
      <c r="B527" s="248"/>
      <c r="C527" s="249"/>
      <c r="D527" s="219" t="s">
        <v>235</v>
      </c>
      <c r="E527" s="250" t="s">
        <v>19</v>
      </c>
      <c r="F527" s="251" t="s">
        <v>1092</v>
      </c>
      <c r="G527" s="249"/>
      <c r="H527" s="252">
        <v>2.8799999999999999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8" t="s">
        <v>235</v>
      </c>
      <c r="AU527" s="258" t="s">
        <v>82</v>
      </c>
      <c r="AV527" s="14" t="s">
        <v>82</v>
      </c>
      <c r="AW527" s="14" t="s">
        <v>33</v>
      </c>
      <c r="AX527" s="14" t="s">
        <v>72</v>
      </c>
      <c r="AY527" s="258" t="s">
        <v>146</v>
      </c>
    </row>
    <row r="528" s="14" customFormat="1">
      <c r="A528" s="14"/>
      <c r="B528" s="248"/>
      <c r="C528" s="249"/>
      <c r="D528" s="219" t="s">
        <v>235</v>
      </c>
      <c r="E528" s="250" t="s">
        <v>19</v>
      </c>
      <c r="F528" s="251" t="s">
        <v>1093</v>
      </c>
      <c r="G528" s="249"/>
      <c r="H528" s="252">
        <v>5.1200000000000001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8" t="s">
        <v>235</v>
      </c>
      <c r="AU528" s="258" t="s">
        <v>82</v>
      </c>
      <c r="AV528" s="14" t="s">
        <v>82</v>
      </c>
      <c r="AW528" s="14" t="s">
        <v>33</v>
      </c>
      <c r="AX528" s="14" t="s">
        <v>72</v>
      </c>
      <c r="AY528" s="258" t="s">
        <v>146</v>
      </c>
    </row>
    <row r="529" s="14" customFormat="1">
      <c r="A529" s="14"/>
      <c r="B529" s="248"/>
      <c r="C529" s="249"/>
      <c r="D529" s="219" t="s">
        <v>235</v>
      </c>
      <c r="E529" s="250" t="s">
        <v>19</v>
      </c>
      <c r="F529" s="251" t="s">
        <v>1094</v>
      </c>
      <c r="G529" s="249"/>
      <c r="H529" s="252">
        <v>19.149999999999999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8" t="s">
        <v>235</v>
      </c>
      <c r="AU529" s="258" t="s">
        <v>82</v>
      </c>
      <c r="AV529" s="14" t="s">
        <v>82</v>
      </c>
      <c r="AW529" s="14" t="s">
        <v>33</v>
      </c>
      <c r="AX529" s="14" t="s">
        <v>72</v>
      </c>
      <c r="AY529" s="258" t="s">
        <v>146</v>
      </c>
    </row>
    <row r="530" s="15" customFormat="1">
      <c r="A530" s="15"/>
      <c r="B530" s="269"/>
      <c r="C530" s="270"/>
      <c r="D530" s="219" t="s">
        <v>235</v>
      </c>
      <c r="E530" s="271" t="s">
        <v>19</v>
      </c>
      <c r="F530" s="272" t="s">
        <v>271</v>
      </c>
      <c r="G530" s="270"/>
      <c r="H530" s="273">
        <v>297.36000000000001</v>
      </c>
      <c r="I530" s="274"/>
      <c r="J530" s="270"/>
      <c r="K530" s="270"/>
      <c r="L530" s="275"/>
      <c r="M530" s="276"/>
      <c r="N530" s="277"/>
      <c r="O530" s="277"/>
      <c r="P530" s="277"/>
      <c r="Q530" s="277"/>
      <c r="R530" s="277"/>
      <c r="S530" s="277"/>
      <c r="T530" s="278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9" t="s">
        <v>235</v>
      </c>
      <c r="AU530" s="279" t="s">
        <v>82</v>
      </c>
      <c r="AV530" s="15" t="s">
        <v>145</v>
      </c>
      <c r="AW530" s="15" t="s">
        <v>33</v>
      </c>
      <c r="AX530" s="15" t="s">
        <v>79</v>
      </c>
      <c r="AY530" s="279" t="s">
        <v>146</v>
      </c>
    </row>
    <row r="531" s="2" customFormat="1" ht="24.15" customHeight="1">
      <c r="A531" s="39"/>
      <c r="B531" s="40"/>
      <c r="C531" s="259" t="s">
        <v>536</v>
      </c>
      <c r="D531" s="259" t="s">
        <v>245</v>
      </c>
      <c r="E531" s="260" t="s">
        <v>483</v>
      </c>
      <c r="F531" s="261" t="s">
        <v>484</v>
      </c>
      <c r="G531" s="262" t="s">
        <v>252</v>
      </c>
      <c r="H531" s="263">
        <v>334.084</v>
      </c>
      <c r="I531" s="264"/>
      <c r="J531" s="265">
        <f>ROUND(I531*H531,2)</f>
        <v>0</v>
      </c>
      <c r="K531" s="261" t="s">
        <v>194</v>
      </c>
      <c r="L531" s="266"/>
      <c r="M531" s="267" t="s">
        <v>19</v>
      </c>
      <c r="N531" s="268" t="s">
        <v>43</v>
      </c>
      <c r="O531" s="85"/>
      <c r="P531" s="215">
        <f>O531*H531</f>
        <v>0</v>
      </c>
      <c r="Q531" s="215">
        <v>0.00013999999999999999</v>
      </c>
      <c r="R531" s="215">
        <f>Q531*H531</f>
        <v>0.046771759999999996</v>
      </c>
      <c r="S531" s="215">
        <v>0</v>
      </c>
      <c r="T531" s="216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7" t="s">
        <v>485</v>
      </c>
      <c r="AT531" s="217" t="s">
        <v>245</v>
      </c>
      <c r="AU531" s="217" t="s">
        <v>82</v>
      </c>
      <c r="AY531" s="18" t="s">
        <v>146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8" t="s">
        <v>79</v>
      </c>
      <c r="BK531" s="218">
        <f>ROUND(I531*H531,2)</f>
        <v>0</v>
      </c>
      <c r="BL531" s="18" t="s">
        <v>395</v>
      </c>
      <c r="BM531" s="217" t="s">
        <v>1168</v>
      </c>
    </row>
    <row r="532" s="2" customFormat="1">
      <c r="A532" s="39"/>
      <c r="B532" s="40"/>
      <c r="C532" s="41"/>
      <c r="D532" s="219" t="s">
        <v>152</v>
      </c>
      <c r="E532" s="41"/>
      <c r="F532" s="220" t="s">
        <v>484</v>
      </c>
      <c r="G532" s="41"/>
      <c r="H532" s="41"/>
      <c r="I532" s="221"/>
      <c r="J532" s="41"/>
      <c r="K532" s="41"/>
      <c r="L532" s="45"/>
      <c r="M532" s="222"/>
      <c r="N532" s="223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152</v>
      </c>
      <c r="AU532" s="18" t="s">
        <v>82</v>
      </c>
    </row>
    <row r="533" s="14" customFormat="1">
      <c r="A533" s="14"/>
      <c r="B533" s="248"/>
      <c r="C533" s="249"/>
      <c r="D533" s="219" t="s">
        <v>235</v>
      </c>
      <c r="E533" s="249"/>
      <c r="F533" s="251" t="s">
        <v>1169</v>
      </c>
      <c r="G533" s="249"/>
      <c r="H533" s="252">
        <v>334.084</v>
      </c>
      <c r="I533" s="253"/>
      <c r="J533" s="249"/>
      <c r="K533" s="249"/>
      <c r="L533" s="254"/>
      <c r="M533" s="255"/>
      <c r="N533" s="256"/>
      <c r="O533" s="256"/>
      <c r="P533" s="256"/>
      <c r="Q533" s="256"/>
      <c r="R533" s="256"/>
      <c r="S533" s="256"/>
      <c r="T533" s="257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8" t="s">
        <v>235</v>
      </c>
      <c r="AU533" s="258" t="s">
        <v>82</v>
      </c>
      <c r="AV533" s="14" t="s">
        <v>82</v>
      </c>
      <c r="AW533" s="14" t="s">
        <v>4</v>
      </c>
      <c r="AX533" s="14" t="s">
        <v>79</v>
      </c>
      <c r="AY533" s="258" t="s">
        <v>146</v>
      </c>
    </row>
    <row r="534" s="2" customFormat="1" ht="24.15" customHeight="1">
      <c r="A534" s="39"/>
      <c r="B534" s="40"/>
      <c r="C534" s="206" t="s">
        <v>540</v>
      </c>
      <c r="D534" s="206" t="s">
        <v>147</v>
      </c>
      <c r="E534" s="207" t="s">
        <v>489</v>
      </c>
      <c r="F534" s="208" t="s">
        <v>490</v>
      </c>
      <c r="G534" s="209" t="s">
        <v>231</v>
      </c>
      <c r="H534" s="210">
        <v>12</v>
      </c>
      <c r="I534" s="211"/>
      <c r="J534" s="212">
        <f>ROUND(I534*H534,2)</f>
        <v>0</v>
      </c>
      <c r="K534" s="208" t="s">
        <v>194</v>
      </c>
      <c r="L534" s="45"/>
      <c r="M534" s="213" t="s">
        <v>19</v>
      </c>
      <c r="N534" s="214" t="s">
        <v>43</v>
      </c>
      <c r="O534" s="85"/>
      <c r="P534" s="215">
        <f>O534*H534</f>
        <v>0</v>
      </c>
      <c r="Q534" s="215">
        <v>3.0000000000000001E-05</v>
      </c>
      <c r="R534" s="215">
        <f>Q534*H534</f>
        <v>0.00036000000000000002</v>
      </c>
      <c r="S534" s="215">
        <v>0</v>
      </c>
      <c r="T534" s="216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7" t="s">
        <v>395</v>
      </c>
      <c r="AT534" s="217" t="s">
        <v>147</v>
      </c>
      <c r="AU534" s="217" t="s">
        <v>82</v>
      </c>
      <c r="AY534" s="18" t="s">
        <v>146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8" t="s">
        <v>79</v>
      </c>
      <c r="BK534" s="218">
        <f>ROUND(I534*H534,2)</f>
        <v>0</v>
      </c>
      <c r="BL534" s="18" t="s">
        <v>395</v>
      </c>
      <c r="BM534" s="217" t="s">
        <v>1170</v>
      </c>
    </row>
    <row r="535" s="2" customFormat="1">
      <c r="A535" s="39"/>
      <c r="B535" s="40"/>
      <c r="C535" s="41"/>
      <c r="D535" s="219" t="s">
        <v>152</v>
      </c>
      <c r="E535" s="41"/>
      <c r="F535" s="220" t="s">
        <v>492</v>
      </c>
      <c r="G535" s="41"/>
      <c r="H535" s="41"/>
      <c r="I535" s="221"/>
      <c r="J535" s="41"/>
      <c r="K535" s="41"/>
      <c r="L535" s="45"/>
      <c r="M535" s="222"/>
      <c r="N535" s="223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152</v>
      </c>
      <c r="AU535" s="18" t="s">
        <v>82</v>
      </c>
    </row>
    <row r="536" s="2" customFormat="1">
      <c r="A536" s="39"/>
      <c r="B536" s="40"/>
      <c r="C536" s="41"/>
      <c r="D536" s="236" t="s">
        <v>197</v>
      </c>
      <c r="E536" s="41"/>
      <c r="F536" s="237" t="s">
        <v>493</v>
      </c>
      <c r="G536" s="41"/>
      <c r="H536" s="41"/>
      <c r="I536" s="221"/>
      <c r="J536" s="41"/>
      <c r="K536" s="41"/>
      <c r="L536" s="45"/>
      <c r="M536" s="222"/>
      <c r="N536" s="223"/>
      <c r="O536" s="85"/>
      <c r="P536" s="85"/>
      <c r="Q536" s="85"/>
      <c r="R536" s="85"/>
      <c r="S536" s="85"/>
      <c r="T536" s="86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197</v>
      </c>
      <c r="AU536" s="18" t="s">
        <v>82</v>
      </c>
    </row>
    <row r="537" s="14" customFormat="1">
      <c r="A537" s="14"/>
      <c r="B537" s="248"/>
      <c r="C537" s="249"/>
      <c r="D537" s="219" t="s">
        <v>235</v>
      </c>
      <c r="E537" s="250" t="s">
        <v>19</v>
      </c>
      <c r="F537" s="251" t="s">
        <v>1171</v>
      </c>
      <c r="G537" s="249"/>
      <c r="H537" s="252">
        <v>2</v>
      </c>
      <c r="I537" s="253"/>
      <c r="J537" s="249"/>
      <c r="K537" s="249"/>
      <c r="L537" s="254"/>
      <c r="M537" s="255"/>
      <c r="N537" s="256"/>
      <c r="O537" s="256"/>
      <c r="P537" s="256"/>
      <c r="Q537" s="256"/>
      <c r="R537" s="256"/>
      <c r="S537" s="256"/>
      <c r="T537" s="257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8" t="s">
        <v>235</v>
      </c>
      <c r="AU537" s="258" t="s">
        <v>82</v>
      </c>
      <c r="AV537" s="14" t="s">
        <v>82</v>
      </c>
      <c r="AW537" s="14" t="s">
        <v>33</v>
      </c>
      <c r="AX537" s="14" t="s">
        <v>72</v>
      </c>
      <c r="AY537" s="258" t="s">
        <v>146</v>
      </c>
    </row>
    <row r="538" s="14" customFormat="1">
      <c r="A538" s="14"/>
      <c r="B538" s="248"/>
      <c r="C538" s="249"/>
      <c r="D538" s="219" t="s">
        <v>235</v>
      </c>
      <c r="E538" s="250" t="s">
        <v>19</v>
      </c>
      <c r="F538" s="251" t="s">
        <v>1172</v>
      </c>
      <c r="G538" s="249"/>
      <c r="H538" s="252">
        <v>1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8" t="s">
        <v>235</v>
      </c>
      <c r="AU538" s="258" t="s">
        <v>82</v>
      </c>
      <c r="AV538" s="14" t="s">
        <v>82</v>
      </c>
      <c r="AW538" s="14" t="s">
        <v>33</v>
      </c>
      <c r="AX538" s="14" t="s">
        <v>72</v>
      </c>
      <c r="AY538" s="258" t="s">
        <v>146</v>
      </c>
    </row>
    <row r="539" s="14" customFormat="1">
      <c r="A539" s="14"/>
      <c r="B539" s="248"/>
      <c r="C539" s="249"/>
      <c r="D539" s="219" t="s">
        <v>235</v>
      </c>
      <c r="E539" s="250" t="s">
        <v>19</v>
      </c>
      <c r="F539" s="251" t="s">
        <v>1173</v>
      </c>
      <c r="G539" s="249"/>
      <c r="H539" s="252">
        <v>1</v>
      </c>
      <c r="I539" s="253"/>
      <c r="J539" s="249"/>
      <c r="K539" s="249"/>
      <c r="L539" s="254"/>
      <c r="M539" s="255"/>
      <c r="N539" s="256"/>
      <c r="O539" s="256"/>
      <c r="P539" s="256"/>
      <c r="Q539" s="256"/>
      <c r="R539" s="256"/>
      <c r="S539" s="256"/>
      <c r="T539" s="257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8" t="s">
        <v>235</v>
      </c>
      <c r="AU539" s="258" t="s">
        <v>82</v>
      </c>
      <c r="AV539" s="14" t="s">
        <v>82</v>
      </c>
      <c r="AW539" s="14" t="s">
        <v>33</v>
      </c>
      <c r="AX539" s="14" t="s">
        <v>72</v>
      </c>
      <c r="AY539" s="258" t="s">
        <v>146</v>
      </c>
    </row>
    <row r="540" s="14" customFormat="1">
      <c r="A540" s="14"/>
      <c r="B540" s="248"/>
      <c r="C540" s="249"/>
      <c r="D540" s="219" t="s">
        <v>235</v>
      </c>
      <c r="E540" s="250" t="s">
        <v>19</v>
      </c>
      <c r="F540" s="251" t="s">
        <v>1174</v>
      </c>
      <c r="G540" s="249"/>
      <c r="H540" s="252">
        <v>1</v>
      </c>
      <c r="I540" s="253"/>
      <c r="J540" s="249"/>
      <c r="K540" s="249"/>
      <c r="L540" s="254"/>
      <c r="M540" s="255"/>
      <c r="N540" s="256"/>
      <c r="O540" s="256"/>
      <c r="P540" s="256"/>
      <c r="Q540" s="256"/>
      <c r="R540" s="256"/>
      <c r="S540" s="256"/>
      <c r="T540" s="25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8" t="s">
        <v>235</v>
      </c>
      <c r="AU540" s="258" t="s">
        <v>82</v>
      </c>
      <c r="AV540" s="14" t="s">
        <v>82</v>
      </c>
      <c r="AW540" s="14" t="s">
        <v>33</v>
      </c>
      <c r="AX540" s="14" t="s">
        <v>72</v>
      </c>
      <c r="AY540" s="258" t="s">
        <v>146</v>
      </c>
    </row>
    <row r="541" s="14" customFormat="1">
      <c r="A541" s="14"/>
      <c r="B541" s="248"/>
      <c r="C541" s="249"/>
      <c r="D541" s="219" t="s">
        <v>235</v>
      </c>
      <c r="E541" s="250" t="s">
        <v>19</v>
      </c>
      <c r="F541" s="251" t="s">
        <v>1175</v>
      </c>
      <c r="G541" s="249"/>
      <c r="H541" s="252">
        <v>1</v>
      </c>
      <c r="I541" s="253"/>
      <c r="J541" s="249"/>
      <c r="K541" s="249"/>
      <c r="L541" s="254"/>
      <c r="M541" s="255"/>
      <c r="N541" s="256"/>
      <c r="O541" s="256"/>
      <c r="P541" s="256"/>
      <c r="Q541" s="256"/>
      <c r="R541" s="256"/>
      <c r="S541" s="256"/>
      <c r="T541" s="25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8" t="s">
        <v>235</v>
      </c>
      <c r="AU541" s="258" t="s">
        <v>82</v>
      </c>
      <c r="AV541" s="14" t="s">
        <v>82</v>
      </c>
      <c r="AW541" s="14" t="s">
        <v>33</v>
      </c>
      <c r="AX541" s="14" t="s">
        <v>72</v>
      </c>
      <c r="AY541" s="258" t="s">
        <v>146</v>
      </c>
    </row>
    <row r="542" s="14" customFormat="1">
      <c r="A542" s="14"/>
      <c r="B542" s="248"/>
      <c r="C542" s="249"/>
      <c r="D542" s="219" t="s">
        <v>235</v>
      </c>
      <c r="E542" s="250" t="s">
        <v>19</v>
      </c>
      <c r="F542" s="251" t="s">
        <v>1176</v>
      </c>
      <c r="G542" s="249"/>
      <c r="H542" s="252">
        <v>1</v>
      </c>
      <c r="I542" s="253"/>
      <c r="J542" s="249"/>
      <c r="K542" s="249"/>
      <c r="L542" s="254"/>
      <c r="M542" s="255"/>
      <c r="N542" s="256"/>
      <c r="O542" s="256"/>
      <c r="P542" s="256"/>
      <c r="Q542" s="256"/>
      <c r="R542" s="256"/>
      <c r="S542" s="256"/>
      <c r="T542" s="25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8" t="s">
        <v>235</v>
      </c>
      <c r="AU542" s="258" t="s">
        <v>82</v>
      </c>
      <c r="AV542" s="14" t="s">
        <v>82</v>
      </c>
      <c r="AW542" s="14" t="s">
        <v>33</v>
      </c>
      <c r="AX542" s="14" t="s">
        <v>72</v>
      </c>
      <c r="AY542" s="258" t="s">
        <v>146</v>
      </c>
    </row>
    <row r="543" s="14" customFormat="1">
      <c r="A543" s="14"/>
      <c r="B543" s="248"/>
      <c r="C543" s="249"/>
      <c r="D543" s="219" t="s">
        <v>235</v>
      </c>
      <c r="E543" s="250" t="s">
        <v>19</v>
      </c>
      <c r="F543" s="251" t="s">
        <v>1177</v>
      </c>
      <c r="G543" s="249"/>
      <c r="H543" s="252">
        <v>1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8" t="s">
        <v>235</v>
      </c>
      <c r="AU543" s="258" t="s">
        <v>82</v>
      </c>
      <c r="AV543" s="14" t="s">
        <v>82</v>
      </c>
      <c r="AW543" s="14" t="s">
        <v>33</v>
      </c>
      <c r="AX543" s="14" t="s">
        <v>72</v>
      </c>
      <c r="AY543" s="258" t="s">
        <v>146</v>
      </c>
    </row>
    <row r="544" s="14" customFormat="1">
      <c r="A544" s="14"/>
      <c r="B544" s="248"/>
      <c r="C544" s="249"/>
      <c r="D544" s="219" t="s">
        <v>235</v>
      </c>
      <c r="E544" s="250" t="s">
        <v>19</v>
      </c>
      <c r="F544" s="251" t="s">
        <v>1178</v>
      </c>
      <c r="G544" s="249"/>
      <c r="H544" s="252">
        <v>1</v>
      </c>
      <c r="I544" s="253"/>
      <c r="J544" s="249"/>
      <c r="K544" s="249"/>
      <c r="L544" s="254"/>
      <c r="M544" s="255"/>
      <c r="N544" s="256"/>
      <c r="O544" s="256"/>
      <c r="P544" s="256"/>
      <c r="Q544" s="256"/>
      <c r="R544" s="256"/>
      <c r="S544" s="256"/>
      <c r="T544" s="25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8" t="s">
        <v>235</v>
      </c>
      <c r="AU544" s="258" t="s">
        <v>82</v>
      </c>
      <c r="AV544" s="14" t="s">
        <v>82</v>
      </c>
      <c r="AW544" s="14" t="s">
        <v>33</v>
      </c>
      <c r="AX544" s="14" t="s">
        <v>72</v>
      </c>
      <c r="AY544" s="258" t="s">
        <v>146</v>
      </c>
    </row>
    <row r="545" s="14" customFormat="1">
      <c r="A545" s="14"/>
      <c r="B545" s="248"/>
      <c r="C545" s="249"/>
      <c r="D545" s="219" t="s">
        <v>235</v>
      </c>
      <c r="E545" s="250" t="s">
        <v>19</v>
      </c>
      <c r="F545" s="251" t="s">
        <v>1179</v>
      </c>
      <c r="G545" s="249"/>
      <c r="H545" s="252">
        <v>1</v>
      </c>
      <c r="I545" s="253"/>
      <c r="J545" s="249"/>
      <c r="K545" s="249"/>
      <c r="L545" s="254"/>
      <c r="M545" s="255"/>
      <c r="N545" s="256"/>
      <c r="O545" s="256"/>
      <c r="P545" s="256"/>
      <c r="Q545" s="256"/>
      <c r="R545" s="256"/>
      <c r="S545" s="256"/>
      <c r="T545" s="257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8" t="s">
        <v>235</v>
      </c>
      <c r="AU545" s="258" t="s">
        <v>82</v>
      </c>
      <c r="AV545" s="14" t="s">
        <v>82</v>
      </c>
      <c r="AW545" s="14" t="s">
        <v>33</v>
      </c>
      <c r="AX545" s="14" t="s">
        <v>72</v>
      </c>
      <c r="AY545" s="258" t="s">
        <v>146</v>
      </c>
    </row>
    <row r="546" s="14" customFormat="1">
      <c r="A546" s="14"/>
      <c r="B546" s="248"/>
      <c r="C546" s="249"/>
      <c r="D546" s="219" t="s">
        <v>235</v>
      </c>
      <c r="E546" s="250" t="s">
        <v>19</v>
      </c>
      <c r="F546" s="251" t="s">
        <v>1180</v>
      </c>
      <c r="G546" s="249"/>
      <c r="H546" s="252">
        <v>1</v>
      </c>
      <c r="I546" s="253"/>
      <c r="J546" s="249"/>
      <c r="K546" s="249"/>
      <c r="L546" s="254"/>
      <c r="M546" s="255"/>
      <c r="N546" s="256"/>
      <c r="O546" s="256"/>
      <c r="P546" s="256"/>
      <c r="Q546" s="256"/>
      <c r="R546" s="256"/>
      <c r="S546" s="256"/>
      <c r="T546" s="25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8" t="s">
        <v>235</v>
      </c>
      <c r="AU546" s="258" t="s">
        <v>82</v>
      </c>
      <c r="AV546" s="14" t="s">
        <v>82</v>
      </c>
      <c r="AW546" s="14" t="s">
        <v>33</v>
      </c>
      <c r="AX546" s="14" t="s">
        <v>72</v>
      </c>
      <c r="AY546" s="258" t="s">
        <v>146</v>
      </c>
    </row>
    <row r="547" s="14" customFormat="1">
      <c r="A547" s="14"/>
      <c r="B547" s="248"/>
      <c r="C547" s="249"/>
      <c r="D547" s="219" t="s">
        <v>235</v>
      </c>
      <c r="E547" s="250" t="s">
        <v>19</v>
      </c>
      <c r="F547" s="251" t="s">
        <v>1181</v>
      </c>
      <c r="G547" s="249"/>
      <c r="H547" s="252">
        <v>1</v>
      </c>
      <c r="I547" s="253"/>
      <c r="J547" s="249"/>
      <c r="K547" s="249"/>
      <c r="L547" s="254"/>
      <c r="M547" s="255"/>
      <c r="N547" s="256"/>
      <c r="O547" s="256"/>
      <c r="P547" s="256"/>
      <c r="Q547" s="256"/>
      <c r="R547" s="256"/>
      <c r="S547" s="256"/>
      <c r="T547" s="25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8" t="s">
        <v>235</v>
      </c>
      <c r="AU547" s="258" t="s">
        <v>82</v>
      </c>
      <c r="AV547" s="14" t="s">
        <v>82</v>
      </c>
      <c r="AW547" s="14" t="s">
        <v>33</v>
      </c>
      <c r="AX547" s="14" t="s">
        <v>72</v>
      </c>
      <c r="AY547" s="258" t="s">
        <v>146</v>
      </c>
    </row>
    <row r="548" s="15" customFormat="1">
      <c r="A548" s="15"/>
      <c r="B548" s="269"/>
      <c r="C548" s="270"/>
      <c r="D548" s="219" t="s">
        <v>235</v>
      </c>
      <c r="E548" s="271" t="s">
        <v>19</v>
      </c>
      <c r="F548" s="272" t="s">
        <v>271</v>
      </c>
      <c r="G548" s="270"/>
      <c r="H548" s="273">
        <v>12</v>
      </c>
      <c r="I548" s="274"/>
      <c r="J548" s="270"/>
      <c r="K548" s="270"/>
      <c r="L548" s="275"/>
      <c r="M548" s="276"/>
      <c r="N548" s="277"/>
      <c r="O548" s="277"/>
      <c r="P548" s="277"/>
      <c r="Q548" s="277"/>
      <c r="R548" s="277"/>
      <c r="S548" s="277"/>
      <c r="T548" s="27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9" t="s">
        <v>235</v>
      </c>
      <c r="AU548" s="279" t="s">
        <v>82</v>
      </c>
      <c r="AV548" s="15" t="s">
        <v>145</v>
      </c>
      <c r="AW548" s="15" t="s">
        <v>33</v>
      </c>
      <c r="AX548" s="15" t="s">
        <v>79</v>
      </c>
      <c r="AY548" s="279" t="s">
        <v>146</v>
      </c>
    </row>
    <row r="549" s="2" customFormat="1" ht="24.15" customHeight="1">
      <c r="A549" s="39"/>
      <c r="B549" s="40"/>
      <c r="C549" s="259" t="s">
        <v>546</v>
      </c>
      <c r="D549" s="259" t="s">
        <v>245</v>
      </c>
      <c r="E549" s="260" t="s">
        <v>501</v>
      </c>
      <c r="F549" s="261" t="s">
        <v>502</v>
      </c>
      <c r="G549" s="262" t="s">
        <v>231</v>
      </c>
      <c r="H549" s="263">
        <v>12</v>
      </c>
      <c r="I549" s="264"/>
      <c r="J549" s="265">
        <f>ROUND(I549*H549,2)</f>
        <v>0</v>
      </c>
      <c r="K549" s="261" t="s">
        <v>194</v>
      </c>
      <c r="L549" s="266"/>
      <c r="M549" s="267" t="s">
        <v>19</v>
      </c>
      <c r="N549" s="268" t="s">
        <v>43</v>
      </c>
      <c r="O549" s="85"/>
      <c r="P549" s="215">
        <f>O549*H549</f>
        <v>0</v>
      </c>
      <c r="Q549" s="215">
        <v>0.0041999999999999997</v>
      </c>
      <c r="R549" s="215">
        <f>Q549*H549</f>
        <v>0.0504</v>
      </c>
      <c r="S549" s="215">
        <v>0</v>
      </c>
      <c r="T549" s="216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17" t="s">
        <v>485</v>
      </c>
      <c r="AT549" s="217" t="s">
        <v>245</v>
      </c>
      <c r="AU549" s="217" t="s">
        <v>82</v>
      </c>
      <c r="AY549" s="18" t="s">
        <v>146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8" t="s">
        <v>79</v>
      </c>
      <c r="BK549" s="218">
        <f>ROUND(I549*H549,2)</f>
        <v>0</v>
      </c>
      <c r="BL549" s="18" t="s">
        <v>395</v>
      </c>
      <c r="BM549" s="217" t="s">
        <v>1182</v>
      </c>
    </row>
    <row r="550" s="2" customFormat="1">
      <c r="A550" s="39"/>
      <c r="B550" s="40"/>
      <c r="C550" s="41"/>
      <c r="D550" s="219" t="s">
        <v>152</v>
      </c>
      <c r="E550" s="41"/>
      <c r="F550" s="220" t="s">
        <v>502</v>
      </c>
      <c r="G550" s="41"/>
      <c r="H550" s="41"/>
      <c r="I550" s="221"/>
      <c r="J550" s="41"/>
      <c r="K550" s="41"/>
      <c r="L550" s="45"/>
      <c r="M550" s="222"/>
      <c r="N550" s="223"/>
      <c r="O550" s="85"/>
      <c r="P550" s="85"/>
      <c r="Q550" s="85"/>
      <c r="R550" s="85"/>
      <c r="S550" s="85"/>
      <c r="T550" s="86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152</v>
      </c>
      <c r="AU550" s="18" t="s">
        <v>82</v>
      </c>
    </row>
    <row r="551" s="2" customFormat="1" ht="24.15" customHeight="1">
      <c r="A551" s="39"/>
      <c r="B551" s="40"/>
      <c r="C551" s="206" t="s">
        <v>554</v>
      </c>
      <c r="D551" s="206" t="s">
        <v>147</v>
      </c>
      <c r="E551" s="207" t="s">
        <v>1183</v>
      </c>
      <c r="F551" s="208" t="s">
        <v>1184</v>
      </c>
      <c r="G551" s="209" t="s">
        <v>252</v>
      </c>
      <c r="H551" s="210">
        <v>15.4</v>
      </c>
      <c r="I551" s="211"/>
      <c r="J551" s="212">
        <f>ROUND(I551*H551,2)</f>
        <v>0</v>
      </c>
      <c r="K551" s="208" t="s">
        <v>194</v>
      </c>
      <c r="L551" s="45"/>
      <c r="M551" s="213" t="s">
        <v>19</v>
      </c>
      <c r="N551" s="214" t="s">
        <v>43</v>
      </c>
      <c r="O551" s="85"/>
      <c r="P551" s="215">
        <f>O551*H551</f>
        <v>0</v>
      </c>
      <c r="Q551" s="215">
        <v>0.017100000000000001</v>
      </c>
      <c r="R551" s="215">
        <f>Q551*H551</f>
        <v>0.26334000000000002</v>
      </c>
      <c r="S551" s="215">
        <v>0</v>
      </c>
      <c r="T551" s="216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7" t="s">
        <v>145</v>
      </c>
      <c r="AT551" s="217" t="s">
        <v>147</v>
      </c>
      <c r="AU551" s="217" t="s">
        <v>82</v>
      </c>
      <c r="AY551" s="18" t="s">
        <v>146</v>
      </c>
      <c r="BE551" s="218">
        <f>IF(N551="základní",J551,0)</f>
        <v>0</v>
      </c>
      <c r="BF551" s="218">
        <f>IF(N551="snížená",J551,0)</f>
        <v>0</v>
      </c>
      <c r="BG551" s="218">
        <f>IF(N551="zákl. přenesená",J551,0)</f>
        <v>0</v>
      </c>
      <c r="BH551" s="218">
        <f>IF(N551="sníž. přenesená",J551,0)</f>
        <v>0</v>
      </c>
      <c r="BI551" s="218">
        <f>IF(N551="nulová",J551,0)</f>
        <v>0</v>
      </c>
      <c r="BJ551" s="18" t="s">
        <v>79</v>
      </c>
      <c r="BK551" s="218">
        <f>ROUND(I551*H551,2)</f>
        <v>0</v>
      </c>
      <c r="BL551" s="18" t="s">
        <v>145</v>
      </c>
      <c r="BM551" s="217" t="s">
        <v>1185</v>
      </c>
    </row>
    <row r="552" s="2" customFormat="1">
      <c r="A552" s="39"/>
      <c r="B552" s="40"/>
      <c r="C552" s="41"/>
      <c r="D552" s="219" t="s">
        <v>152</v>
      </c>
      <c r="E552" s="41"/>
      <c r="F552" s="220" t="s">
        <v>1186</v>
      </c>
      <c r="G552" s="41"/>
      <c r="H552" s="41"/>
      <c r="I552" s="221"/>
      <c r="J552" s="41"/>
      <c r="K552" s="41"/>
      <c r="L552" s="45"/>
      <c r="M552" s="222"/>
      <c r="N552" s="223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152</v>
      </c>
      <c r="AU552" s="18" t="s">
        <v>82</v>
      </c>
    </row>
    <row r="553" s="2" customFormat="1">
      <c r="A553" s="39"/>
      <c r="B553" s="40"/>
      <c r="C553" s="41"/>
      <c r="D553" s="236" t="s">
        <v>197</v>
      </c>
      <c r="E553" s="41"/>
      <c r="F553" s="237" t="s">
        <v>1187</v>
      </c>
      <c r="G553" s="41"/>
      <c r="H553" s="41"/>
      <c r="I553" s="221"/>
      <c r="J553" s="41"/>
      <c r="K553" s="41"/>
      <c r="L553" s="45"/>
      <c r="M553" s="222"/>
      <c r="N553" s="223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197</v>
      </c>
      <c r="AU553" s="18" t="s">
        <v>82</v>
      </c>
    </row>
    <row r="554" s="13" customFormat="1">
      <c r="A554" s="13"/>
      <c r="B554" s="238"/>
      <c r="C554" s="239"/>
      <c r="D554" s="219" t="s">
        <v>235</v>
      </c>
      <c r="E554" s="240" t="s">
        <v>19</v>
      </c>
      <c r="F554" s="241" t="s">
        <v>1036</v>
      </c>
      <c r="G554" s="239"/>
      <c r="H554" s="240" t="s">
        <v>19</v>
      </c>
      <c r="I554" s="242"/>
      <c r="J554" s="239"/>
      <c r="K554" s="239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235</v>
      </c>
      <c r="AU554" s="247" t="s">
        <v>82</v>
      </c>
      <c r="AV554" s="13" t="s">
        <v>79</v>
      </c>
      <c r="AW554" s="13" t="s">
        <v>33</v>
      </c>
      <c r="AX554" s="13" t="s">
        <v>72</v>
      </c>
      <c r="AY554" s="247" t="s">
        <v>146</v>
      </c>
    </row>
    <row r="555" s="14" customFormat="1">
      <c r="A555" s="14"/>
      <c r="B555" s="248"/>
      <c r="C555" s="249"/>
      <c r="D555" s="219" t="s">
        <v>235</v>
      </c>
      <c r="E555" s="250" t="s">
        <v>19</v>
      </c>
      <c r="F555" s="251" t="s">
        <v>1188</v>
      </c>
      <c r="G555" s="249"/>
      <c r="H555" s="252">
        <v>12.4</v>
      </c>
      <c r="I555" s="253"/>
      <c r="J555" s="249"/>
      <c r="K555" s="249"/>
      <c r="L555" s="254"/>
      <c r="M555" s="255"/>
      <c r="N555" s="256"/>
      <c r="O555" s="256"/>
      <c r="P555" s="256"/>
      <c r="Q555" s="256"/>
      <c r="R555" s="256"/>
      <c r="S555" s="256"/>
      <c r="T555" s="25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8" t="s">
        <v>235</v>
      </c>
      <c r="AU555" s="258" t="s">
        <v>82</v>
      </c>
      <c r="AV555" s="14" t="s">
        <v>82</v>
      </c>
      <c r="AW555" s="14" t="s">
        <v>33</v>
      </c>
      <c r="AX555" s="14" t="s">
        <v>72</v>
      </c>
      <c r="AY555" s="258" t="s">
        <v>146</v>
      </c>
    </row>
    <row r="556" s="13" customFormat="1">
      <c r="A556" s="13"/>
      <c r="B556" s="238"/>
      <c r="C556" s="239"/>
      <c r="D556" s="219" t="s">
        <v>235</v>
      </c>
      <c r="E556" s="240" t="s">
        <v>19</v>
      </c>
      <c r="F556" s="241" t="s">
        <v>1048</v>
      </c>
      <c r="G556" s="239"/>
      <c r="H556" s="240" t="s">
        <v>19</v>
      </c>
      <c r="I556" s="242"/>
      <c r="J556" s="239"/>
      <c r="K556" s="239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235</v>
      </c>
      <c r="AU556" s="247" t="s">
        <v>82</v>
      </c>
      <c r="AV556" s="13" t="s">
        <v>79</v>
      </c>
      <c r="AW556" s="13" t="s">
        <v>33</v>
      </c>
      <c r="AX556" s="13" t="s">
        <v>72</v>
      </c>
      <c r="AY556" s="247" t="s">
        <v>146</v>
      </c>
    </row>
    <row r="557" s="14" customFormat="1">
      <c r="A557" s="14"/>
      <c r="B557" s="248"/>
      <c r="C557" s="249"/>
      <c r="D557" s="219" t="s">
        <v>235</v>
      </c>
      <c r="E557" s="250" t="s">
        <v>19</v>
      </c>
      <c r="F557" s="251" t="s">
        <v>1189</v>
      </c>
      <c r="G557" s="249"/>
      <c r="H557" s="252">
        <v>3</v>
      </c>
      <c r="I557" s="253"/>
      <c r="J557" s="249"/>
      <c r="K557" s="249"/>
      <c r="L557" s="254"/>
      <c r="M557" s="255"/>
      <c r="N557" s="256"/>
      <c r="O557" s="256"/>
      <c r="P557" s="256"/>
      <c r="Q557" s="256"/>
      <c r="R557" s="256"/>
      <c r="S557" s="256"/>
      <c r="T557" s="25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8" t="s">
        <v>235</v>
      </c>
      <c r="AU557" s="258" t="s">
        <v>82</v>
      </c>
      <c r="AV557" s="14" t="s">
        <v>82</v>
      </c>
      <c r="AW557" s="14" t="s">
        <v>33</v>
      </c>
      <c r="AX557" s="14" t="s">
        <v>72</v>
      </c>
      <c r="AY557" s="258" t="s">
        <v>146</v>
      </c>
    </row>
    <row r="558" s="15" customFormat="1">
      <c r="A558" s="15"/>
      <c r="B558" s="269"/>
      <c r="C558" s="270"/>
      <c r="D558" s="219" t="s">
        <v>235</v>
      </c>
      <c r="E558" s="271" t="s">
        <v>19</v>
      </c>
      <c r="F558" s="272" t="s">
        <v>271</v>
      </c>
      <c r="G558" s="270"/>
      <c r="H558" s="273">
        <v>15.4</v>
      </c>
      <c r="I558" s="274"/>
      <c r="J558" s="270"/>
      <c r="K558" s="270"/>
      <c r="L558" s="275"/>
      <c r="M558" s="276"/>
      <c r="N558" s="277"/>
      <c r="O558" s="277"/>
      <c r="P558" s="277"/>
      <c r="Q558" s="277"/>
      <c r="R558" s="277"/>
      <c r="S558" s="277"/>
      <c r="T558" s="278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79" t="s">
        <v>235</v>
      </c>
      <c r="AU558" s="279" t="s">
        <v>82</v>
      </c>
      <c r="AV558" s="15" t="s">
        <v>145</v>
      </c>
      <c r="AW558" s="15" t="s">
        <v>33</v>
      </c>
      <c r="AX558" s="15" t="s">
        <v>79</v>
      </c>
      <c r="AY558" s="279" t="s">
        <v>146</v>
      </c>
    </row>
    <row r="559" s="2" customFormat="1" ht="33" customHeight="1">
      <c r="A559" s="39"/>
      <c r="B559" s="40"/>
      <c r="C559" s="206" t="s">
        <v>562</v>
      </c>
      <c r="D559" s="206" t="s">
        <v>147</v>
      </c>
      <c r="E559" s="207" t="s">
        <v>1190</v>
      </c>
      <c r="F559" s="208" t="s">
        <v>1191</v>
      </c>
      <c r="G559" s="209" t="s">
        <v>231</v>
      </c>
      <c r="H559" s="210">
        <v>4</v>
      </c>
      <c r="I559" s="211"/>
      <c r="J559" s="212">
        <f>ROUND(I559*H559,2)</f>
        <v>0</v>
      </c>
      <c r="K559" s="208" t="s">
        <v>194</v>
      </c>
      <c r="L559" s="45"/>
      <c r="M559" s="213" t="s">
        <v>19</v>
      </c>
      <c r="N559" s="214" t="s">
        <v>43</v>
      </c>
      <c r="O559" s="85"/>
      <c r="P559" s="215">
        <f>O559*H559</f>
        <v>0</v>
      </c>
      <c r="Q559" s="215">
        <v>0.025739999999999999</v>
      </c>
      <c r="R559" s="215">
        <f>Q559*H559</f>
        <v>0.10296</v>
      </c>
      <c r="S559" s="215">
        <v>0</v>
      </c>
      <c r="T559" s="216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17" t="s">
        <v>395</v>
      </c>
      <c r="AT559" s="217" t="s">
        <v>147</v>
      </c>
      <c r="AU559" s="217" t="s">
        <v>82</v>
      </c>
      <c r="AY559" s="18" t="s">
        <v>146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8" t="s">
        <v>79</v>
      </c>
      <c r="BK559" s="218">
        <f>ROUND(I559*H559,2)</f>
        <v>0</v>
      </c>
      <c r="BL559" s="18" t="s">
        <v>395</v>
      </c>
      <c r="BM559" s="217" t="s">
        <v>1192</v>
      </c>
    </row>
    <row r="560" s="2" customFormat="1">
      <c r="A560" s="39"/>
      <c r="B560" s="40"/>
      <c r="C560" s="41"/>
      <c r="D560" s="219" t="s">
        <v>152</v>
      </c>
      <c r="E560" s="41"/>
      <c r="F560" s="220" t="s">
        <v>1193</v>
      </c>
      <c r="G560" s="41"/>
      <c r="H560" s="41"/>
      <c r="I560" s="221"/>
      <c r="J560" s="41"/>
      <c r="K560" s="41"/>
      <c r="L560" s="45"/>
      <c r="M560" s="222"/>
      <c r="N560" s="223"/>
      <c r="O560" s="85"/>
      <c r="P560" s="85"/>
      <c r="Q560" s="85"/>
      <c r="R560" s="85"/>
      <c r="S560" s="85"/>
      <c r="T560" s="86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152</v>
      </c>
      <c r="AU560" s="18" t="s">
        <v>82</v>
      </c>
    </row>
    <row r="561" s="2" customFormat="1">
      <c r="A561" s="39"/>
      <c r="B561" s="40"/>
      <c r="C561" s="41"/>
      <c r="D561" s="236" t="s">
        <v>197</v>
      </c>
      <c r="E561" s="41"/>
      <c r="F561" s="237" t="s">
        <v>1194</v>
      </c>
      <c r="G561" s="41"/>
      <c r="H561" s="41"/>
      <c r="I561" s="221"/>
      <c r="J561" s="41"/>
      <c r="K561" s="41"/>
      <c r="L561" s="45"/>
      <c r="M561" s="222"/>
      <c r="N561" s="223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197</v>
      </c>
      <c r="AU561" s="18" t="s">
        <v>82</v>
      </c>
    </row>
    <row r="562" s="13" customFormat="1">
      <c r="A562" s="13"/>
      <c r="B562" s="238"/>
      <c r="C562" s="239"/>
      <c r="D562" s="219" t="s">
        <v>235</v>
      </c>
      <c r="E562" s="240" t="s">
        <v>19</v>
      </c>
      <c r="F562" s="241" t="s">
        <v>1036</v>
      </c>
      <c r="G562" s="239"/>
      <c r="H562" s="240" t="s">
        <v>19</v>
      </c>
      <c r="I562" s="242"/>
      <c r="J562" s="239"/>
      <c r="K562" s="239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235</v>
      </c>
      <c r="AU562" s="247" t="s">
        <v>82</v>
      </c>
      <c r="AV562" s="13" t="s">
        <v>79</v>
      </c>
      <c r="AW562" s="13" t="s">
        <v>33</v>
      </c>
      <c r="AX562" s="13" t="s">
        <v>72</v>
      </c>
      <c r="AY562" s="247" t="s">
        <v>146</v>
      </c>
    </row>
    <row r="563" s="14" customFormat="1">
      <c r="A563" s="14"/>
      <c r="B563" s="248"/>
      <c r="C563" s="249"/>
      <c r="D563" s="219" t="s">
        <v>235</v>
      </c>
      <c r="E563" s="250" t="s">
        <v>19</v>
      </c>
      <c r="F563" s="251" t="s">
        <v>156</v>
      </c>
      <c r="G563" s="249"/>
      <c r="H563" s="252">
        <v>3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8" t="s">
        <v>235</v>
      </c>
      <c r="AU563" s="258" t="s">
        <v>82</v>
      </c>
      <c r="AV563" s="14" t="s">
        <v>82</v>
      </c>
      <c r="AW563" s="14" t="s">
        <v>33</v>
      </c>
      <c r="AX563" s="14" t="s">
        <v>72</v>
      </c>
      <c r="AY563" s="258" t="s">
        <v>146</v>
      </c>
    </row>
    <row r="564" s="13" customFormat="1">
      <c r="A564" s="13"/>
      <c r="B564" s="238"/>
      <c r="C564" s="239"/>
      <c r="D564" s="219" t="s">
        <v>235</v>
      </c>
      <c r="E564" s="240" t="s">
        <v>19</v>
      </c>
      <c r="F564" s="241" t="s">
        <v>1048</v>
      </c>
      <c r="G564" s="239"/>
      <c r="H564" s="240" t="s">
        <v>19</v>
      </c>
      <c r="I564" s="242"/>
      <c r="J564" s="239"/>
      <c r="K564" s="239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235</v>
      </c>
      <c r="AU564" s="247" t="s">
        <v>82</v>
      </c>
      <c r="AV564" s="13" t="s">
        <v>79</v>
      </c>
      <c r="AW564" s="13" t="s">
        <v>33</v>
      </c>
      <c r="AX564" s="13" t="s">
        <v>72</v>
      </c>
      <c r="AY564" s="247" t="s">
        <v>146</v>
      </c>
    </row>
    <row r="565" s="14" customFormat="1">
      <c r="A565" s="14"/>
      <c r="B565" s="248"/>
      <c r="C565" s="249"/>
      <c r="D565" s="219" t="s">
        <v>235</v>
      </c>
      <c r="E565" s="250" t="s">
        <v>19</v>
      </c>
      <c r="F565" s="251" t="s">
        <v>79</v>
      </c>
      <c r="G565" s="249"/>
      <c r="H565" s="252">
        <v>1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8" t="s">
        <v>235</v>
      </c>
      <c r="AU565" s="258" t="s">
        <v>82</v>
      </c>
      <c r="AV565" s="14" t="s">
        <v>82</v>
      </c>
      <c r="AW565" s="14" t="s">
        <v>33</v>
      </c>
      <c r="AX565" s="14" t="s">
        <v>72</v>
      </c>
      <c r="AY565" s="258" t="s">
        <v>146</v>
      </c>
    </row>
    <row r="566" s="15" customFormat="1">
      <c r="A566" s="15"/>
      <c r="B566" s="269"/>
      <c r="C566" s="270"/>
      <c r="D566" s="219" t="s">
        <v>235</v>
      </c>
      <c r="E566" s="271" t="s">
        <v>19</v>
      </c>
      <c r="F566" s="272" t="s">
        <v>271</v>
      </c>
      <c r="G566" s="270"/>
      <c r="H566" s="273">
        <v>4</v>
      </c>
      <c r="I566" s="274"/>
      <c r="J566" s="270"/>
      <c r="K566" s="270"/>
      <c r="L566" s="275"/>
      <c r="M566" s="276"/>
      <c r="N566" s="277"/>
      <c r="O566" s="277"/>
      <c r="P566" s="277"/>
      <c r="Q566" s="277"/>
      <c r="R566" s="277"/>
      <c r="S566" s="277"/>
      <c r="T566" s="278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79" t="s">
        <v>235</v>
      </c>
      <c r="AU566" s="279" t="s">
        <v>82</v>
      </c>
      <c r="AV566" s="15" t="s">
        <v>145</v>
      </c>
      <c r="AW566" s="15" t="s">
        <v>33</v>
      </c>
      <c r="AX566" s="15" t="s">
        <v>79</v>
      </c>
      <c r="AY566" s="279" t="s">
        <v>146</v>
      </c>
    </row>
    <row r="567" s="2" customFormat="1" ht="24.15" customHeight="1">
      <c r="A567" s="39"/>
      <c r="B567" s="40"/>
      <c r="C567" s="206" t="s">
        <v>567</v>
      </c>
      <c r="D567" s="206" t="s">
        <v>147</v>
      </c>
      <c r="E567" s="207" t="s">
        <v>1195</v>
      </c>
      <c r="F567" s="208" t="s">
        <v>1196</v>
      </c>
      <c r="G567" s="209" t="s">
        <v>252</v>
      </c>
      <c r="H567" s="210">
        <v>0.35999999999999999</v>
      </c>
      <c r="I567" s="211"/>
      <c r="J567" s="212">
        <f>ROUND(I567*H567,2)</f>
        <v>0</v>
      </c>
      <c r="K567" s="208" t="s">
        <v>194</v>
      </c>
      <c r="L567" s="45"/>
      <c r="M567" s="213" t="s">
        <v>19</v>
      </c>
      <c r="N567" s="214" t="s">
        <v>43</v>
      </c>
      <c r="O567" s="85"/>
      <c r="P567" s="215">
        <f>O567*H567</f>
        <v>0</v>
      </c>
      <c r="Q567" s="215">
        <v>0.016140000000000002</v>
      </c>
      <c r="R567" s="215">
        <f>Q567*H567</f>
        <v>0.0058104000000000003</v>
      </c>
      <c r="S567" s="215">
        <v>0</v>
      </c>
      <c r="T567" s="216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17" t="s">
        <v>395</v>
      </c>
      <c r="AT567" s="217" t="s">
        <v>147</v>
      </c>
      <c r="AU567" s="217" t="s">
        <v>82</v>
      </c>
      <c r="AY567" s="18" t="s">
        <v>146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8" t="s">
        <v>79</v>
      </c>
      <c r="BK567" s="218">
        <f>ROUND(I567*H567,2)</f>
        <v>0</v>
      </c>
      <c r="BL567" s="18" t="s">
        <v>395</v>
      </c>
      <c r="BM567" s="217" t="s">
        <v>1197</v>
      </c>
    </row>
    <row r="568" s="2" customFormat="1">
      <c r="A568" s="39"/>
      <c r="B568" s="40"/>
      <c r="C568" s="41"/>
      <c r="D568" s="219" t="s">
        <v>152</v>
      </c>
      <c r="E568" s="41"/>
      <c r="F568" s="220" t="s">
        <v>1198</v>
      </c>
      <c r="G568" s="41"/>
      <c r="H568" s="41"/>
      <c r="I568" s="221"/>
      <c r="J568" s="41"/>
      <c r="K568" s="41"/>
      <c r="L568" s="45"/>
      <c r="M568" s="222"/>
      <c r="N568" s="223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152</v>
      </c>
      <c r="AU568" s="18" t="s">
        <v>82</v>
      </c>
    </row>
    <row r="569" s="2" customFormat="1">
      <c r="A569" s="39"/>
      <c r="B569" s="40"/>
      <c r="C569" s="41"/>
      <c r="D569" s="236" t="s">
        <v>197</v>
      </c>
      <c r="E569" s="41"/>
      <c r="F569" s="237" t="s">
        <v>1199</v>
      </c>
      <c r="G569" s="41"/>
      <c r="H569" s="41"/>
      <c r="I569" s="221"/>
      <c r="J569" s="41"/>
      <c r="K569" s="41"/>
      <c r="L569" s="45"/>
      <c r="M569" s="222"/>
      <c r="N569" s="223"/>
      <c r="O569" s="85"/>
      <c r="P569" s="85"/>
      <c r="Q569" s="85"/>
      <c r="R569" s="85"/>
      <c r="S569" s="85"/>
      <c r="T569" s="86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197</v>
      </c>
      <c r="AU569" s="18" t="s">
        <v>82</v>
      </c>
    </row>
    <row r="570" s="13" customFormat="1">
      <c r="A570" s="13"/>
      <c r="B570" s="238"/>
      <c r="C570" s="239"/>
      <c r="D570" s="219" t="s">
        <v>235</v>
      </c>
      <c r="E570" s="240" t="s">
        <v>19</v>
      </c>
      <c r="F570" s="241" t="s">
        <v>1036</v>
      </c>
      <c r="G570" s="239"/>
      <c r="H570" s="240" t="s">
        <v>19</v>
      </c>
      <c r="I570" s="242"/>
      <c r="J570" s="239"/>
      <c r="K570" s="239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235</v>
      </c>
      <c r="AU570" s="247" t="s">
        <v>82</v>
      </c>
      <c r="AV570" s="13" t="s">
        <v>79</v>
      </c>
      <c r="AW570" s="13" t="s">
        <v>33</v>
      </c>
      <c r="AX570" s="13" t="s">
        <v>72</v>
      </c>
      <c r="AY570" s="247" t="s">
        <v>146</v>
      </c>
    </row>
    <row r="571" s="14" customFormat="1">
      <c r="A571" s="14"/>
      <c r="B571" s="248"/>
      <c r="C571" s="249"/>
      <c r="D571" s="219" t="s">
        <v>235</v>
      </c>
      <c r="E571" s="250" t="s">
        <v>19</v>
      </c>
      <c r="F571" s="251" t="s">
        <v>1200</v>
      </c>
      <c r="G571" s="249"/>
      <c r="H571" s="252">
        <v>0.35999999999999999</v>
      </c>
      <c r="I571" s="253"/>
      <c r="J571" s="249"/>
      <c r="K571" s="249"/>
      <c r="L571" s="254"/>
      <c r="M571" s="255"/>
      <c r="N571" s="256"/>
      <c r="O571" s="256"/>
      <c r="P571" s="256"/>
      <c r="Q571" s="256"/>
      <c r="R571" s="256"/>
      <c r="S571" s="256"/>
      <c r="T571" s="257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8" t="s">
        <v>235</v>
      </c>
      <c r="AU571" s="258" t="s">
        <v>82</v>
      </c>
      <c r="AV571" s="14" t="s">
        <v>82</v>
      </c>
      <c r="AW571" s="14" t="s">
        <v>33</v>
      </c>
      <c r="AX571" s="14" t="s">
        <v>79</v>
      </c>
      <c r="AY571" s="258" t="s">
        <v>146</v>
      </c>
    </row>
    <row r="572" s="2" customFormat="1" ht="24.15" customHeight="1">
      <c r="A572" s="39"/>
      <c r="B572" s="40"/>
      <c r="C572" s="206" t="s">
        <v>574</v>
      </c>
      <c r="D572" s="206" t="s">
        <v>147</v>
      </c>
      <c r="E572" s="207" t="s">
        <v>505</v>
      </c>
      <c r="F572" s="208" t="s">
        <v>506</v>
      </c>
      <c r="G572" s="209" t="s">
        <v>239</v>
      </c>
      <c r="H572" s="210">
        <v>4.9039999999999999</v>
      </c>
      <c r="I572" s="211"/>
      <c r="J572" s="212">
        <f>ROUND(I572*H572,2)</f>
        <v>0</v>
      </c>
      <c r="K572" s="208" t="s">
        <v>194</v>
      </c>
      <c r="L572" s="45"/>
      <c r="M572" s="213" t="s">
        <v>19</v>
      </c>
      <c r="N572" s="214" t="s">
        <v>43</v>
      </c>
      <c r="O572" s="85"/>
      <c r="P572" s="215">
        <f>O572*H572</f>
        <v>0</v>
      </c>
      <c r="Q572" s="215">
        <v>0</v>
      </c>
      <c r="R572" s="215">
        <f>Q572*H572</f>
        <v>0</v>
      </c>
      <c r="S572" s="215">
        <v>0</v>
      </c>
      <c r="T572" s="216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7" t="s">
        <v>395</v>
      </c>
      <c r="AT572" s="217" t="s">
        <v>147</v>
      </c>
      <c r="AU572" s="217" t="s">
        <v>82</v>
      </c>
      <c r="AY572" s="18" t="s">
        <v>146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8" t="s">
        <v>79</v>
      </c>
      <c r="BK572" s="218">
        <f>ROUND(I572*H572,2)</f>
        <v>0</v>
      </c>
      <c r="BL572" s="18" t="s">
        <v>395</v>
      </c>
      <c r="BM572" s="217" t="s">
        <v>1201</v>
      </c>
    </row>
    <row r="573" s="2" customFormat="1">
      <c r="A573" s="39"/>
      <c r="B573" s="40"/>
      <c r="C573" s="41"/>
      <c r="D573" s="219" t="s">
        <v>152</v>
      </c>
      <c r="E573" s="41"/>
      <c r="F573" s="220" t="s">
        <v>508</v>
      </c>
      <c r="G573" s="41"/>
      <c r="H573" s="41"/>
      <c r="I573" s="221"/>
      <c r="J573" s="41"/>
      <c r="K573" s="41"/>
      <c r="L573" s="45"/>
      <c r="M573" s="222"/>
      <c r="N573" s="223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152</v>
      </c>
      <c r="AU573" s="18" t="s">
        <v>82</v>
      </c>
    </row>
    <row r="574" s="2" customFormat="1">
      <c r="A574" s="39"/>
      <c r="B574" s="40"/>
      <c r="C574" s="41"/>
      <c r="D574" s="236" t="s">
        <v>197</v>
      </c>
      <c r="E574" s="41"/>
      <c r="F574" s="237" t="s">
        <v>509</v>
      </c>
      <c r="G574" s="41"/>
      <c r="H574" s="41"/>
      <c r="I574" s="221"/>
      <c r="J574" s="41"/>
      <c r="K574" s="41"/>
      <c r="L574" s="45"/>
      <c r="M574" s="222"/>
      <c r="N574" s="223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197</v>
      </c>
      <c r="AU574" s="18" t="s">
        <v>82</v>
      </c>
    </row>
    <row r="575" s="11" customFormat="1" ht="22.8" customHeight="1">
      <c r="A575" s="11"/>
      <c r="B575" s="192"/>
      <c r="C575" s="193"/>
      <c r="D575" s="194" t="s">
        <v>71</v>
      </c>
      <c r="E575" s="234" t="s">
        <v>510</v>
      </c>
      <c r="F575" s="234" t="s">
        <v>511</v>
      </c>
      <c r="G575" s="193"/>
      <c r="H575" s="193"/>
      <c r="I575" s="196"/>
      <c r="J575" s="235">
        <f>BK575</f>
        <v>0</v>
      </c>
      <c r="K575" s="193"/>
      <c r="L575" s="198"/>
      <c r="M575" s="199"/>
      <c r="N575" s="200"/>
      <c r="O575" s="200"/>
      <c r="P575" s="201">
        <f>SUM(P576:P601)</f>
        <v>0</v>
      </c>
      <c r="Q575" s="200"/>
      <c r="R575" s="201">
        <f>SUM(R576:R601)</f>
        <v>0.21375000000000002</v>
      </c>
      <c r="S575" s="200"/>
      <c r="T575" s="202">
        <f>SUM(T576:T601)</f>
        <v>0.12</v>
      </c>
      <c r="U575" s="11"/>
      <c r="V575" s="11"/>
      <c r="W575" s="11"/>
      <c r="X575" s="11"/>
      <c r="Y575" s="11"/>
      <c r="Z575" s="11"/>
      <c r="AA575" s="11"/>
      <c r="AB575" s="11"/>
      <c r="AC575" s="11"/>
      <c r="AD575" s="11"/>
      <c r="AE575" s="11"/>
      <c r="AR575" s="203" t="s">
        <v>82</v>
      </c>
      <c r="AT575" s="204" t="s">
        <v>71</v>
      </c>
      <c r="AU575" s="204" t="s">
        <v>79</v>
      </c>
      <c r="AY575" s="203" t="s">
        <v>146</v>
      </c>
      <c r="BK575" s="205">
        <f>SUM(BK576:BK601)</f>
        <v>0</v>
      </c>
    </row>
    <row r="576" s="2" customFormat="1" ht="24.15" customHeight="1">
      <c r="A576" s="39"/>
      <c r="B576" s="40"/>
      <c r="C576" s="206" t="s">
        <v>579</v>
      </c>
      <c r="D576" s="206" t="s">
        <v>147</v>
      </c>
      <c r="E576" s="207" t="s">
        <v>512</v>
      </c>
      <c r="F576" s="208" t="s">
        <v>513</v>
      </c>
      <c r="G576" s="209" t="s">
        <v>231</v>
      </c>
      <c r="H576" s="210">
        <v>5</v>
      </c>
      <c r="I576" s="211"/>
      <c r="J576" s="212">
        <f>ROUND(I576*H576,2)</f>
        <v>0</v>
      </c>
      <c r="K576" s="208" t="s">
        <v>194</v>
      </c>
      <c r="L576" s="45"/>
      <c r="M576" s="213" t="s">
        <v>19</v>
      </c>
      <c r="N576" s="214" t="s">
        <v>43</v>
      </c>
      <c r="O576" s="85"/>
      <c r="P576" s="215">
        <f>O576*H576</f>
        <v>0</v>
      </c>
      <c r="Q576" s="215">
        <v>0</v>
      </c>
      <c r="R576" s="215">
        <f>Q576*H576</f>
        <v>0</v>
      </c>
      <c r="S576" s="215">
        <v>0</v>
      </c>
      <c r="T576" s="216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7" t="s">
        <v>395</v>
      </c>
      <c r="AT576" s="217" t="s">
        <v>147</v>
      </c>
      <c r="AU576" s="217" t="s">
        <v>82</v>
      </c>
      <c r="AY576" s="18" t="s">
        <v>146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8" t="s">
        <v>79</v>
      </c>
      <c r="BK576" s="218">
        <f>ROUND(I576*H576,2)</f>
        <v>0</v>
      </c>
      <c r="BL576" s="18" t="s">
        <v>395</v>
      </c>
      <c r="BM576" s="217" t="s">
        <v>1202</v>
      </c>
    </row>
    <row r="577" s="2" customFormat="1">
      <c r="A577" s="39"/>
      <c r="B577" s="40"/>
      <c r="C577" s="41"/>
      <c r="D577" s="219" t="s">
        <v>152</v>
      </c>
      <c r="E577" s="41"/>
      <c r="F577" s="220" t="s">
        <v>515</v>
      </c>
      <c r="G577" s="41"/>
      <c r="H577" s="41"/>
      <c r="I577" s="221"/>
      <c r="J577" s="41"/>
      <c r="K577" s="41"/>
      <c r="L577" s="45"/>
      <c r="M577" s="222"/>
      <c r="N577" s="223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152</v>
      </c>
      <c r="AU577" s="18" t="s">
        <v>82</v>
      </c>
    </row>
    <row r="578" s="2" customFormat="1">
      <c r="A578" s="39"/>
      <c r="B578" s="40"/>
      <c r="C578" s="41"/>
      <c r="D578" s="236" t="s">
        <v>197</v>
      </c>
      <c r="E578" s="41"/>
      <c r="F578" s="237" t="s">
        <v>516</v>
      </c>
      <c r="G578" s="41"/>
      <c r="H578" s="41"/>
      <c r="I578" s="221"/>
      <c r="J578" s="41"/>
      <c r="K578" s="41"/>
      <c r="L578" s="45"/>
      <c r="M578" s="222"/>
      <c r="N578" s="223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197</v>
      </c>
      <c r="AU578" s="18" t="s">
        <v>82</v>
      </c>
    </row>
    <row r="579" s="13" customFormat="1">
      <c r="A579" s="13"/>
      <c r="B579" s="238"/>
      <c r="C579" s="239"/>
      <c r="D579" s="219" t="s">
        <v>235</v>
      </c>
      <c r="E579" s="240" t="s">
        <v>19</v>
      </c>
      <c r="F579" s="241" t="s">
        <v>1203</v>
      </c>
      <c r="G579" s="239"/>
      <c r="H579" s="240" t="s">
        <v>19</v>
      </c>
      <c r="I579" s="242"/>
      <c r="J579" s="239"/>
      <c r="K579" s="239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235</v>
      </c>
      <c r="AU579" s="247" t="s">
        <v>82</v>
      </c>
      <c r="AV579" s="13" t="s">
        <v>79</v>
      </c>
      <c r="AW579" s="13" t="s">
        <v>33</v>
      </c>
      <c r="AX579" s="13" t="s">
        <v>72</v>
      </c>
      <c r="AY579" s="247" t="s">
        <v>146</v>
      </c>
    </row>
    <row r="580" s="14" customFormat="1">
      <c r="A580" s="14"/>
      <c r="B580" s="248"/>
      <c r="C580" s="249"/>
      <c r="D580" s="219" t="s">
        <v>235</v>
      </c>
      <c r="E580" s="250" t="s">
        <v>19</v>
      </c>
      <c r="F580" s="251" t="s">
        <v>166</v>
      </c>
      <c r="G580" s="249"/>
      <c r="H580" s="252">
        <v>5</v>
      </c>
      <c r="I580" s="253"/>
      <c r="J580" s="249"/>
      <c r="K580" s="249"/>
      <c r="L580" s="254"/>
      <c r="M580" s="255"/>
      <c r="N580" s="256"/>
      <c r="O580" s="256"/>
      <c r="P580" s="256"/>
      <c r="Q580" s="256"/>
      <c r="R580" s="256"/>
      <c r="S580" s="256"/>
      <c r="T580" s="25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8" t="s">
        <v>235</v>
      </c>
      <c r="AU580" s="258" t="s">
        <v>82</v>
      </c>
      <c r="AV580" s="14" t="s">
        <v>82</v>
      </c>
      <c r="AW580" s="14" t="s">
        <v>33</v>
      </c>
      <c r="AX580" s="14" t="s">
        <v>79</v>
      </c>
      <c r="AY580" s="258" t="s">
        <v>146</v>
      </c>
    </row>
    <row r="581" s="2" customFormat="1" ht="33" customHeight="1">
      <c r="A581" s="39"/>
      <c r="B581" s="40"/>
      <c r="C581" s="259" t="s">
        <v>587</v>
      </c>
      <c r="D581" s="259" t="s">
        <v>245</v>
      </c>
      <c r="E581" s="260" t="s">
        <v>519</v>
      </c>
      <c r="F581" s="261" t="s">
        <v>520</v>
      </c>
      <c r="G581" s="262" t="s">
        <v>231</v>
      </c>
      <c r="H581" s="263">
        <v>5</v>
      </c>
      <c r="I581" s="264"/>
      <c r="J581" s="265">
        <f>ROUND(I581*H581,2)</f>
        <v>0</v>
      </c>
      <c r="K581" s="261" t="s">
        <v>194</v>
      </c>
      <c r="L581" s="266"/>
      <c r="M581" s="267" t="s">
        <v>19</v>
      </c>
      <c r="N581" s="268" t="s">
        <v>43</v>
      </c>
      <c r="O581" s="85"/>
      <c r="P581" s="215">
        <f>O581*H581</f>
        <v>0</v>
      </c>
      <c r="Q581" s="215">
        <v>0.037999999999999999</v>
      </c>
      <c r="R581" s="215">
        <f>Q581*H581</f>
        <v>0.19</v>
      </c>
      <c r="S581" s="215">
        <v>0</v>
      </c>
      <c r="T581" s="21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7" t="s">
        <v>485</v>
      </c>
      <c r="AT581" s="217" t="s">
        <v>245</v>
      </c>
      <c r="AU581" s="217" t="s">
        <v>82</v>
      </c>
      <c r="AY581" s="18" t="s">
        <v>146</v>
      </c>
      <c r="BE581" s="218">
        <f>IF(N581="základní",J581,0)</f>
        <v>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8" t="s">
        <v>79</v>
      </c>
      <c r="BK581" s="218">
        <f>ROUND(I581*H581,2)</f>
        <v>0</v>
      </c>
      <c r="BL581" s="18" t="s">
        <v>395</v>
      </c>
      <c r="BM581" s="217" t="s">
        <v>1204</v>
      </c>
    </row>
    <row r="582" s="2" customFormat="1">
      <c r="A582" s="39"/>
      <c r="B582" s="40"/>
      <c r="C582" s="41"/>
      <c r="D582" s="219" t="s">
        <v>152</v>
      </c>
      <c r="E582" s="41"/>
      <c r="F582" s="220" t="s">
        <v>520</v>
      </c>
      <c r="G582" s="41"/>
      <c r="H582" s="41"/>
      <c r="I582" s="221"/>
      <c r="J582" s="41"/>
      <c r="K582" s="41"/>
      <c r="L582" s="45"/>
      <c r="M582" s="222"/>
      <c r="N582" s="223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152</v>
      </c>
      <c r="AU582" s="18" t="s">
        <v>82</v>
      </c>
    </row>
    <row r="583" s="2" customFormat="1" ht="16.5" customHeight="1">
      <c r="A583" s="39"/>
      <c r="B583" s="40"/>
      <c r="C583" s="259" t="s">
        <v>593</v>
      </c>
      <c r="D583" s="259" t="s">
        <v>245</v>
      </c>
      <c r="E583" s="260" t="s">
        <v>523</v>
      </c>
      <c r="F583" s="261" t="s">
        <v>524</v>
      </c>
      <c r="G583" s="262" t="s">
        <v>231</v>
      </c>
      <c r="H583" s="263">
        <v>5</v>
      </c>
      <c r="I583" s="264"/>
      <c r="J583" s="265">
        <f>ROUND(I583*H583,2)</f>
        <v>0</v>
      </c>
      <c r="K583" s="261" t="s">
        <v>194</v>
      </c>
      <c r="L583" s="266"/>
      <c r="M583" s="267" t="s">
        <v>19</v>
      </c>
      <c r="N583" s="268" t="s">
        <v>43</v>
      </c>
      <c r="O583" s="85"/>
      <c r="P583" s="215">
        <f>O583*H583</f>
        <v>0</v>
      </c>
      <c r="Q583" s="215">
        <v>0.0022000000000000001</v>
      </c>
      <c r="R583" s="215">
        <f>Q583*H583</f>
        <v>0.011000000000000001</v>
      </c>
      <c r="S583" s="215">
        <v>0</v>
      </c>
      <c r="T583" s="216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17" t="s">
        <v>485</v>
      </c>
      <c r="AT583" s="217" t="s">
        <v>245</v>
      </c>
      <c r="AU583" s="217" t="s">
        <v>82</v>
      </c>
      <c r="AY583" s="18" t="s">
        <v>146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8" t="s">
        <v>79</v>
      </c>
      <c r="BK583" s="218">
        <f>ROUND(I583*H583,2)</f>
        <v>0</v>
      </c>
      <c r="BL583" s="18" t="s">
        <v>395</v>
      </c>
      <c r="BM583" s="217" t="s">
        <v>1205</v>
      </c>
    </row>
    <row r="584" s="2" customFormat="1">
      <c r="A584" s="39"/>
      <c r="B584" s="40"/>
      <c r="C584" s="41"/>
      <c r="D584" s="219" t="s">
        <v>152</v>
      </c>
      <c r="E584" s="41"/>
      <c r="F584" s="220" t="s">
        <v>524</v>
      </c>
      <c r="G584" s="41"/>
      <c r="H584" s="41"/>
      <c r="I584" s="221"/>
      <c r="J584" s="41"/>
      <c r="K584" s="41"/>
      <c r="L584" s="45"/>
      <c r="M584" s="222"/>
      <c r="N584" s="223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152</v>
      </c>
      <c r="AU584" s="18" t="s">
        <v>82</v>
      </c>
    </row>
    <row r="585" s="2" customFormat="1" ht="16.5" customHeight="1">
      <c r="A585" s="39"/>
      <c r="B585" s="40"/>
      <c r="C585" s="259" t="s">
        <v>600</v>
      </c>
      <c r="D585" s="259" t="s">
        <v>245</v>
      </c>
      <c r="E585" s="260" t="s">
        <v>527</v>
      </c>
      <c r="F585" s="261" t="s">
        <v>528</v>
      </c>
      <c r="G585" s="262" t="s">
        <v>231</v>
      </c>
      <c r="H585" s="263">
        <v>5</v>
      </c>
      <c r="I585" s="264"/>
      <c r="J585" s="265">
        <f>ROUND(I585*H585,2)</f>
        <v>0</v>
      </c>
      <c r="K585" s="261" t="s">
        <v>194</v>
      </c>
      <c r="L585" s="266"/>
      <c r="M585" s="267" t="s">
        <v>19</v>
      </c>
      <c r="N585" s="268" t="s">
        <v>43</v>
      </c>
      <c r="O585" s="85"/>
      <c r="P585" s="215">
        <f>O585*H585</f>
        <v>0</v>
      </c>
      <c r="Q585" s="215">
        <v>0.00014999999999999999</v>
      </c>
      <c r="R585" s="215">
        <f>Q585*H585</f>
        <v>0.00074999999999999991</v>
      </c>
      <c r="S585" s="215">
        <v>0</v>
      </c>
      <c r="T585" s="216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7" t="s">
        <v>485</v>
      </c>
      <c r="AT585" s="217" t="s">
        <v>245</v>
      </c>
      <c r="AU585" s="217" t="s">
        <v>82</v>
      </c>
      <c r="AY585" s="18" t="s">
        <v>146</v>
      </c>
      <c r="BE585" s="218">
        <f>IF(N585="základní",J585,0)</f>
        <v>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8" t="s">
        <v>79</v>
      </c>
      <c r="BK585" s="218">
        <f>ROUND(I585*H585,2)</f>
        <v>0</v>
      </c>
      <c r="BL585" s="18" t="s">
        <v>395</v>
      </c>
      <c r="BM585" s="217" t="s">
        <v>1206</v>
      </c>
    </row>
    <row r="586" s="2" customFormat="1">
      <c r="A586" s="39"/>
      <c r="B586" s="40"/>
      <c r="C586" s="41"/>
      <c r="D586" s="219" t="s">
        <v>152</v>
      </c>
      <c r="E586" s="41"/>
      <c r="F586" s="220" t="s">
        <v>528</v>
      </c>
      <c r="G586" s="41"/>
      <c r="H586" s="41"/>
      <c r="I586" s="221"/>
      <c r="J586" s="41"/>
      <c r="K586" s="41"/>
      <c r="L586" s="45"/>
      <c r="M586" s="222"/>
      <c r="N586" s="223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152</v>
      </c>
      <c r="AU586" s="18" t="s">
        <v>82</v>
      </c>
    </row>
    <row r="587" s="2" customFormat="1" ht="24.15" customHeight="1">
      <c r="A587" s="39"/>
      <c r="B587" s="40"/>
      <c r="C587" s="206" t="s">
        <v>605</v>
      </c>
      <c r="D587" s="206" t="s">
        <v>147</v>
      </c>
      <c r="E587" s="207" t="s">
        <v>531</v>
      </c>
      <c r="F587" s="208" t="s">
        <v>532</v>
      </c>
      <c r="G587" s="209" t="s">
        <v>231</v>
      </c>
      <c r="H587" s="210">
        <v>5</v>
      </c>
      <c r="I587" s="211"/>
      <c r="J587" s="212">
        <f>ROUND(I587*H587,2)</f>
        <v>0</v>
      </c>
      <c r="K587" s="208" t="s">
        <v>194</v>
      </c>
      <c r="L587" s="45"/>
      <c r="M587" s="213" t="s">
        <v>19</v>
      </c>
      <c r="N587" s="214" t="s">
        <v>43</v>
      </c>
      <c r="O587" s="85"/>
      <c r="P587" s="215">
        <f>O587*H587</f>
        <v>0</v>
      </c>
      <c r="Q587" s="215">
        <v>0</v>
      </c>
      <c r="R587" s="215">
        <f>Q587*H587</f>
        <v>0</v>
      </c>
      <c r="S587" s="215">
        <v>0</v>
      </c>
      <c r="T587" s="216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7" t="s">
        <v>395</v>
      </c>
      <c r="AT587" s="217" t="s">
        <v>147</v>
      </c>
      <c r="AU587" s="217" t="s">
        <v>82</v>
      </c>
      <c r="AY587" s="18" t="s">
        <v>146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8" t="s">
        <v>79</v>
      </c>
      <c r="BK587" s="218">
        <f>ROUND(I587*H587,2)</f>
        <v>0</v>
      </c>
      <c r="BL587" s="18" t="s">
        <v>395</v>
      </c>
      <c r="BM587" s="217" t="s">
        <v>1207</v>
      </c>
    </row>
    <row r="588" s="2" customFormat="1">
      <c r="A588" s="39"/>
      <c r="B588" s="40"/>
      <c r="C588" s="41"/>
      <c r="D588" s="219" t="s">
        <v>152</v>
      </c>
      <c r="E588" s="41"/>
      <c r="F588" s="220" t="s">
        <v>534</v>
      </c>
      <c r="G588" s="41"/>
      <c r="H588" s="41"/>
      <c r="I588" s="221"/>
      <c r="J588" s="41"/>
      <c r="K588" s="41"/>
      <c r="L588" s="45"/>
      <c r="M588" s="222"/>
      <c r="N588" s="223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152</v>
      </c>
      <c r="AU588" s="18" t="s">
        <v>82</v>
      </c>
    </row>
    <row r="589" s="2" customFormat="1">
      <c r="A589" s="39"/>
      <c r="B589" s="40"/>
      <c r="C589" s="41"/>
      <c r="D589" s="236" t="s">
        <v>197</v>
      </c>
      <c r="E589" s="41"/>
      <c r="F589" s="237" t="s">
        <v>535</v>
      </c>
      <c r="G589" s="41"/>
      <c r="H589" s="41"/>
      <c r="I589" s="221"/>
      <c r="J589" s="41"/>
      <c r="K589" s="41"/>
      <c r="L589" s="45"/>
      <c r="M589" s="222"/>
      <c r="N589" s="223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197</v>
      </c>
      <c r="AU589" s="18" t="s">
        <v>82</v>
      </c>
    </row>
    <row r="590" s="13" customFormat="1">
      <c r="A590" s="13"/>
      <c r="B590" s="238"/>
      <c r="C590" s="239"/>
      <c r="D590" s="219" t="s">
        <v>235</v>
      </c>
      <c r="E590" s="240" t="s">
        <v>19</v>
      </c>
      <c r="F590" s="241" t="s">
        <v>1203</v>
      </c>
      <c r="G590" s="239"/>
      <c r="H590" s="240" t="s">
        <v>19</v>
      </c>
      <c r="I590" s="242"/>
      <c r="J590" s="239"/>
      <c r="K590" s="239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235</v>
      </c>
      <c r="AU590" s="247" t="s">
        <v>82</v>
      </c>
      <c r="AV590" s="13" t="s">
        <v>79</v>
      </c>
      <c r="AW590" s="13" t="s">
        <v>33</v>
      </c>
      <c r="AX590" s="13" t="s">
        <v>72</v>
      </c>
      <c r="AY590" s="247" t="s">
        <v>146</v>
      </c>
    </row>
    <row r="591" s="14" customFormat="1">
      <c r="A591" s="14"/>
      <c r="B591" s="248"/>
      <c r="C591" s="249"/>
      <c r="D591" s="219" t="s">
        <v>235</v>
      </c>
      <c r="E591" s="250" t="s">
        <v>19</v>
      </c>
      <c r="F591" s="251" t="s">
        <v>166</v>
      </c>
      <c r="G591" s="249"/>
      <c r="H591" s="252">
        <v>5</v>
      </c>
      <c r="I591" s="253"/>
      <c r="J591" s="249"/>
      <c r="K591" s="249"/>
      <c r="L591" s="254"/>
      <c r="M591" s="255"/>
      <c r="N591" s="256"/>
      <c r="O591" s="256"/>
      <c r="P591" s="256"/>
      <c r="Q591" s="256"/>
      <c r="R591" s="256"/>
      <c r="S591" s="256"/>
      <c r="T591" s="257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8" t="s">
        <v>235</v>
      </c>
      <c r="AU591" s="258" t="s">
        <v>82</v>
      </c>
      <c r="AV591" s="14" t="s">
        <v>82</v>
      </c>
      <c r="AW591" s="14" t="s">
        <v>33</v>
      </c>
      <c r="AX591" s="14" t="s">
        <v>79</v>
      </c>
      <c r="AY591" s="258" t="s">
        <v>146</v>
      </c>
    </row>
    <row r="592" s="2" customFormat="1" ht="16.5" customHeight="1">
      <c r="A592" s="39"/>
      <c r="B592" s="40"/>
      <c r="C592" s="259" t="s">
        <v>611</v>
      </c>
      <c r="D592" s="259" t="s">
        <v>245</v>
      </c>
      <c r="E592" s="260" t="s">
        <v>537</v>
      </c>
      <c r="F592" s="261" t="s">
        <v>538</v>
      </c>
      <c r="G592" s="262" t="s">
        <v>231</v>
      </c>
      <c r="H592" s="263">
        <v>5</v>
      </c>
      <c r="I592" s="264"/>
      <c r="J592" s="265">
        <f>ROUND(I592*H592,2)</f>
        <v>0</v>
      </c>
      <c r="K592" s="261" t="s">
        <v>194</v>
      </c>
      <c r="L592" s="266"/>
      <c r="M592" s="267" t="s">
        <v>19</v>
      </c>
      <c r="N592" s="268" t="s">
        <v>43</v>
      </c>
      <c r="O592" s="85"/>
      <c r="P592" s="215">
        <f>O592*H592</f>
        <v>0</v>
      </c>
      <c r="Q592" s="215">
        <v>0.0023999999999999998</v>
      </c>
      <c r="R592" s="215">
        <f>Q592*H592</f>
        <v>0.011999999999999999</v>
      </c>
      <c r="S592" s="215">
        <v>0</v>
      </c>
      <c r="T592" s="216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7" t="s">
        <v>485</v>
      </c>
      <c r="AT592" s="217" t="s">
        <v>245</v>
      </c>
      <c r="AU592" s="217" t="s">
        <v>82</v>
      </c>
      <c r="AY592" s="18" t="s">
        <v>146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8" t="s">
        <v>79</v>
      </c>
      <c r="BK592" s="218">
        <f>ROUND(I592*H592,2)</f>
        <v>0</v>
      </c>
      <c r="BL592" s="18" t="s">
        <v>395</v>
      </c>
      <c r="BM592" s="217" t="s">
        <v>1208</v>
      </c>
    </row>
    <row r="593" s="2" customFormat="1">
      <c r="A593" s="39"/>
      <c r="B593" s="40"/>
      <c r="C593" s="41"/>
      <c r="D593" s="219" t="s">
        <v>152</v>
      </c>
      <c r="E593" s="41"/>
      <c r="F593" s="220" t="s">
        <v>538</v>
      </c>
      <c r="G593" s="41"/>
      <c r="H593" s="41"/>
      <c r="I593" s="221"/>
      <c r="J593" s="41"/>
      <c r="K593" s="41"/>
      <c r="L593" s="45"/>
      <c r="M593" s="222"/>
      <c r="N593" s="223"/>
      <c r="O593" s="85"/>
      <c r="P593" s="85"/>
      <c r="Q593" s="85"/>
      <c r="R593" s="85"/>
      <c r="S593" s="85"/>
      <c r="T593" s="86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152</v>
      </c>
      <c r="AU593" s="18" t="s">
        <v>82</v>
      </c>
    </row>
    <row r="594" s="2" customFormat="1" ht="24.15" customHeight="1">
      <c r="A594" s="39"/>
      <c r="B594" s="40"/>
      <c r="C594" s="206" t="s">
        <v>617</v>
      </c>
      <c r="D594" s="206" t="s">
        <v>147</v>
      </c>
      <c r="E594" s="207" t="s">
        <v>541</v>
      </c>
      <c r="F594" s="208" t="s">
        <v>542</v>
      </c>
      <c r="G594" s="209" t="s">
        <v>231</v>
      </c>
      <c r="H594" s="210">
        <v>5</v>
      </c>
      <c r="I594" s="211"/>
      <c r="J594" s="212">
        <f>ROUND(I594*H594,2)</f>
        <v>0</v>
      </c>
      <c r="K594" s="208" t="s">
        <v>194</v>
      </c>
      <c r="L594" s="45"/>
      <c r="M594" s="213" t="s">
        <v>19</v>
      </c>
      <c r="N594" s="214" t="s">
        <v>43</v>
      </c>
      <c r="O594" s="85"/>
      <c r="P594" s="215">
        <f>O594*H594</f>
        <v>0</v>
      </c>
      <c r="Q594" s="215">
        <v>0</v>
      </c>
      <c r="R594" s="215">
        <f>Q594*H594</f>
        <v>0</v>
      </c>
      <c r="S594" s="215">
        <v>0.024</v>
      </c>
      <c r="T594" s="216">
        <f>S594*H594</f>
        <v>0.12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17" t="s">
        <v>395</v>
      </c>
      <c r="AT594" s="217" t="s">
        <v>147</v>
      </c>
      <c r="AU594" s="217" t="s">
        <v>82</v>
      </c>
      <c r="AY594" s="18" t="s">
        <v>146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8" t="s">
        <v>79</v>
      </c>
      <c r="BK594" s="218">
        <f>ROUND(I594*H594,2)</f>
        <v>0</v>
      </c>
      <c r="BL594" s="18" t="s">
        <v>395</v>
      </c>
      <c r="BM594" s="217" t="s">
        <v>1209</v>
      </c>
    </row>
    <row r="595" s="2" customFormat="1">
      <c r="A595" s="39"/>
      <c r="B595" s="40"/>
      <c r="C595" s="41"/>
      <c r="D595" s="219" t="s">
        <v>152</v>
      </c>
      <c r="E595" s="41"/>
      <c r="F595" s="220" t="s">
        <v>544</v>
      </c>
      <c r="G595" s="41"/>
      <c r="H595" s="41"/>
      <c r="I595" s="221"/>
      <c r="J595" s="41"/>
      <c r="K595" s="41"/>
      <c r="L595" s="45"/>
      <c r="M595" s="222"/>
      <c r="N595" s="223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152</v>
      </c>
      <c r="AU595" s="18" t="s">
        <v>82</v>
      </c>
    </row>
    <row r="596" s="2" customFormat="1">
      <c r="A596" s="39"/>
      <c r="B596" s="40"/>
      <c r="C596" s="41"/>
      <c r="D596" s="236" t="s">
        <v>197</v>
      </c>
      <c r="E596" s="41"/>
      <c r="F596" s="237" t="s">
        <v>545</v>
      </c>
      <c r="G596" s="41"/>
      <c r="H596" s="41"/>
      <c r="I596" s="221"/>
      <c r="J596" s="41"/>
      <c r="K596" s="41"/>
      <c r="L596" s="45"/>
      <c r="M596" s="222"/>
      <c r="N596" s="223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197</v>
      </c>
      <c r="AU596" s="18" t="s">
        <v>82</v>
      </c>
    </row>
    <row r="597" s="13" customFormat="1">
      <c r="A597" s="13"/>
      <c r="B597" s="238"/>
      <c r="C597" s="239"/>
      <c r="D597" s="219" t="s">
        <v>235</v>
      </c>
      <c r="E597" s="240" t="s">
        <v>19</v>
      </c>
      <c r="F597" s="241" t="s">
        <v>1203</v>
      </c>
      <c r="G597" s="239"/>
      <c r="H597" s="240" t="s">
        <v>19</v>
      </c>
      <c r="I597" s="242"/>
      <c r="J597" s="239"/>
      <c r="K597" s="239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235</v>
      </c>
      <c r="AU597" s="247" t="s">
        <v>82</v>
      </c>
      <c r="AV597" s="13" t="s">
        <v>79</v>
      </c>
      <c r="AW597" s="13" t="s">
        <v>33</v>
      </c>
      <c r="AX597" s="13" t="s">
        <v>72</v>
      </c>
      <c r="AY597" s="247" t="s">
        <v>146</v>
      </c>
    </row>
    <row r="598" s="14" customFormat="1">
      <c r="A598" s="14"/>
      <c r="B598" s="248"/>
      <c r="C598" s="249"/>
      <c r="D598" s="219" t="s">
        <v>235</v>
      </c>
      <c r="E598" s="250" t="s">
        <v>19</v>
      </c>
      <c r="F598" s="251" t="s">
        <v>166</v>
      </c>
      <c r="G598" s="249"/>
      <c r="H598" s="252">
        <v>5</v>
      </c>
      <c r="I598" s="253"/>
      <c r="J598" s="249"/>
      <c r="K598" s="249"/>
      <c r="L598" s="254"/>
      <c r="M598" s="255"/>
      <c r="N598" s="256"/>
      <c r="O598" s="256"/>
      <c r="P598" s="256"/>
      <c r="Q598" s="256"/>
      <c r="R598" s="256"/>
      <c r="S598" s="256"/>
      <c r="T598" s="257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8" t="s">
        <v>235</v>
      </c>
      <c r="AU598" s="258" t="s">
        <v>82</v>
      </c>
      <c r="AV598" s="14" t="s">
        <v>82</v>
      </c>
      <c r="AW598" s="14" t="s">
        <v>33</v>
      </c>
      <c r="AX598" s="14" t="s">
        <v>79</v>
      </c>
      <c r="AY598" s="258" t="s">
        <v>146</v>
      </c>
    </row>
    <row r="599" s="2" customFormat="1" ht="24.15" customHeight="1">
      <c r="A599" s="39"/>
      <c r="B599" s="40"/>
      <c r="C599" s="206" t="s">
        <v>625</v>
      </c>
      <c r="D599" s="206" t="s">
        <v>147</v>
      </c>
      <c r="E599" s="207" t="s">
        <v>547</v>
      </c>
      <c r="F599" s="208" t="s">
        <v>548</v>
      </c>
      <c r="G599" s="209" t="s">
        <v>239</v>
      </c>
      <c r="H599" s="210">
        <v>0.214</v>
      </c>
      <c r="I599" s="211"/>
      <c r="J599" s="212">
        <f>ROUND(I599*H599,2)</f>
        <v>0</v>
      </c>
      <c r="K599" s="208" t="s">
        <v>194</v>
      </c>
      <c r="L599" s="45"/>
      <c r="M599" s="213" t="s">
        <v>19</v>
      </c>
      <c r="N599" s="214" t="s">
        <v>43</v>
      </c>
      <c r="O599" s="85"/>
      <c r="P599" s="215">
        <f>O599*H599</f>
        <v>0</v>
      </c>
      <c r="Q599" s="215">
        <v>0</v>
      </c>
      <c r="R599" s="215">
        <f>Q599*H599</f>
        <v>0</v>
      </c>
      <c r="S599" s="215">
        <v>0</v>
      </c>
      <c r="T599" s="216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7" t="s">
        <v>395</v>
      </c>
      <c r="AT599" s="217" t="s">
        <v>147</v>
      </c>
      <c r="AU599" s="217" t="s">
        <v>82</v>
      </c>
      <c r="AY599" s="18" t="s">
        <v>146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8" t="s">
        <v>79</v>
      </c>
      <c r="BK599" s="218">
        <f>ROUND(I599*H599,2)</f>
        <v>0</v>
      </c>
      <c r="BL599" s="18" t="s">
        <v>395</v>
      </c>
      <c r="BM599" s="217" t="s">
        <v>1210</v>
      </c>
    </row>
    <row r="600" s="2" customFormat="1">
      <c r="A600" s="39"/>
      <c r="B600" s="40"/>
      <c r="C600" s="41"/>
      <c r="D600" s="219" t="s">
        <v>152</v>
      </c>
      <c r="E600" s="41"/>
      <c r="F600" s="220" t="s">
        <v>550</v>
      </c>
      <c r="G600" s="41"/>
      <c r="H600" s="41"/>
      <c r="I600" s="221"/>
      <c r="J600" s="41"/>
      <c r="K600" s="41"/>
      <c r="L600" s="45"/>
      <c r="M600" s="222"/>
      <c r="N600" s="223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152</v>
      </c>
      <c r="AU600" s="18" t="s">
        <v>82</v>
      </c>
    </row>
    <row r="601" s="2" customFormat="1">
      <c r="A601" s="39"/>
      <c r="B601" s="40"/>
      <c r="C601" s="41"/>
      <c r="D601" s="236" t="s">
        <v>197</v>
      </c>
      <c r="E601" s="41"/>
      <c r="F601" s="237" t="s">
        <v>551</v>
      </c>
      <c r="G601" s="41"/>
      <c r="H601" s="41"/>
      <c r="I601" s="221"/>
      <c r="J601" s="41"/>
      <c r="K601" s="41"/>
      <c r="L601" s="45"/>
      <c r="M601" s="222"/>
      <c r="N601" s="223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197</v>
      </c>
      <c r="AU601" s="18" t="s">
        <v>82</v>
      </c>
    </row>
    <row r="602" s="11" customFormat="1" ht="22.8" customHeight="1">
      <c r="A602" s="11"/>
      <c r="B602" s="192"/>
      <c r="C602" s="193"/>
      <c r="D602" s="194" t="s">
        <v>71</v>
      </c>
      <c r="E602" s="234" t="s">
        <v>585</v>
      </c>
      <c r="F602" s="234" t="s">
        <v>586</v>
      </c>
      <c r="G602" s="193"/>
      <c r="H602" s="193"/>
      <c r="I602" s="196"/>
      <c r="J602" s="235">
        <f>BK602</f>
        <v>0</v>
      </c>
      <c r="K602" s="193"/>
      <c r="L602" s="198"/>
      <c r="M602" s="199"/>
      <c r="N602" s="200"/>
      <c r="O602" s="200"/>
      <c r="P602" s="201">
        <f>SUM(P603:P648)</f>
        <v>0</v>
      </c>
      <c r="Q602" s="200"/>
      <c r="R602" s="201">
        <f>SUM(R603:R648)</f>
        <v>2.133213</v>
      </c>
      <c r="S602" s="200"/>
      <c r="T602" s="202">
        <f>SUM(T603:T648)</f>
        <v>0</v>
      </c>
      <c r="U602" s="11"/>
      <c r="V602" s="11"/>
      <c r="W602" s="11"/>
      <c r="X602" s="11"/>
      <c r="Y602" s="11"/>
      <c r="Z602" s="11"/>
      <c r="AA602" s="11"/>
      <c r="AB602" s="11"/>
      <c r="AC602" s="11"/>
      <c r="AD602" s="11"/>
      <c r="AE602" s="11"/>
      <c r="AR602" s="203" t="s">
        <v>82</v>
      </c>
      <c r="AT602" s="204" t="s">
        <v>71</v>
      </c>
      <c r="AU602" s="204" t="s">
        <v>79</v>
      </c>
      <c r="AY602" s="203" t="s">
        <v>146</v>
      </c>
      <c r="BK602" s="205">
        <f>SUM(BK603:BK648)</f>
        <v>0</v>
      </c>
    </row>
    <row r="603" s="2" customFormat="1" ht="16.5" customHeight="1">
      <c r="A603" s="39"/>
      <c r="B603" s="40"/>
      <c r="C603" s="206" t="s">
        <v>633</v>
      </c>
      <c r="D603" s="206" t="s">
        <v>147</v>
      </c>
      <c r="E603" s="207" t="s">
        <v>588</v>
      </c>
      <c r="F603" s="208" t="s">
        <v>589</v>
      </c>
      <c r="G603" s="209" t="s">
        <v>252</v>
      </c>
      <c r="H603" s="210">
        <v>70.489999999999995</v>
      </c>
      <c r="I603" s="211"/>
      <c r="J603" s="212">
        <f>ROUND(I603*H603,2)</f>
        <v>0</v>
      </c>
      <c r="K603" s="208" t="s">
        <v>194</v>
      </c>
      <c r="L603" s="45"/>
      <c r="M603" s="213" t="s">
        <v>19</v>
      </c>
      <c r="N603" s="214" t="s">
        <v>43</v>
      </c>
      <c r="O603" s="85"/>
      <c r="P603" s="215">
        <f>O603*H603</f>
        <v>0</v>
      </c>
      <c r="Q603" s="215">
        <v>0.00029999999999999997</v>
      </c>
      <c r="R603" s="215">
        <f>Q603*H603</f>
        <v>0.021146999999999996</v>
      </c>
      <c r="S603" s="215">
        <v>0</v>
      </c>
      <c r="T603" s="216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17" t="s">
        <v>395</v>
      </c>
      <c r="AT603" s="217" t="s">
        <v>147</v>
      </c>
      <c r="AU603" s="217" t="s">
        <v>82</v>
      </c>
      <c r="AY603" s="18" t="s">
        <v>146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8" t="s">
        <v>79</v>
      </c>
      <c r="BK603" s="218">
        <f>ROUND(I603*H603,2)</f>
        <v>0</v>
      </c>
      <c r="BL603" s="18" t="s">
        <v>395</v>
      </c>
      <c r="BM603" s="217" t="s">
        <v>1211</v>
      </c>
    </row>
    <row r="604" s="2" customFormat="1">
      <c r="A604" s="39"/>
      <c r="B604" s="40"/>
      <c r="C604" s="41"/>
      <c r="D604" s="219" t="s">
        <v>152</v>
      </c>
      <c r="E604" s="41"/>
      <c r="F604" s="220" t="s">
        <v>591</v>
      </c>
      <c r="G604" s="41"/>
      <c r="H604" s="41"/>
      <c r="I604" s="221"/>
      <c r="J604" s="41"/>
      <c r="K604" s="41"/>
      <c r="L604" s="45"/>
      <c r="M604" s="222"/>
      <c r="N604" s="223"/>
      <c r="O604" s="85"/>
      <c r="P604" s="85"/>
      <c r="Q604" s="85"/>
      <c r="R604" s="85"/>
      <c r="S604" s="85"/>
      <c r="T604" s="86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152</v>
      </c>
      <c r="AU604" s="18" t="s">
        <v>82</v>
      </c>
    </row>
    <row r="605" s="2" customFormat="1">
      <c r="A605" s="39"/>
      <c r="B605" s="40"/>
      <c r="C605" s="41"/>
      <c r="D605" s="236" t="s">
        <v>197</v>
      </c>
      <c r="E605" s="41"/>
      <c r="F605" s="237" t="s">
        <v>592</v>
      </c>
      <c r="G605" s="41"/>
      <c r="H605" s="41"/>
      <c r="I605" s="221"/>
      <c r="J605" s="41"/>
      <c r="K605" s="41"/>
      <c r="L605" s="45"/>
      <c r="M605" s="222"/>
      <c r="N605" s="223"/>
      <c r="O605" s="85"/>
      <c r="P605" s="85"/>
      <c r="Q605" s="85"/>
      <c r="R605" s="85"/>
      <c r="S605" s="85"/>
      <c r="T605" s="86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197</v>
      </c>
      <c r="AU605" s="18" t="s">
        <v>82</v>
      </c>
    </row>
    <row r="606" s="13" customFormat="1">
      <c r="A606" s="13"/>
      <c r="B606" s="238"/>
      <c r="C606" s="239"/>
      <c r="D606" s="219" t="s">
        <v>235</v>
      </c>
      <c r="E606" s="240" t="s">
        <v>19</v>
      </c>
      <c r="F606" s="241" t="s">
        <v>1212</v>
      </c>
      <c r="G606" s="239"/>
      <c r="H606" s="240" t="s">
        <v>19</v>
      </c>
      <c r="I606" s="242"/>
      <c r="J606" s="239"/>
      <c r="K606" s="239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235</v>
      </c>
      <c r="AU606" s="247" t="s">
        <v>82</v>
      </c>
      <c r="AV606" s="13" t="s">
        <v>79</v>
      </c>
      <c r="AW606" s="13" t="s">
        <v>33</v>
      </c>
      <c r="AX606" s="13" t="s">
        <v>72</v>
      </c>
      <c r="AY606" s="247" t="s">
        <v>146</v>
      </c>
    </row>
    <row r="607" s="14" customFormat="1">
      <c r="A607" s="14"/>
      <c r="B607" s="248"/>
      <c r="C607" s="249"/>
      <c r="D607" s="219" t="s">
        <v>235</v>
      </c>
      <c r="E607" s="250" t="s">
        <v>19</v>
      </c>
      <c r="F607" s="251" t="s">
        <v>1213</v>
      </c>
      <c r="G607" s="249"/>
      <c r="H607" s="252">
        <v>35.390000000000001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8" t="s">
        <v>235</v>
      </c>
      <c r="AU607" s="258" t="s">
        <v>82</v>
      </c>
      <c r="AV607" s="14" t="s">
        <v>82</v>
      </c>
      <c r="AW607" s="14" t="s">
        <v>33</v>
      </c>
      <c r="AX607" s="14" t="s">
        <v>72</v>
      </c>
      <c r="AY607" s="258" t="s">
        <v>146</v>
      </c>
    </row>
    <row r="608" s="14" customFormat="1">
      <c r="A608" s="14"/>
      <c r="B608" s="248"/>
      <c r="C608" s="249"/>
      <c r="D608" s="219" t="s">
        <v>235</v>
      </c>
      <c r="E608" s="250" t="s">
        <v>19</v>
      </c>
      <c r="F608" s="251" t="s">
        <v>1214</v>
      </c>
      <c r="G608" s="249"/>
      <c r="H608" s="252">
        <v>1.3400000000000001</v>
      </c>
      <c r="I608" s="253"/>
      <c r="J608" s="249"/>
      <c r="K608" s="249"/>
      <c r="L608" s="254"/>
      <c r="M608" s="255"/>
      <c r="N608" s="256"/>
      <c r="O608" s="256"/>
      <c r="P608" s="256"/>
      <c r="Q608" s="256"/>
      <c r="R608" s="256"/>
      <c r="S608" s="256"/>
      <c r="T608" s="25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8" t="s">
        <v>235</v>
      </c>
      <c r="AU608" s="258" t="s">
        <v>82</v>
      </c>
      <c r="AV608" s="14" t="s">
        <v>82</v>
      </c>
      <c r="AW608" s="14" t="s">
        <v>33</v>
      </c>
      <c r="AX608" s="14" t="s">
        <v>72</v>
      </c>
      <c r="AY608" s="258" t="s">
        <v>146</v>
      </c>
    </row>
    <row r="609" s="14" customFormat="1">
      <c r="A609" s="14"/>
      <c r="B609" s="248"/>
      <c r="C609" s="249"/>
      <c r="D609" s="219" t="s">
        <v>235</v>
      </c>
      <c r="E609" s="250" t="s">
        <v>19</v>
      </c>
      <c r="F609" s="251" t="s">
        <v>1215</v>
      </c>
      <c r="G609" s="249"/>
      <c r="H609" s="252">
        <v>0.73999999999999999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8" t="s">
        <v>235</v>
      </c>
      <c r="AU609" s="258" t="s">
        <v>82</v>
      </c>
      <c r="AV609" s="14" t="s">
        <v>82</v>
      </c>
      <c r="AW609" s="14" t="s">
        <v>33</v>
      </c>
      <c r="AX609" s="14" t="s">
        <v>72</v>
      </c>
      <c r="AY609" s="258" t="s">
        <v>146</v>
      </c>
    </row>
    <row r="610" s="13" customFormat="1">
      <c r="A610" s="13"/>
      <c r="B610" s="238"/>
      <c r="C610" s="239"/>
      <c r="D610" s="219" t="s">
        <v>235</v>
      </c>
      <c r="E610" s="240" t="s">
        <v>19</v>
      </c>
      <c r="F610" s="241" t="s">
        <v>1216</v>
      </c>
      <c r="G610" s="239"/>
      <c r="H610" s="240" t="s">
        <v>19</v>
      </c>
      <c r="I610" s="242"/>
      <c r="J610" s="239"/>
      <c r="K610" s="239"/>
      <c r="L610" s="243"/>
      <c r="M610" s="244"/>
      <c r="N610" s="245"/>
      <c r="O610" s="245"/>
      <c r="P610" s="245"/>
      <c r="Q610" s="245"/>
      <c r="R610" s="245"/>
      <c r="S610" s="245"/>
      <c r="T610" s="24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7" t="s">
        <v>235</v>
      </c>
      <c r="AU610" s="247" t="s">
        <v>82</v>
      </c>
      <c r="AV610" s="13" t="s">
        <v>79</v>
      </c>
      <c r="AW610" s="13" t="s">
        <v>33</v>
      </c>
      <c r="AX610" s="13" t="s">
        <v>72</v>
      </c>
      <c r="AY610" s="247" t="s">
        <v>146</v>
      </c>
    </row>
    <row r="611" s="14" customFormat="1">
      <c r="A611" s="14"/>
      <c r="B611" s="248"/>
      <c r="C611" s="249"/>
      <c r="D611" s="219" t="s">
        <v>235</v>
      </c>
      <c r="E611" s="250" t="s">
        <v>19</v>
      </c>
      <c r="F611" s="251" t="s">
        <v>1217</v>
      </c>
      <c r="G611" s="249"/>
      <c r="H611" s="252">
        <v>5.9000000000000004</v>
      </c>
      <c r="I611" s="253"/>
      <c r="J611" s="249"/>
      <c r="K611" s="249"/>
      <c r="L611" s="254"/>
      <c r="M611" s="255"/>
      <c r="N611" s="256"/>
      <c r="O611" s="256"/>
      <c r="P611" s="256"/>
      <c r="Q611" s="256"/>
      <c r="R611" s="256"/>
      <c r="S611" s="256"/>
      <c r="T611" s="25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8" t="s">
        <v>235</v>
      </c>
      <c r="AU611" s="258" t="s">
        <v>82</v>
      </c>
      <c r="AV611" s="14" t="s">
        <v>82</v>
      </c>
      <c r="AW611" s="14" t="s">
        <v>33</v>
      </c>
      <c r="AX611" s="14" t="s">
        <v>72</v>
      </c>
      <c r="AY611" s="258" t="s">
        <v>146</v>
      </c>
    </row>
    <row r="612" s="14" customFormat="1">
      <c r="A612" s="14"/>
      <c r="B612" s="248"/>
      <c r="C612" s="249"/>
      <c r="D612" s="219" t="s">
        <v>235</v>
      </c>
      <c r="E612" s="250" t="s">
        <v>19</v>
      </c>
      <c r="F612" s="251" t="s">
        <v>1218</v>
      </c>
      <c r="G612" s="249"/>
      <c r="H612" s="252">
        <v>0.68000000000000005</v>
      </c>
      <c r="I612" s="253"/>
      <c r="J612" s="249"/>
      <c r="K612" s="249"/>
      <c r="L612" s="254"/>
      <c r="M612" s="255"/>
      <c r="N612" s="256"/>
      <c r="O612" s="256"/>
      <c r="P612" s="256"/>
      <c r="Q612" s="256"/>
      <c r="R612" s="256"/>
      <c r="S612" s="256"/>
      <c r="T612" s="257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8" t="s">
        <v>235</v>
      </c>
      <c r="AU612" s="258" t="s">
        <v>82</v>
      </c>
      <c r="AV612" s="14" t="s">
        <v>82</v>
      </c>
      <c r="AW612" s="14" t="s">
        <v>33</v>
      </c>
      <c r="AX612" s="14" t="s">
        <v>72</v>
      </c>
      <c r="AY612" s="258" t="s">
        <v>146</v>
      </c>
    </row>
    <row r="613" s="13" customFormat="1">
      <c r="A613" s="13"/>
      <c r="B613" s="238"/>
      <c r="C613" s="239"/>
      <c r="D613" s="219" t="s">
        <v>235</v>
      </c>
      <c r="E613" s="240" t="s">
        <v>19</v>
      </c>
      <c r="F613" s="241" t="s">
        <v>1219</v>
      </c>
      <c r="G613" s="239"/>
      <c r="H613" s="240" t="s">
        <v>19</v>
      </c>
      <c r="I613" s="242"/>
      <c r="J613" s="239"/>
      <c r="K613" s="239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235</v>
      </c>
      <c r="AU613" s="247" t="s">
        <v>82</v>
      </c>
      <c r="AV613" s="13" t="s">
        <v>79</v>
      </c>
      <c r="AW613" s="13" t="s">
        <v>33</v>
      </c>
      <c r="AX613" s="13" t="s">
        <v>72</v>
      </c>
      <c r="AY613" s="247" t="s">
        <v>146</v>
      </c>
    </row>
    <row r="614" s="14" customFormat="1">
      <c r="A614" s="14"/>
      <c r="B614" s="248"/>
      <c r="C614" s="249"/>
      <c r="D614" s="219" t="s">
        <v>235</v>
      </c>
      <c r="E614" s="250" t="s">
        <v>19</v>
      </c>
      <c r="F614" s="251" t="s">
        <v>1220</v>
      </c>
      <c r="G614" s="249"/>
      <c r="H614" s="252">
        <v>13.109999999999999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8" t="s">
        <v>235</v>
      </c>
      <c r="AU614" s="258" t="s">
        <v>82</v>
      </c>
      <c r="AV614" s="14" t="s">
        <v>82</v>
      </c>
      <c r="AW614" s="14" t="s">
        <v>33</v>
      </c>
      <c r="AX614" s="14" t="s">
        <v>72</v>
      </c>
      <c r="AY614" s="258" t="s">
        <v>146</v>
      </c>
    </row>
    <row r="615" s="13" customFormat="1">
      <c r="A615" s="13"/>
      <c r="B615" s="238"/>
      <c r="C615" s="239"/>
      <c r="D615" s="219" t="s">
        <v>235</v>
      </c>
      <c r="E615" s="240" t="s">
        <v>19</v>
      </c>
      <c r="F615" s="241" t="s">
        <v>1221</v>
      </c>
      <c r="G615" s="239"/>
      <c r="H615" s="240" t="s">
        <v>19</v>
      </c>
      <c r="I615" s="242"/>
      <c r="J615" s="239"/>
      <c r="K615" s="239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235</v>
      </c>
      <c r="AU615" s="247" t="s">
        <v>82</v>
      </c>
      <c r="AV615" s="13" t="s">
        <v>79</v>
      </c>
      <c r="AW615" s="13" t="s">
        <v>33</v>
      </c>
      <c r="AX615" s="13" t="s">
        <v>72</v>
      </c>
      <c r="AY615" s="247" t="s">
        <v>146</v>
      </c>
    </row>
    <row r="616" s="14" customFormat="1">
      <c r="A616" s="14"/>
      <c r="B616" s="248"/>
      <c r="C616" s="249"/>
      <c r="D616" s="219" t="s">
        <v>235</v>
      </c>
      <c r="E616" s="250" t="s">
        <v>19</v>
      </c>
      <c r="F616" s="251" t="s">
        <v>1222</v>
      </c>
      <c r="G616" s="249"/>
      <c r="H616" s="252">
        <v>5.3300000000000001</v>
      </c>
      <c r="I616" s="253"/>
      <c r="J616" s="249"/>
      <c r="K616" s="249"/>
      <c r="L616" s="254"/>
      <c r="M616" s="255"/>
      <c r="N616" s="256"/>
      <c r="O616" s="256"/>
      <c r="P616" s="256"/>
      <c r="Q616" s="256"/>
      <c r="R616" s="256"/>
      <c r="S616" s="256"/>
      <c r="T616" s="257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8" t="s">
        <v>235</v>
      </c>
      <c r="AU616" s="258" t="s">
        <v>82</v>
      </c>
      <c r="AV616" s="14" t="s">
        <v>82</v>
      </c>
      <c r="AW616" s="14" t="s">
        <v>33</v>
      </c>
      <c r="AX616" s="14" t="s">
        <v>72</v>
      </c>
      <c r="AY616" s="258" t="s">
        <v>146</v>
      </c>
    </row>
    <row r="617" s="13" customFormat="1">
      <c r="A617" s="13"/>
      <c r="B617" s="238"/>
      <c r="C617" s="239"/>
      <c r="D617" s="219" t="s">
        <v>235</v>
      </c>
      <c r="E617" s="240" t="s">
        <v>19</v>
      </c>
      <c r="F617" s="241" t="s">
        <v>1223</v>
      </c>
      <c r="G617" s="239"/>
      <c r="H617" s="240" t="s">
        <v>19</v>
      </c>
      <c r="I617" s="242"/>
      <c r="J617" s="239"/>
      <c r="K617" s="239"/>
      <c r="L617" s="243"/>
      <c r="M617" s="244"/>
      <c r="N617" s="245"/>
      <c r="O617" s="245"/>
      <c r="P617" s="245"/>
      <c r="Q617" s="245"/>
      <c r="R617" s="245"/>
      <c r="S617" s="245"/>
      <c r="T617" s="24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7" t="s">
        <v>235</v>
      </c>
      <c r="AU617" s="247" t="s">
        <v>82</v>
      </c>
      <c r="AV617" s="13" t="s">
        <v>79</v>
      </c>
      <c r="AW617" s="13" t="s">
        <v>33</v>
      </c>
      <c r="AX617" s="13" t="s">
        <v>72</v>
      </c>
      <c r="AY617" s="247" t="s">
        <v>146</v>
      </c>
    </row>
    <row r="618" s="14" customFormat="1">
      <c r="A618" s="14"/>
      <c r="B618" s="248"/>
      <c r="C618" s="249"/>
      <c r="D618" s="219" t="s">
        <v>235</v>
      </c>
      <c r="E618" s="250" t="s">
        <v>19</v>
      </c>
      <c r="F618" s="251" t="s">
        <v>1224</v>
      </c>
      <c r="G618" s="249"/>
      <c r="H618" s="252">
        <v>2.8799999999999999</v>
      </c>
      <c r="I618" s="253"/>
      <c r="J618" s="249"/>
      <c r="K618" s="249"/>
      <c r="L618" s="254"/>
      <c r="M618" s="255"/>
      <c r="N618" s="256"/>
      <c r="O618" s="256"/>
      <c r="P618" s="256"/>
      <c r="Q618" s="256"/>
      <c r="R618" s="256"/>
      <c r="S618" s="256"/>
      <c r="T618" s="25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8" t="s">
        <v>235</v>
      </c>
      <c r="AU618" s="258" t="s">
        <v>82</v>
      </c>
      <c r="AV618" s="14" t="s">
        <v>82</v>
      </c>
      <c r="AW618" s="14" t="s">
        <v>33</v>
      </c>
      <c r="AX618" s="14" t="s">
        <v>72</v>
      </c>
      <c r="AY618" s="258" t="s">
        <v>146</v>
      </c>
    </row>
    <row r="619" s="13" customFormat="1">
      <c r="A619" s="13"/>
      <c r="B619" s="238"/>
      <c r="C619" s="239"/>
      <c r="D619" s="219" t="s">
        <v>235</v>
      </c>
      <c r="E619" s="240" t="s">
        <v>19</v>
      </c>
      <c r="F619" s="241" t="s">
        <v>1225</v>
      </c>
      <c r="G619" s="239"/>
      <c r="H619" s="240" t="s">
        <v>19</v>
      </c>
      <c r="I619" s="242"/>
      <c r="J619" s="239"/>
      <c r="K619" s="239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235</v>
      </c>
      <c r="AU619" s="247" t="s">
        <v>82</v>
      </c>
      <c r="AV619" s="13" t="s">
        <v>79</v>
      </c>
      <c r="AW619" s="13" t="s">
        <v>33</v>
      </c>
      <c r="AX619" s="13" t="s">
        <v>72</v>
      </c>
      <c r="AY619" s="247" t="s">
        <v>146</v>
      </c>
    </row>
    <row r="620" s="14" customFormat="1">
      <c r="A620" s="14"/>
      <c r="B620" s="248"/>
      <c r="C620" s="249"/>
      <c r="D620" s="219" t="s">
        <v>235</v>
      </c>
      <c r="E620" s="250" t="s">
        <v>19</v>
      </c>
      <c r="F620" s="251" t="s">
        <v>1226</v>
      </c>
      <c r="G620" s="249"/>
      <c r="H620" s="252">
        <v>5.1200000000000001</v>
      </c>
      <c r="I620" s="253"/>
      <c r="J620" s="249"/>
      <c r="K620" s="249"/>
      <c r="L620" s="254"/>
      <c r="M620" s="255"/>
      <c r="N620" s="256"/>
      <c r="O620" s="256"/>
      <c r="P620" s="256"/>
      <c r="Q620" s="256"/>
      <c r="R620" s="256"/>
      <c r="S620" s="256"/>
      <c r="T620" s="257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8" t="s">
        <v>235</v>
      </c>
      <c r="AU620" s="258" t="s">
        <v>82</v>
      </c>
      <c r="AV620" s="14" t="s">
        <v>82</v>
      </c>
      <c r="AW620" s="14" t="s">
        <v>33</v>
      </c>
      <c r="AX620" s="14" t="s">
        <v>72</v>
      </c>
      <c r="AY620" s="258" t="s">
        <v>146</v>
      </c>
    </row>
    <row r="621" s="15" customFormat="1">
      <c r="A621" s="15"/>
      <c r="B621" s="269"/>
      <c r="C621" s="270"/>
      <c r="D621" s="219" t="s">
        <v>235</v>
      </c>
      <c r="E621" s="271" t="s">
        <v>19</v>
      </c>
      <c r="F621" s="272" t="s">
        <v>271</v>
      </c>
      <c r="G621" s="270"/>
      <c r="H621" s="273">
        <v>70.489999999999995</v>
      </c>
      <c r="I621" s="274"/>
      <c r="J621" s="270"/>
      <c r="K621" s="270"/>
      <c r="L621" s="275"/>
      <c r="M621" s="276"/>
      <c r="N621" s="277"/>
      <c r="O621" s="277"/>
      <c r="P621" s="277"/>
      <c r="Q621" s="277"/>
      <c r="R621" s="277"/>
      <c r="S621" s="277"/>
      <c r="T621" s="278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79" t="s">
        <v>235</v>
      </c>
      <c r="AU621" s="279" t="s">
        <v>82</v>
      </c>
      <c r="AV621" s="15" t="s">
        <v>145</v>
      </c>
      <c r="AW621" s="15" t="s">
        <v>33</v>
      </c>
      <c r="AX621" s="15" t="s">
        <v>79</v>
      </c>
      <c r="AY621" s="279" t="s">
        <v>146</v>
      </c>
    </row>
    <row r="622" s="2" customFormat="1" ht="33" customHeight="1">
      <c r="A622" s="39"/>
      <c r="B622" s="40"/>
      <c r="C622" s="206" t="s">
        <v>639</v>
      </c>
      <c r="D622" s="206" t="s">
        <v>147</v>
      </c>
      <c r="E622" s="207" t="s">
        <v>594</v>
      </c>
      <c r="F622" s="208" t="s">
        <v>595</v>
      </c>
      <c r="G622" s="209" t="s">
        <v>252</v>
      </c>
      <c r="H622" s="210">
        <v>70.489999999999995</v>
      </c>
      <c r="I622" s="211"/>
      <c r="J622" s="212">
        <f>ROUND(I622*H622,2)</f>
        <v>0</v>
      </c>
      <c r="K622" s="208" t="s">
        <v>194</v>
      </c>
      <c r="L622" s="45"/>
      <c r="M622" s="213" t="s">
        <v>19</v>
      </c>
      <c r="N622" s="214" t="s">
        <v>43</v>
      </c>
      <c r="O622" s="85"/>
      <c r="P622" s="215">
        <f>O622*H622</f>
        <v>0</v>
      </c>
      <c r="Q622" s="215">
        <v>0.0051999999999999998</v>
      </c>
      <c r="R622" s="215">
        <f>Q622*H622</f>
        <v>0.36654799999999993</v>
      </c>
      <c r="S622" s="215">
        <v>0</v>
      </c>
      <c r="T622" s="216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7" t="s">
        <v>395</v>
      </c>
      <c r="AT622" s="217" t="s">
        <v>147</v>
      </c>
      <c r="AU622" s="217" t="s">
        <v>82</v>
      </c>
      <c r="AY622" s="18" t="s">
        <v>146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8" t="s">
        <v>79</v>
      </c>
      <c r="BK622" s="218">
        <f>ROUND(I622*H622,2)</f>
        <v>0</v>
      </c>
      <c r="BL622" s="18" t="s">
        <v>395</v>
      </c>
      <c r="BM622" s="217" t="s">
        <v>1227</v>
      </c>
    </row>
    <row r="623" s="2" customFormat="1">
      <c r="A623" s="39"/>
      <c r="B623" s="40"/>
      <c r="C623" s="41"/>
      <c r="D623" s="219" t="s">
        <v>152</v>
      </c>
      <c r="E623" s="41"/>
      <c r="F623" s="220" t="s">
        <v>597</v>
      </c>
      <c r="G623" s="41"/>
      <c r="H623" s="41"/>
      <c r="I623" s="221"/>
      <c r="J623" s="41"/>
      <c r="K623" s="41"/>
      <c r="L623" s="45"/>
      <c r="M623" s="222"/>
      <c r="N623" s="223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152</v>
      </c>
      <c r="AU623" s="18" t="s">
        <v>82</v>
      </c>
    </row>
    <row r="624" s="2" customFormat="1">
      <c r="A624" s="39"/>
      <c r="B624" s="40"/>
      <c r="C624" s="41"/>
      <c r="D624" s="236" t="s">
        <v>197</v>
      </c>
      <c r="E624" s="41"/>
      <c r="F624" s="237" t="s">
        <v>598</v>
      </c>
      <c r="G624" s="41"/>
      <c r="H624" s="41"/>
      <c r="I624" s="221"/>
      <c r="J624" s="41"/>
      <c r="K624" s="41"/>
      <c r="L624" s="45"/>
      <c r="M624" s="222"/>
      <c r="N624" s="223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197</v>
      </c>
      <c r="AU624" s="18" t="s">
        <v>82</v>
      </c>
    </row>
    <row r="625" s="14" customFormat="1">
      <c r="A625" s="14"/>
      <c r="B625" s="248"/>
      <c r="C625" s="249"/>
      <c r="D625" s="219" t="s">
        <v>235</v>
      </c>
      <c r="E625" s="250" t="s">
        <v>19</v>
      </c>
      <c r="F625" s="251" t="s">
        <v>1228</v>
      </c>
      <c r="G625" s="249"/>
      <c r="H625" s="252">
        <v>70.489999999999995</v>
      </c>
      <c r="I625" s="253"/>
      <c r="J625" s="249"/>
      <c r="K625" s="249"/>
      <c r="L625" s="254"/>
      <c r="M625" s="255"/>
      <c r="N625" s="256"/>
      <c r="O625" s="256"/>
      <c r="P625" s="256"/>
      <c r="Q625" s="256"/>
      <c r="R625" s="256"/>
      <c r="S625" s="256"/>
      <c r="T625" s="257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8" t="s">
        <v>235</v>
      </c>
      <c r="AU625" s="258" t="s">
        <v>82</v>
      </c>
      <c r="AV625" s="14" t="s">
        <v>82</v>
      </c>
      <c r="AW625" s="14" t="s">
        <v>33</v>
      </c>
      <c r="AX625" s="14" t="s">
        <v>79</v>
      </c>
      <c r="AY625" s="258" t="s">
        <v>146</v>
      </c>
    </row>
    <row r="626" s="2" customFormat="1" ht="37.8" customHeight="1">
      <c r="A626" s="39"/>
      <c r="B626" s="40"/>
      <c r="C626" s="259" t="s">
        <v>644</v>
      </c>
      <c r="D626" s="259" t="s">
        <v>245</v>
      </c>
      <c r="E626" s="260" t="s">
        <v>601</v>
      </c>
      <c r="F626" s="261" t="s">
        <v>602</v>
      </c>
      <c r="G626" s="262" t="s">
        <v>252</v>
      </c>
      <c r="H626" s="263">
        <v>77.539000000000001</v>
      </c>
      <c r="I626" s="264"/>
      <c r="J626" s="265">
        <f>ROUND(I626*H626,2)</f>
        <v>0</v>
      </c>
      <c r="K626" s="261" t="s">
        <v>194</v>
      </c>
      <c r="L626" s="266"/>
      <c r="M626" s="267" t="s">
        <v>19</v>
      </c>
      <c r="N626" s="268" t="s">
        <v>43</v>
      </c>
      <c r="O626" s="85"/>
      <c r="P626" s="215">
        <f>O626*H626</f>
        <v>0</v>
      </c>
      <c r="Q626" s="215">
        <v>0.021999999999999999</v>
      </c>
      <c r="R626" s="215">
        <f>Q626*H626</f>
        <v>1.7058579999999999</v>
      </c>
      <c r="S626" s="215">
        <v>0</v>
      </c>
      <c r="T626" s="216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7" t="s">
        <v>485</v>
      </c>
      <c r="AT626" s="217" t="s">
        <v>245</v>
      </c>
      <c r="AU626" s="217" t="s">
        <v>82</v>
      </c>
      <c r="AY626" s="18" t="s">
        <v>146</v>
      </c>
      <c r="BE626" s="218">
        <f>IF(N626="základní",J626,0)</f>
        <v>0</v>
      </c>
      <c r="BF626" s="218">
        <f>IF(N626="snížená",J626,0)</f>
        <v>0</v>
      </c>
      <c r="BG626" s="218">
        <f>IF(N626="zákl. přenesená",J626,0)</f>
        <v>0</v>
      </c>
      <c r="BH626" s="218">
        <f>IF(N626="sníž. přenesená",J626,0)</f>
        <v>0</v>
      </c>
      <c r="BI626" s="218">
        <f>IF(N626="nulová",J626,0)</f>
        <v>0</v>
      </c>
      <c r="BJ626" s="18" t="s">
        <v>79</v>
      </c>
      <c r="BK626" s="218">
        <f>ROUND(I626*H626,2)</f>
        <v>0</v>
      </c>
      <c r="BL626" s="18" t="s">
        <v>395</v>
      </c>
      <c r="BM626" s="217" t="s">
        <v>1229</v>
      </c>
    </row>
    <row r="627" s="2" customFormat="1">
      <c r="A627" s="39"/>
      <c r="B627" s="40"/>
      <c r="C627" s="41"/>
      <c r="D627" s="219" t="s">
        <v>152</v>
      </c>
      <c r="E627" s="41"/>
      <c r="F627" s="220" t="s">
        <v>602</v>
      </c>
      <c r="G627" s="41"/>
      <c r="H627" s="41"/>
      <c r="I627" s="221"/>
      <c r="J627" s="41"/>
      <c r="K627" s="41"/>
      <c r="L627" s="45"/>
      <c r="M627" s="222"/>
      <c r="N627" s="223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152</v>
      </c>
      <c r="AU627" s="18" t="s">
        <v>82</v>
      </c>
    </row>
    <row r="628" s="14" customFormat="1">
      <c r="A628" s="14"/>
      <c r="B628" s="248"/>
      <c r="C628" s="249"/>
      <c r="D628" s="219" t="s">
        <v>235</v>
      </c>
      <c r="E628" s="249"/>
      <c r="F628" s="251" t="s">
        <v>1230</v>
      </c>
      <c r="G628" s="249"/>
      <c r="H628" s="252">
        <v>77.539000000000001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8" t="s">
        <v>235</v>
      </c>
      <c r="AU628" s="258" t="s">
        <v>82</v>
      </c>
      <c r="AV628" s="14" t="s">
        <v>82</v>
      </c>
      <c r="AW628" s="14" t="s">
        <v>4</v>
      </c>
      <c r="AX628" s="14" t="s">
        <v>79</v>
      </c>
      <c r="AY628" s="258" t="s">
        <v>146</v>
      </c>
    </row>
    <row r="629" s="2" customFormat="1" ht="33" customHeight="1">
      <c r="A629" s="39"/>
      <c r="B629" s="40"/>
      <c r="C629" s="206" t="s">
        <v>651</v>
      </c>
      <c r="D629" s="206" t="s">
        <v>147</v>
      </c>
      <c r="E629" s="207" t="s">
        <v>606</v>
      </c>
      <c r="F629" s="208" t="s">
        <v>607</v>
      </c>
      <c r="G629" s="209" t="s">
        <v>252</v>
      </c>
      <c r="H629" s="210">
        <v>2.8799999999999999</v>
      </c>
      <c r="I629" s="211"/>
      <c r="J629" s="212">
        <f>ROUND(I629*H629,2)</f>
        <v>0</v>
      </c>
      <c r="K629" s="208" t="s">
        <v>194</v>
      </c>
      <c r="L629" s="45"/>
      <c r="M629" s="213" t="s">
        <v>19</v>
      </c>
      <c r="N629" s="214" t="s">
        <v>43</v>
      </c>
      <c r="O629" s="85"/>
      <c r="P629" s="215">
        <f>O629*H629</f>
        <v>0</v>
      </c>
      <c r="Q629" s="215">
        <v>0</v>
      </c>
      <c r="R629" s="215">
        <f>Q629*H629</f>
        <v>0</v>
      </c>
      <c r="S629" s="215">
        <v>0</v>
      </c>
      <c r="T629" s="21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7" t="s">
        <v>395</v>
      </c>
      <c r="AT629" s="217" t="s">
        <v>147</v>
      </c>
      <c r="AU629" s="217" t="s">
        <v>82</v>
      </c>
      <c r="AY629" s="18" t="s">
        <v>146</v>
      </c>
      <c r="BE629" s="218">
        <f>IF(N629="základní",J629,0)</f>
        <v>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8" t="s">
        <v>79</v>
      </c>
      <c r="BK629" s="218">
        <f>ROUND(I629*H629,2)</f>
        <v>0</v>
      </c>
      <c r="BL629" s="18" t="s">
        <v>395</v>
      </c>
      <c r="BM629" s="217" t="s">
        <v>1231</v>
      </c>
    </row>
    <row r="630" s="2" customFormat="1">
      <c r="A630" s="39"/>
      <c r="B630" s="40"/>
      <c r="C630" s="41"/>
      <c r="D630" s="219" t="s">
        <v>152</v>
      </c>
      <c r="E630" s="41"/>
      <c r="F630" s="220" t="s">
        <v>609</v>
      </c>
      <c r="G630" s="41"/>
      <c r="H630" s="41"/>
      <c r="I630" s="221"/>
      <c r="J630" s="41"/>
      <c r="K630" s="41"/>
      <c r="L630" s="45"/>
      <c r="M630" s="222"/>
      <c r="N630" s="223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152</v>
      </c>
      <c r="AU630" s="18" t="s">
        <v>82</v>
      </c>
    </row>
    <row r="631" s="2" customFormat="1">
      <c r="A631" s="39"/>
      <c r="B631" s="40"/>
      <c r="C631" s="41"/>
      <c r="D631" s="236" t="s">
        <v>197</v>
      </c>
      <c r="E631" s="41"/>
      <c r="F631" s="237" t="s">
        <v>610</v>
      </c>
      <c r="G631" s="41"/>
      <c r="H631" s="41"/>
      <c r="I631" s="221"/>
      <c r="J631" s="41"/>
      <c r="K631" s="41"/>
      <c r="L631" s="45"/>
      <c r="M631" s="222"/>
      <c r="N631" s="223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197</v>
      </c>
      <c r="AU631" s="18" t="s">
        <v>82</v>
      </c>
    </row>
    <row r="632" s="13" customFormat="1">
      <c r="A632" s="13"/>
      <c r="B632" s="238"/>
      <c r="C632" s="239"/>
      <c r="D632" s="219" t="s">
        <v>235</v>
      </c>
      <c r="E632" s="240" t="s">
        <v>19</v>
      </c>
      <c r="F632" s="241" t="s">
        <v>1223</v>
      </c>
      <c r="G632" s="239"/>
      <c r="H632" s="240" t="s">
        <v>19</v>
      </c>
      <c r="I632" s="242"/>
      <c r="J632" s="239"/>
      <c r="K632" s="239"/>
      <c r="L632" s="243"/>
      <c r="M632" s="244"/>
      <c r="N632" s="245"/>
      <c r="O632" s="245"/>
      <c r="P632" s="245"/>
      <c r="Q632" s="245"/>
      <c r="R632" s="245"/>
      <c r="S632" s="245"/>
      <c r="T632" s="24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7" t="s">
        <v>235</v>
      </c>
      <c r="AU632" s="247" t="s">
        <v>82</v>
      </c>
      <c r="AV632" s="13" t="s">
        <v>79</v>
      </c>
      <c r="AW632" s="13" t="s">
        <v>33</v>
      </c>
      <c r="AX632" s="13" t="s">
        <v>72</v>
      </c>
      <c r="AY632" s="247" t="s">
        <v>146</v>
      </c>
    </row>
    <row r="633" s="14" customFormat="1">
      <c r="A633" s="14"/>
      <c r="B633" s="248"/>
      <c r="C633" s="249"/>
      <c r="D633" s="219" t="s">
        <v>235</v>
      </c>
      <c r="E633" s="250" t="s">
        <v>19</v>
      </c>
      <c r="F633" s="251" t="s">
        <v>1224</v>
      </c>
      <c r="G633" s="249"/>
      <c r="H633" s="252">
        <v>2.8799999999999999</v>
      </c>
      <c r="I633" s="253"/>
      <c r="J633" s="249"/>
      <c r="K633" s="249"/>
      <c r="L633" s="254"/>
      <c r="M633" s="255"/>
      <c r="N633" s="256"/>
      <c r="O633" s="256"/>
      <c r="P633" s="256"/>
      <c r="Q633" s="256"/>
      <c r="R633" s="256"/>
      <c r="S633" s="256"/>
      <c r="T633" s="257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8" t="s">
        <v>235</v>
      </c>
      <c r="AU633" s="258" t="s">
        <v>82</v>
      </c>
      <c r="AV633" s="14" t="s">
        <v>82</v>
      </c>
      <c r="AW633" s="14" t="s">
        <v>33</v>
      </c>
      <c r="AX633" s="14" t="s">
        <v>79</v>
      </c>
      <c r="AY633" s="258" t="s">
        <v>146</v>
      </c>
    </row>
    <row r="634" s="2" customFormat="1" ht="24.15" customHeight="1">
      <c r="A634" s="39"/>
      <c r="B634" s="40"/>
      <c r="C634" s="206" t="s">
        <v>656</v>
      </c>
      <c r="D634" s="206" t="s">
        <v>147</v>
      </c>
      <c r="E634" s="207" t="s">
        <v>612</v>
      </c>
      <c r="F634" s="208" t="s">
        <v>613</v>
      </c>
      <c r="G634" s="209" t="s">
        <v>252</v>
      </c>
      <c r="H634" s="210">
        <v>26.440000000000001</v>
      </c>
      <c r="I634" s="211"/>
      <c r="J634" s="212">
        <f>ROUND(I634*H634,2)</f>
        <v>0</v>
      </c>
      <c r="K634" s="208" t="s">
        <v>194</v>
      </c>
      <c r="L634" s="45"/>
      <c r="M634" s="213" t="s">
        <v>19</v>
      </c>
      <c r="N634" s="214" t="s">
        <v>43</v>
      </c>
      <c r="O634" s="85"/>
      <c r="P634" s="215">
        <f>O634*H634</f>
        <v>0</v>
      </c>
      <c r="Q634" s="215">
        <v>0.0015</v>
      </c>
      <c r="R634" s="215">
        <f>Q634*H634</f>
        <v>0.039660000000000001</v>
      </c>
      <c r="S634" s="215">
        <v>0</v>
      </c>
      <c r="T634" s="216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7" t="s">
        <v>395</v>
      </c>
      <c r="AT634" s="217" t="s">
        <v>147</v>
      </c>
      <c r="AU634" s="217" t="s">
        <v>82</v>
      </c>
      <c r="AY634" s="18" t="s">
        <v>146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8" t="s">
        <v>79</v>
      </c>
      <c r="BK634" s="218">
        <f>ROUND(I634*H634,2)</f>
        <v>0</v>
      </c>
      <c r="BL634" s="18" t="s">
        <v>395</v>
      </c>
      <c r="BM634" s="217" t="s">
        <v>1232</v>
      </c>
    </row>
    <row r="635" s="2" customFormat="1">
      <c r="A635" s="39"/>
      <c r="B635" s="40"/>
      <c r="C635" s="41"/>
      <c r="D635" s="219" t="s">
        <v>152</v>
      </c>
      <c r="E635" s="41"/>
      <c r="F635" s="220" t="s">
        <v>615</v>
      </c>
      <c r="G635" s="41"/>
      <c r="H635" s="41"/>
      <c r="I635" s="221"/>
      <c r="J635" s="41"/>
      <c r="K635" s="41"/>
      <c r="L635" s="45"/>
      <c r="M635" s="222"/>
      <c r="N635" s="223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152</v>
      </c>
      <c r="AU635" s="18" t="s">
        <v>82</v>
      </c>
    </row>
    <row r="636" s="2" customFormat="1">
      <c r="A636" s="39"/>
      <c r="B636" s="40"/>
      <c r="C636" s="41"/>
      <c r="D636" s="236" t="s">
        <v>197</v>
      </c>
      <c r="E636" s="41"/>
      <c r="F636" s="237" t="s">
        <v>616</v>
      </c>
      <c r="G636" s="41"/>
      <c r="H636" s="41"/>
      <c r="I636" s="221"/>
      <c r="J636" s="41"/>
      <c r="K636" s="41"/>
      <c r="L636" s="45"/>
      <c r="M636" s="222"/>
      <c r="N636" s="223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197</v>
      </c>
      <c r="AU636" s="18" t="s">
        <v>82</v>
      </c>
    </row>
    <row r="637" s="13" customFormat="1">
      <c r="A637" s="13"/>
      <c r="B637" s="238"/>
      <c r="C637" s="239"/>
      <c r="D637" s="219" t="s">
        <v>235</v>
      </c>
      <c r="E637" s="240" t="s">
        <v>19</v>
      </c>
      <c r="F637" s="241" t="s">
        <v>1219</v>
      </c>
      <c r="G637" s="239"/>
      <c r="H637" s="240" t="s">
        <v>19</v>
      </c>
      <c r="I637" s="242"/>
      <c r="J637" s="239"/>
      <c r="K637" s="239"/>
      <c r="L637" s="243"/>
      <c r="M637" s="244"/>
      <c r="N637" s="245"/>
      <c r="O637" s="245"/>
      <c r="P637" s="245"/>
      <c r="Q637" s="245"/>
      <c r="R637" s="245"/>
      <c r="S637" s="245"/>
      <c r="T637" s="24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7" t="s">
        <v>235</v>
      </c>
      <c r="AU637" s="247" t="s">
        <v>82</v>
      </c>
      <c r="AV637" s="13" t="s">
        <v>79</v>
      </c>
      <c r="AW637" s="13" t="s">
        <v>33</v>
      </c>
      <c r="AX637" s="13" t="s">
        <v>72</v>
      </c>
      <c r="AY637" s="247" t="s">
        <v>146</v>
      </c>
    </row>
    <row r="638" s="14" customFormat="1">
      <c r="A638" s="14"/>
      <c r="B638" s="248"/>
      <c r="C638" s="249"/>
      <c r="D638" s="219" t="s">
        <v>235</v>
      </c>
      <c r="E638" s="250" t="s">
        <v>19</v>
      </c>
      <c r="F638" s="251" t="s">
        <v>1220</v>
      </c>
      <c r="G638" s="249"/>
      <c r="H638" s="252">
        <v>13.109999999999999</v>
      </c>
      <c r="I638" s="253"/>
      <c r="J638" s="249"/>
      <c r="K638" s="249"/>
      <c r="L638" s="254"/>
      <c r="M638" s="255"/>
      <c r="N638" s="256"/>
      <c r="O638" s="256"/>
      <c r="P638" s="256"/>
      <c r="Q638" s="256"/>
      <c r="R638" s="256"/>
      <c r="S638" s="256"/>
      <c r="T638" s="257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8" t="s">
        <v>235</v>
      </c>
      <c r="AU638" s="258" t="s">
        <v>82</v>
      </c>
      <c r="AV638" s="14" t="s">
        <v>82</v>
      </c>
      <c r="AW638" s="14" t="s">
        <v>33</v>
      </c>
      <c r="AX638" s="14" t="s">
        <v>72</v>
      </c>
      <c r="AY638" s="258" t="s">
        <v>146</v>
      </c>
    </row>
    <row r="639" s="13" customFormat="1">
      <c r="A639" s="13"/>
      <c r="B639" s="238"/>
      <c r="C639" s="239"/>
      <c r="D639" s="219" t="s">
        <v>235</v>
      </c>
      <c r="E639" s="240" t="s">
        <v>19</v>
      </c>
      <c r="F639" s="241" t="s">
        <v>1221</v>
      </c>
      <c r="G639" s="239"/>
      <c r="H639" s="240" t="s">
        <v>19</v>
      </c>
      <c r="I639" s="242"/>
      <c r="J639" s="239"/>
      <c r="K639" s="239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235</v>
      </c>
      <c r="AU639" s="247" t="s">
        <v>82</v>
      </c>
      <c r="AV639" s="13" t="s">
        <v>79</v>
      </c>
      <c r="AW639" s="13" t="s">
        <v>33</v>
      </c>
      <c r="AX639" s="13" t="s">
        <v>72</v>
      </c>
      <c r="AY639" s="247" t="s">
        <v>146</v>
      </c>
    </row>
    <row r="640" s="14" customFormat="1">
      <c r="A640" s="14"/>
      <c r="B640" s="248"/>
      <c r="C640" s="249"/>
      <c r="D640" s="219" t="s">
        <v>235</v>
      </c>
      <c r="E640" s="250" t="s">
        <v>19</v>
      </c>
      <c r="F640" s="251" t="s">
        <v>1222</v>
      </c>
      <c r="G640" s="249"/>
      <c r="H640" s="252">
        <v>5.3300000000000001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8" t="s">
        <v>235</v>
      </c>
      <c r="AU640" s="258" t="s">
        <v>82</v>
      </c>
      <c r="AV640" s="14" t="s">
        <v>82</v>
      </c>
      <c r="AW640" s="14" t="s">
        <v>33</v>
      </c>
      <c r="AX640" s="14" t="s">
        <v>72</v>
      </c>
      <c r="AY640" s="258" t="s">
        <v>146</v>
      </c>
    </row>
    <row r="641" s="13" customFormat="1">
      <c r="A641" s="13"/>
      <c r="B641" s="238"/>
      <c r="C641" s="239"/>
      <c r="D641" s="219" t="s">
        <v>235</v>
      </c>
      <c r="E641" s="240" t="s">
        <v>19</v>
      </c>
      <c r="F641" s="241" t="s">
        <v>1223</v>
      </c>
      <c r="G641" s="239"/>
      <c r="H641" s="240" t="s">
        <v>19</v>
      </c>
      <c r="I641" s="242"/>
      <c r="J641" s="239"/>
      <c r="K641" s="239"/>
      <c r="L641" s="243"/>
      <c r="M641" s="244"/>
      <c r="N641" s="245"/>
      <c r="O641" s="245"/>
      <c r="P641" s="245"/>
      <c r="Q641" s="245"/>
      <c r="R641" s="245"/>
      <c r="S641" s="245"/>
      <c r="T641" s="24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7" t="s">
        <v>235</v>
      </c>
      <c r="AU641" s="247" t="s">
        <v>82</v>
      </c>
      <c r="AV641" s="13" t="s">
        <v>79</v>
      </c>
      <c r="AW641" s="13" t="s">
        <v>33</v>
      </c>
      <c r="AX641" s="13" t="s">
        <v>72</v>
      </c>
      <c r="AY641" s="247" t="s">
        <v>146</v>
      </c>
    </row>
    <row r="642" s="14" customFormat="1">
      <c r="A642" s="14"/>
      <c r="B642" s="248"/>
      <c r="C642" s="249"/>
      <c r="D642" s="219" t="s">
        <v>235</v>
      </c>
      <c r="E642" s="250" t="s">
        <v>19</v>
      </c>
      <c r="F642" s="251" t="s">
        <v>1224</v>
      </c>
      <c r="G642" s="249"/>
      <c r="H642" s="252">
        <v>2.8799999999999999</v>
      </c>
      <c r="I642" s="253"/>
      <c r="J642" s="249"/>
      <c r="K642" s="249"/>
      <c r="L642" s="254"/>
      <c r="M642" s="255"/>
      <c r="N642" s="256"/>
      <c r="O642" s="256"/>
      <c r="P642" s="256"/>
      <c r="Q642" s="256"/>
      <c r="R642" s="256"/>
      <c r="S642" s="256"/>
      <c r="T642" s="257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8" t="s">
        <v>235</v>
      </c>
      <c r="AU642" s="258" t="s">
        <v>82</v>
      </c>
      <c r="AV642" s="14" t="s">
        <v>82</v>
      </c>
      <c r="AW642" s="14" t="s">
        <v>33</v>
      </c>
      <c r="AX642" s="14" t="s">
        <v>72</v>
      </c>
      <c r="AY642" s="258" t="s">
        <v>146</v>
      </c>
    </row>
    <row r="643" s="13" customFormat="1">
      <c r="A643" s="13"/>
      <c r="B643" s="238"/>
      <c r="C643" s="239"/>
      <c r="D643" s="219" t="s">
        <v>235</v>
      </c>
      <c r="E643" s="240" t="s">
        <v>19</v>
      </c>
      <c r="F643" s="241" t="s">
        <v>1225</v>
      </c>
      <c r="G643" s="239"/>
      <c r="H643" s="240" t="s">
        <v>19</v>
      </c>
      <c r="I643" s="242"/>
      <c r="J643" s="239"/>
      <c r="K643" s="239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235</v>
      </c>
      <c r="AU643" s="247" t="s">
        <v>82</v>
      </c>
      <c r="AV643" s="13" t="s">
        <v>79</v>
      </c>
      <c r="AW643" s="13" t="s">
        <v>33</v>
      </c>
      <c r="AX643" s="13" t="s">
        <v>72</v>
      </c>
      <c r="AY643" s="247" t="s">
        <v>146</v>
      </c>
    </row>
    <row r="644" s="14" customFormat="1">
      <c r="A644" s="14"/>
      <c r="B644" s="248"/>
      <c r="C644" s="249"/>
      <c r="D644" s="219" t="s">
        <v>235</v>
      </c>
      <c r="E644" s="250" t="s">
        <v>19</v>
      </c>
      <c r="F644" s="251" t="s">
        <v>1226</v>
      </c>
      <c r="G644" s="249"/>
      <c r="H644" s="252">
        <v>5.1200000000000001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8" t="s">
        <v>235</v>
      </c>
      <c r="AU644" s="258" t="s">
        <v>82</v>
      </c>
      <c r="AV644" s="14" t="s">
        <v>82</v>
      </c>
      <c r="AW644" s="14" t="s">
        <v>33</v>
      </c>
      <c r="AX644" s="14" t="s">
        <v>72</v>
      </c>
      <c r="AY644" s="258" t="s">
        <v>146</v>
      </c>
    </row>
    <row r="645" s="15" customFormat="1">
      <c r="A645" s="15"/>
      <c r="B645" s="269"/>
      <c r="C645" s="270"/>
      <c r="D645" s="219" t="s">
        <v>235</v>
      </c>
      <c r="E645" s="271" t="s">
        <v>19</v>
      </c>
      <c r="F645" s="272" t="s">
        <v>271</v>
      </c>
      <c r="G645" s="270"/>
      <c r="H645" s="273">
        <v>26.440000000000001</v>
      </c>
      <c r="I645" s="274"/>
      <c r="J645" s="270"/>
      <c r="K645" s="270"/>
      <c r="L645" s="275"/>
      <c r="M645" s="276"/>
      <c r="N645" s="277"/>
      <c r="O645" s="277"/>
      <c r="P645" s="277"/>
      <c r="Q645" s="277"/>
      <c r="R645" s="277"/>
      <c r="S645" s="277"/>
      <c r="T645" s="27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9" t="s">
        <v>235</v>
      </c>
      <c r="AU645" s="279" t="s">
        <v>82</v>
      </c>
      <c r="AV645" s="15" t="s">
        <v>145</v>
      </c>
      <c r="AW645" s="15" t="s">
        <v>33</v>
      </c>
      <c r="AX645" s="15" t="s">
        <v>79</v>
      </c>
      <c r="AY645" s="279" t="s">
        <v>146</v>
      </c>
    </row>
    <row r="646" s="2" customFormat="1" ht="24.15" customHeight="1">
      <c r="A646" s="39"/>
      <c r="B646" s="40"/>
      <c r="C646" s="206" t="s">
        <v>664</v>
      </c>
      <c r="D646" s="206" t="s">
        <v>147</v>
      </c>
      <c r="E646" s="207" t="s">
        <v>618</v>
      </c>
      <c r="F646" s="208" t="s">
        <v>619</v>
      </c>
      <c r="G646" s="209" t="s">
        <v>239</v>
      </c>
      <c r="H646" s="210">
        <v>2.133</v>
      </c>
      <c r="I646" s="211"/>
      <c r="J646" s="212">
        <f>ROUND(I646*H646,2)</f>
        <v>0</v>
      </c>
      <c r="K646" s="208" t="s">
        <v>194</v>
      </c>
      <c r="L646" s="45"/>
      <c r="M646" s="213" t="s">
        <v>19</v>
      </c>
      <c r="N646" s="214" t="s">
        <v>43</v>
      </c>
      <c r="O646" s="85"/>
      <c r="P646" s="215">
        <f>O646*H646</f>
        <v>0</v>
      </c>
      <c r="Q646" s="215">
        <v>0</v>
      </c>
      <c r="R646" s="215">
        <f>Q646*H646</f>
        <v>0</v>
      </c>
      <c r="S646" s="215">
        <v>0</v>
      </c>
      <c r="T646" s="216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17" t="s">
        <v>395</v>
      </c>
      <c r="AT646" s="217" t="s">
        <v>147</v>
      </c>
      <c r="AU646" s="217" t="s">
        <v>82</v>
      </c>
      <c r="AY646" s="18" t="s">
        <v>146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8" t="s">
        <v>79</v>
      </c>
      <c r="BK646" s="218">
        <f>ROUND(I646*H646,2)</f>
        <v>0</v>
      </c>
      <c r="BL646" s="18" t="s">
        <v>395</v>
      </c>
      <c r="BM646" s="217" t="s">
        <v>1233</v>
      </c>
    </row>
    <row r="647" s="2" customFormat="1">
      <c r="A647" s="39"/>
      <c r="B647" s="40"/>
      <c r="C647" s="41"/>
      <c r="D647" s="219" t="s">
        <v>152</v>
      </c>
      <c r="E647" s="41"/>
      <c r="F647" s="220" t="s">
        <v>621</v>
      </c>
      <c r="G647" s="41"/>
      <c r="H647" s="41"/>
      <c r="I647" s="221"/>
      <c r="J647" s="41"/>
      <c r="K647" s="41"/>
      <c r="L647" s="45"/>
      <c r="M647" s="222"/>
      <c r="N647" s="223"/>
      <c r="O647" s="85"/>
      <c r="P647" s="85"/>
      <c r="Q647" s="85"/>
      <c r="R647" s="85"/>
      <c r="S647" s="85"/>
      <c r="T647" s="86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152</v>
      </c>
      <c r="AU647" s="18" t="s">
        <v>82</v>
      </c>
    </row>
    <row r="648" s="2" customFormat="1">
      <c r="A648" s="39"/>
      <c r="B648" s="40"/>
      <c r="C648" s="41"/>
      <c r="D648" s="236" t="s">
        <v>197</v>
      </c>
      <c r="E648" s="41"/>
      <c r="F648" s="237" t="s">
        <v>622</v>
      </c>
      <c r="G648" s="41"/>
      <c r="H648" s="41"/>
      <c r="I648" s="221"/>
      <c r="J648" s="41"/>
      <c r="K648" s="41"/>
      <c r="L648" s="45"/>
      <c r="M648" s="222"/>
      <c r="N648" s="223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197</v>
      </c>
      <c r="AU648" s="18" t="s">
        <v>82</v>
      </c>
    </row>
    <row r="649" s="11" customFormat="1" ht="22.8" customHeight="1">
      <c r="A649" s="11"/>
      <c r="B649" s="192"/>
      <c r="C649" s="193"/>
      <c r="D649" s="194" t="s">
        <v>71</v>
      </c>
      <c r="E649" s="234" t="s">
        <v>1234</v>
      </c>
      <c r="F649" s="234" t="s">
        <v>1235</v>
      </c>
      <c r="G649" s="193"/>
      <c r="H649" s="193"/>
      <c r="I649" s="196"/>
      <c r="J649" s="235">
        <f>BK649</f>
        <v>0</v>
      </c>
      <c r="K649" s="193"/>
      <c r="L649" s="198"/>
      <c r="M649" s="199"/>
      <c r="N649" s="200"/>
      <c r="O649" s="200"/>
      <c r="P649" s="201">
        <f>SUM(P650:P713)</f>
        <v>0</v>
      </c>
      <c r="Q649" s="200"/>
      <c r="R649" s="201">
        <f>SUM(R650:R713)</f>
        <v>2.2728653100000002</v>
      </c>
      <c r="S649" s="200"/>
      <c r="T649" s="202">
        <f>SUM(T650:T713)</f>
        <v>0.63144</v>
      </c>
      <c r="U649" s="11"/>
      <c r="V649" s="11"/>
      <c r="W649" s="11"/>
      <c r="X649" s="11"/>
      <c r="Y649" s="11"/>
      <c r="Z649" s="11"/>
      <c r="AA649" s="11"/>
      <c r="AB649" s="11"/>
      <c r="AC649" s="11"/>
      <c r="AD649" s="11"/>
      <c r="AE649" s="11"/>
      <c r="AR649" s="203" t="s">
        <v>82</v>
      </c>
      <c r="AT649" s="204" t="s">
        <v>71</v>
      </c>
      <c r="AU649" s="204" t="s">
        <v>79</v>
      </c>
      <c r="AY649" s="203" t="s">
        <v>146</v>
      </c>
      <c r="BK649" s="205">
        <f>SUM(BK650:BK713)</f>
        <v>0</v>
      </c>
    </row>
    <row r="650" s="2" customFormat="1" ht="21.75" customHeight="1">
      <c r="A650" s="39"/>
      <c r="B650" s="40"/>
      <c r="C650" s="206" t="s">
        <v>672</v>
      </c>
      <c r="D650" s="206" t="s">
        <v>147</v>
      </c>
      <c r="E650" s="207" t="s">
        <v>1236</v>
      </c>
      <c r="F650" s="208" t="s">
        <v>1237</v>
      </c>
      <c r="G650" s="209" t="s">
        <v>252</v>
      </c>
      <c r="H650" s="210">
        <v>58.409999999999997</v>
      </c>
      <c r="I650" s="211"/>
      <c r="J650" s="212">
        <f>ROUND(I650*H650,2)</f>
        <v>0</v>
      </c>
      <c r="K650" s="208" t="s">
        <v>194</v>
      </c>
      <c r="L650" s="45"/>
      <c r="M650" s="213" t="s">
        <v>19</v>
      </c>
      <c r="N650" s="214" t="s">
        <v>43</v>
      </c>
      <c r="O650" s="85"/>
      <c r="P650" s="215">
        <f>O650*H650</f>
        <v>0</v>
      </c>
      <c r="Q650" s="215">
        <v>0</v>
      </c>
      <c r="R650" s="215">
        <f>Q650*H650</f>
        <v>0</v>
      </c>
      <c r="S650" s="215">
        <v>0</v>
      </c>
      <c r="T650" s="216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17" t="s">
        <v>395</v>
      </c>
      <c r="AT650" s="217" t="s">
        <v>147</v>
      </c>
      <c r="AU650" s="217" t="s">
        <v>82</v>
      </c>
      <c r="AY650" s="18" t="s">
        <v>146</v>
      </c>
      <c r="BE650" s="218">
        <f>IF(N650="základní",J650,0)</f>
        <v>0</v>
      </c>
      <c r="BF650" s="218">
        <f>IF(N650="snížená",J650,0)</f>
        <v>0</v>
      </c>
      <c r="BG650" s="218">
        <f>IF(N650="zákl. přenesená",J650,0)</f>
        <v>0</v>
      </c>
      <c r="BH650" s="218">
        <f>IF(N650="sníž. přenesená",J650,0)</f>
        <v>0</v>
      </c>
      <c r="BI650" s="218">
        <f>IF(N650="nulová",J650,0)</f>
        <v>0</v>
      </c>
      <c r="BJ650" s="18" t="s">
        <v>79</v>
      </c>
      <c r="BK650" s="218">
        <f>ROUND(I650*H650,2)</f>
        <v>0</v>
      </c>
      <c r="BL650" s="18" t="s">
        <v>395</v>
      </c>
      <c r="BM650" s="217" t="s">
        <v>1238</v>
      </c>
    </row>
    <row r="651" s="2" customFormat="1">
      <c r="A651" s="39"/>
      <c r="B651" s="40"/>
      <c r="C651" s="41"/>
      <c r="D651" s="219" t="s">
        <v>152</v>
      </c>
      <c r="E651" s="41"/>
      <c r="F651" s="220" t="s">
        <v>1239</v>
      </c>
      <c r="G651" s="41"/>
      <c r="H651" s="41"/>
      <c r="I651" s="221"/>
      <c r="J651" s="41"/>
      <c r="K651" s="41"/>
      <c r="L651" s="45"/>
      <c r="M651" s="222"/>
      <c r="N651" s="223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152</v>
      </c>
      <c r="AU651" s="18" t="s">
        <v>82</v>
      </c>
    </row>
    <row r="652" s="2" customFormat="1">
      <c r="A652" s="39"/>
      <c r="B652" s="40"/>
      <c r="C652" s="41"/>
      <c r="D652" s="236" t="s">
        <v>197</v>
      </c>
      <c r="E652" s="41"/>
      <c r="F652" s="237" t="s">
        <v>1240</v>
      </c>
      <c r="G652" s="41"/>
      <c r="H652" s="41"/>
      <c r="I652" s="221"/>
      <c r="J652" s="41"/>
      <c r="K652" s="41"/>
      <c r="L652" s="45"/>
      <c r="M652" s="222"/>
      <c r="N652" s="223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197</v>
      </c>
      <c r="AU652" s="18" t="s">
        <v>82</v>
      </c>
    </row>
    <row r="653" s="13" customFormat="1">
      <c r="A653" s="13"/>
      <c r="B653" s="238"/>
      <c r="C653" s="239"/>
      <c r="D653" s="219" t="s">
        <v>235</v>
      </c>
      <c r="E653" s="240" t="s">
        <v>19</v>
      </c>
      <c r="F653" s="241" t="s">
        <v>953</v>
      </c>
      <c r="G653" s="239"/>
      <c r="H653" s="240" t="s">
        <v>19</v>
      </c>
      <c r="I653" s="242"/>
      <c r="J653" s="239"/>
      <c r="K653" s="239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235</v>
      </c>
      <c r="AU653" s="247" t="s">
        <v>82</v>
      </c>
      <c r="AV653" s="13" t="s">
        <v>79</v>
      </c>
      <c r="AW653" s="13" t="s">
        <v>33</v>
      </c>
      <c r="AX653" s="13" t="s">
        <v>72</v>
      </c>
      <c r="AY653" s="247" t="s">
        <v>146</v>
      </c>
    </row>
    <row r="654" s="14" customFormat="1">
      <c r="A654" s="14"/>
      <c r="B654" s="248"/>
      <c r="C654" s="249"/>
      <c r="D654" s="219" t="s">
        <v>235</v>
      </c>
      <c r="E654" s="250" t="s">
        <v>19</v>
      </c>
      <c r="F654" s="251" t="s">
        <v>962</v>
      </c>
      <c r="G654" s="249"/>
      <c r="H654" s="252">
        <v>58.409999999999997</v>
      </c>
      <c r="I654" s="253"/>
      <c r="J654" s="249"/>
      <c r="K654" s="249"/>
      <c r="L654" s="254"/>
      <c r="M654" s="255"/>
      <c r="N654" s="256"/>
      <c r="O654" s="256"/>
      <c r="P654" s="256"/>
      <c r="Q654" s="256"/>
      <c r="R654" s="256"/>
      <c r="S654" s="256"/>
      <c r="T654" s="25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8" t="s">
        <v>235</v>
      </c>
      <c r="AU654" s="258" t="s">
        <v>82</v>
      </c>
      <c r="AV654" s="14" t="s">
        <v>82</v>
      </c>
      <c r="AW654" s="14" t="s">
        <v>33</v>
      </c>
      <c r="AX654" s="14" t="s">
        <v>79</v>
      </c>
      <c r="AY654" s="258" t="s">
        <v>146</v>
      </c>
    </row>
    <row r="655" s="2" customFormat="1" ht="16.5" customHeight="1">
      <c r="A655" s="39"/>
      <c r="B655" s="40"/>
      <c r="C655" s="206" t="s">
        <v>678</v>
      </c>
      <c r="D655" s="206" t="s">
        <v>147</v>
      </c>
      <c r="E655" s="207" t="s">
        <v>1241</v>
      </c>
      <c r="F655" s="208" t="s">
        <v>1242</v>
      </c>
      <c r="G655" s="209" t="s">
        <v>252</v>
      </c>
      <c r="H655" s="210">
        <v>58.409999999999997</v>
      </c>
      <c r="I655" s="211"/>
      <c r="J655" s="212">
        <f>ROUND(I655*H655,2)</f>
        <v>0</v>
      </c>
      <c r="K655" s="208" t="s">
        <v>194</v>
      </c>
      <c r="L655" s="45"/>
      <c r="M655" s="213" t="s">
        <v>19</v>
      </c>
      <c r="N655" s="214" t="s">
        <v>43</v>
      </c>
      <c r="O655" s="85"/>
      <c r="P655" s="215">
        <f>O655*H655</f>
        <v>0</v>
      </c>
      <c r="Q655" s="215">
        <v>0</v>
      </c>
      <c r="R655" s="215">
        <f>Q655*H655</f>
        <v>0</v>
      </c>
      <c r="S655" s="215">
        <v>0</v>
      </c>
      <c r="T655" s="216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17" t="s">
        <v>395</v>
      </c>
      <c r="AT655" s="217" t="s">
        <v>147</v>
      </c>
      <c r="AU655" s="217" t="s">
        <v>82</v>
      </c>
      <c r="AY655" s="18" t="s">
        <v>146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8" t="s">
        <v>79</v>
      </c>
      <c r="BK655" s="218">
        <f>ROUND(I655*H655,2)</f>
        <v>0</v>
      </c>
      <c r="BL655" s="18" t="s">
        <v>395</v>
      </c>
      <c r="BM655" s="217" t="s">
        <v>1243</v>
      </c>
    </row>
    <row r="656" s="2" customFormat="1">
      <c r="A656" s="39"/>
      <c r="B656" s="40"/>
      <c r="C656" s="41"/>
      <c r="D656" s="219" t="s">
        <v>152</v>
      </c>
      <c r="E656" s="41"/>
      <c r="F656" s="220" t="s">
        <v>1244</v>
      </c>
      <c r="G656" s="41"/>
      <c r="H656" s="41"/>
      <c r="I656" s="221"/>
      <c r="J656" s="41"/>
      <c r="K656" s="41"/>
      <c r="L656" s="45"/>
      <c r="M656" s="222"/>
      <c r="N656" s="223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152</v>
      </c>
      <c r="AU656" s="18" t="s">
        <v>82</v>
      </c>
    </row>
    <row r="657" s="2" customFormat="1">
      <c r="A657" s="39"/>
      <c r="B657" s="40"/>
      <c r="C657" s="41"/>
      <c r="D657" s="236" t="s">
        <v>197</v>
      </c>
      <c r="E657" s="41"/>
      <c r="F657" s="237" t="s">
        <v>1245</v>
      </c>
      <c r="G657" s="41"/>
      <c r="H657" s="41"/>
      <c r="I657" s="221"/>
      <c r="J657" s="41"/>
      <c r="K657" s="41"/>
      <c r="L657" s="45"/>
      <c r="M657" s="222"/>
      <c r="N657" s="223"/>
      <c r="O657" s="85"/>
      <c r="P657" s="85"/>
      <c r="Q657" s="85"/>
      <c r="R657" s="85"/>
      <c r="S657" s="85"/>
      <c r="T657" s="86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197</v>
      </c>
      <c r="AU657" s="18" t="s">
        <v>82</v>
      </c>
    </row>
    <row r="658" s="13" customFormat="1">
      <c r="A658" s="13"/>
      <c r="B658" s="238"/>
      <c r="C658" s="239"/>
      <c r="D658" s="219" t="s">
        <v>235</v>
      </c>
      <c r="E658" s="240" t="s">
        <v>19</v>
      </c>
      <c r="F658" s="241" t="s">
        <v>953</v>
      </c>
      <c r="G658" s="239"/>
      <c r="H658" s="240" t="s">
        <v>19</v>
      </c>
      <c r="I658" s="242"/>
      <c r="J658" s="239"/>
      <c r="K658" s="239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235</v>
      </c>
      <c r="AU658" s="247" t="s">
        <v>82</v>
      </c>
      <c r="AV658" s="13" t="s">
        <v>79</v>
      </c>
      <c r="AW658" s="13" t="s">
        <v>33</v>
      </c>
      <c r="AX658" s="13" t="s">
        <v>72</v>
      </c>
      <c r="AY658" s="247" t="s">
        <v>146</v>
      </c>
    </row>
    <row r="659" s="14" customFormat="1">
      <c r="A659" s="14"/>
      <c r="B659" s="248"/>
      <c r="C659" s="249"/>
      <c r="D659" s="219" t="s">
        <v>235</v>
      </c>
      <c r="E659" s="250" t="s">
        <v>19</v>
      </c>
      <c r="F659" s="251" t="s">
        <v>962</v>
      </c>
      <c r="G659" s="249"/>
      <c r="H659" s="252">
        <v>58.409999999999997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8" t="s">
        <v>235</v>
      </c>
      <c r="AU659" s="258" t="s">
        <v>82</v>
      </c>
      <c r="AV659" s="14" t="s">
        <v>82</v>
      </c>
      <c r="AW659" s="14" t="s">
        <v>33</v>
      </c>
      <c r="AX659" s="14" t="s">
        <v>79</v>
      </c>
      <c r="AY659" s="258" t="s">
        <v>146</v>
      </c>
    </row>
    <row r="660" s="2" customFormat="1" ht="37.8" customHeight="1">
      <c r="A660" s="39"/>
      <c r="B660" s="40"/>
      <c r="C660" s="206" t="s">
        <v>686</v>
      </c>
      <c r="D660" s="206" t="s">
        <v>147</v>
      </c>
      <c r="E660" s="207" t="s">
        <v>1246</v>
      </c>
      <c r="F660" s="208" t="s">
        <v>1247</v>
      </c>
      <c r="G660" s="209" t="s">
        <v>252</v>
      </c>
      <c r="H660" s="210">
        <v>58.409999999999997</v>
      </c>
      <c r="I660" s="211"/>
      <c r="J660" s="212">
        <f>ROUND(I660*H660,2)</f>
        <v>0</v>
      </c>
      <c r="K660" s="208" t="s">
        <v>194</v>
      </c>
      <c r="L660" s="45"/>
      <c r="M660" s="213" t="s">
        <v>19</v>
      </c>
      <c r="N660" s="214" t="s">
        <v>43</v>
      </c>
      <c r="O660" s="85"/>
      <c r="P660" s="215">
        <f>O660*H660</f>
        <v>0</v>
      </c>
      <c r="Q660" s="215">
        <v>0.014999999999999999</v>
      </c>
      <c r="R660" s="215">
        <f>Q660*H660</f>
        <v>0.87614999999999987</v>
      </c>
      <c r="S660" s="215">
        <v>0</v>
      </c>
      <c r="T660" s="216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17" t="s">
        <v>395</v>
      </c>
      <c r="AT660" s="217" t="s">
        <v>147</v>
      </c>
      <c r="AU660" s="217" t="s">
        <v>82</v>
      </c>
      <c r="AY660" s="18" t="s">
        <v>146</v>
      </c>
      <c r="BE660" s="218">
        <f>IF(N660="základní",J660,0)</f>
        <v>0</v>
      </c>
      <c r="BF660" s="218">
        <f>IF(N660="snížená",J660,0)</f>
        <v>0</v>
      </c>
      <c r="BG660" s="218">
        <f>IF(N660="zákl. přenesená",J660,0)</f>
        <v>0</v>
      </c>
      <c r="BH660" s="218">
        <f>IF(N660="sníž. přenesená",J660,0)</f>
        <v>0</v>
      </c>
      <c r="BI660" s="218">
        <f>IF(N660="nulová",J660,0)</f>
        <v>0</v>
      </c>
      <c r="BJ660" s="18" t="s">
        <v>79</v>
      </c>
      <c r="BK660" s="218">
        <f>ROUND(I660*H660,2)</f>
        <v>0</v>
      </c>
      <c r="BL660" s="18" t="s">
        <v>395</v>
      </c>
      <c r="BM660" s="217" t="s">
        <v>1248</v>
      </c>
    </row>
    <row r="661" s="2" customFormat="1">
      <c r="A661" s="39"/>
      <c r="B661" s="40"/>
      <c r="C661" s="41"/>
      <c r="D661" s="219" t="s">
        <v>152</v>
      </c>
      <c r="E661" s="41"/>
      <c r="F661" s="220" t="s">
        <v>1249</v>
      </c>
      <c r="G661" s="41"/>
      <c r="H661" s="41"/>
      <c r="I661" s="221"/>
      <c r="J661" s="41"/>
      <c r="K661" s="41"/>
      <c r="L661" s="45"/>
      <c r="M661" s="222"/>
      <c r="N661" s="223"/>
      <c r="O661" s="85"/>
      <c r="P661" s="85"/>
      <c r="Q661" s="85"/>
      <c r="R661" s="85"/>
      <c r="S661" s="85"/>
      <c r="T661" s="86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152</v>
      </c>
      <c r="AU661" s="18" t="s">
        <v>82</v>
      </c>
    </row>
    <row r="662" s="2" customFormat="1">
      <c r="A662" s="39"/>
      <c r="B662" s="40"/>
      <c r="C662" s="41"/>
      <c r="D662" s="236" t="s">
        <v>197</v>
      </c>
      <c r="E662" s="41"/>
      <c r="F662" s="237" t="s">
        <v>1250</v>
      </c>
      <c r="G662" s="41"/>
      <c r="H662" s="41"/>
      <c r="I662" s="221"/>
      <c r="J662" s="41"/>
      <c r="K662" s="41"/>
      <c r="L662" s="45"/>
      <c r="M662" s="222"/>
      <c r="N662" s="223"/>
      <c r="O662" s="85"/>
      <c r="P662" s="85"/>
      <c r="Q662" s="85"/>
      <c r="R662" s="85"/>
      <c r="S662" s="85"/>
      <c r="T662" s="86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197</v>
      </c>
      <c r="AU662" s="18" t="s">
        <v>82</v>
      </c>
    </row>
    <row r="663" s="13" customFormat="1">
      <c r="A663" s="13"/>
      <c r="B663" s="238"/>
      <c r="C663" s="239"/>
      <c r="D663" s="219" t="s">
        <v>235</v>
      </c>
      <c r="E663" s="240" t="s">
        <v>19</v>
      </c>
      <c r="F663" s="241" t="s">
        <v>953</v>
      </c>
      <c r="G663" s="239"/>
      <c r="H663" s="240" t="s">
        <v>19</v>
      </c>
      <c r="I663" s="242"/>
      <c r="J663" s="239"/>
      <c r="K663" s="239"/>
      <c r="L663" s="243"/>
      <c r="M663" s="244"/>
      <c r="N663" s="245"/>
      <c r="O663" s="245"/>
      <c r="P663" s="245"/>
      <c r="Q663" s="245"/>
      <c r="R663" s="245"/>
      <c r="S663" s="245"/>
      <c r="T663" s="24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7" t="s">
        <v>235</v>
      </c>
      <c r="AU663" s="247" t="s">
        <v>82</v>
      </c>
      <c r="AV663" s="13" t="s">
        <v>79</v>
      </c>
      <c r="AW663" s="13" t="s">
        <v>33</v>
      </c>
      <c r="AX663" s="13" t="s">
        <v>72</v>
      </c>
      <c r="AY663" s="247" t="s">
        <v>146</v>
      </c>
    </row>
    <row r="664" s="14" customFormat="1">
      <c r="A664" s="14"/>
      <c r="B664" s="248"/>
      <c r="C664" s="249"/>
      <c r="D664" s="219" t="s">
        <v>235</v>
      </c>
      <c r="E664" s="250" t="s">
        <v>19</v>
      </c>
      <c r="F664" s="251" t="s">
        <v>962</v>
      </c>
      <c r="G664" s="249"/>
      <c r="H664" s="252">
        <v>58.409999999999997</v>
      </c>
      <c r="I664" s="253"/>
      <c r="J664" s="249"/>
      <c r="K664" s="249"/>
      <c r="L664" s="254"/>
      <c r="M664" s="255"/>
      <c r="N664" s="256"/>
      <c r="O664" s="256"/>
      <c r="P664" s="256"/>
      <c r="Q664" s="256"/>
      <c r="R664" s="256"/>
      <c r="S664" s="256"/>
      <c r="T664" s="257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8" t="s">
        <v>235</v>
      </c>
      <c r="AU664" s="258" t="s">
        <v>82</v>
      </c>
      <c r="AV664" s="14" t="s">
        <v>82</v>
      </c>
      <c r="AW664" s="14" t="s">
        <v>33</v>
      </c>
      <c r="AX664" s="14" t="s">
        <v>79</v>
      </c>
      <c r="AY664" s="258" t="s">
        <v>146</v>
      </c>
    </row>
    <row r="665" s="2" customFormat="1" ht="33" customHeight="1">
      <c r="A665" s="39"/>
      <c r="B665" s="40"/>
      <c r="C665" s="206" t="s">
        <v>695</v>
      </c>
      <c r="D665" s="206" t="s">
        <v>147</v>
      </c>
      <c r="E665" s="207" t="s">
        <v>1251</v>
      </c>
      <c r="F665" s="208" t="s">
        <v>1252</v>
      </c>
      <c r="G665" s="209" t="s">
        <v>252</v>
      </c>
      <c r="H665" s="210">
        <v>152.22</v>
      </c>
      <c r="I665" s="211"/>
      <c r="J665" s="212">
        <f>ROUND(I665*H665,2)</f>
        <v>0</v>
      </c>
      <c r="K665" s="208" t="s">
        <v>194</v>
      </c>
      <c r="L665" s="45"/>
      <c r="M665" s="213" t="s">
        <v>19</v>
      </c>
      <c r="N665" s="214" t="s">
        <v>43</v>
      </c>
      <c r="O665" s="85"/>
      <c r="P665" s="215">
        <f>O665*H665</f>
        <v>0</v>
      </c>
      <c r="Q665" s="215">
        <v>0.0044999999999999997</v>
      </c>
      <c r="R665" s="215">
        <f>Q665*H665</f>
        <v>0.68498999999999999</v>
      </c>
      <c r="S665" s="215">
        <v>0</v>
      </c>
      <c r="T665" s="216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17" t="s">
        <v>395</v>
      </c>
      <c r="AT665" s="217" t="s">
        <v>147</v>
      </c>
      <c r="AU665" s="217" t="s">
        <v>82</v>
      </c>
      <c r="AY665" s="18" t="s">
        <v>146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8" t="s">
        <v>79</v>
      </c>
      <c r="BK665" s="218">
        <f>ROUND(I665*H665,2)</f>
        <v>0</v>
      </c>
      <c r="BL665" s="18" t="s">
        <v>395</v>
      </c>
      <c r="BM665" s="217" t="s">
        <v>1253</v>
      </c>
    </row>
    <row r="666" s="2" customFormat="1">
      <c r="A666" s="39"/>
      <c r="B666" s="40"/>
      <c r="C666" s="41"/>
      <c r="D666" s="219" t="s">
        <v>152</v>
      </c>
      <c r="E666" s="41"/>
      <c r="F666" s="220" t="s">
        <v>1254</v>
      </c>
      <c r="G666" s="41"/>
      <c r="H666" s="41"/>
      <c r="I666" s="221"/>
      <c r="J666" s="41"/>
      <c r="K666" s="41"/>
      <c r="L666" s="45"/>
      <c r="M666" s="222"/>
      <c r="N666" s="223"/>
      <c r="O666" s="85"/>
      <c r="P666" s="85"/>
      <c r="Q666" s="85"/>
      <c r="R666" s="85"/>
      <c r="S666" s="85"/>
      <c r="T666" s="86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152</v>
      </c>
      <c r="AU666" s="18" t="s">
        <v>82</v>
      </c>
    </row>
    <row r="667" s="2" customFormat="1">
      <c r="A667" s="39"/>
      <c r="B667" s="40"/>
      <c r="C667" s="41"/>
      <c r="D667" s="236" t="s">
        <v>197</v>
      </c>
      <c r="E667" s="41"/>
      <c r="F667" s="237" t="s">
        <v>1255</v>
      </c>
      <c r="G667" s="41"/>
      <c r="H667" s="41"/>
      <c r="I667" s="221"/>
      <c r="J667" s="41"/>
      <c r="K667" s="41"/>
      <c r="L667" s="45"/>
      <c r="M667" s="222"/>
      <c r="N667" s="223"/>
      <c r="O667" s="85"/>
      <c r="P667" s="85"/>
      <c r="Q667" s="85"/>
      <c r="R667" s="85"/>
      <c r="S667" s="85"/>
      <c r="T667" s="86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197</v>
      </c>
      <c r="AU667" s="18" t="s">
        <v>82</v>
      </c>
    </row>
    <row r="668" s="14" customFormat="1">
      <c r="A668" s="14"/>
      <c r="B668" s="248"/>
      <c r="C668" s="249"/>
      <c r="D668" s="219" t="s">
        <v>235</v>
      </c>
      <c r="E668" s="250" t="s">
        <v>19</v>
      </c>
      <c r="F668" s="251" t="s">
        <v>1085</v>
      </c>
      <c r="G668" s="249"/>
      <c r="H668" s="252">
        <v>21.420000000000002</v>
      </c>
      <c r="I668" s="253"/>
      <c r="J668" s="249"/>
      <c r="K668" s="249"/>
      <c r="L668" s="254"/>
      <c r="M668" s="255"/>
      <c r="N668" s="256"/>
      <c r="O668" s="256"/>
      <c r="P668" s="256"/>
      <c r="Q668" s="256"/>
      <c r="R668" s="256"/>
      <c r="S668" s="256"/>
      <c r="T668" s="257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8" t="s">
        <v>235</v>
      </c>
      <c r="AU668" s="258" t="s">
        <v>82</v>
      </c>
      <c r="AV668" s="14" t="s">
        <v>82</v>
      </c>
      <c r="AW668" s="14" t="s">
        <v>33</v>
      </c>
      <c r="AX668" s="14" t="s">
        <v>72</v>
      </c>
      <c r="AY668" s="258" t="s">
        <v>146</v>
      </c>
    </row>
    <row r="669" s="14" customFormat="1">
      <c r="A669" s="14"/>
      <c r="B669" s="248"/>
      <c r="C669" s="249"/>
      <c r="D669" s="219" t="s">
        <v>235</v>
      </c>
      <c r="E669" s="250" t="s">
        <v>19</v>
      </c>
      <c r="F669" s="251" t="s">
        <v>1086</v>
      </c>
      <c r="G669" s="249"/>
      <c r="H669" s="252">
        <v>58.350000000000001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8" t="s">
        <v>235</v>
      </c>
      <c r="AU669" s="258" t="s">
        <v>82</v>
      </c>
      <c r="AV669" s="14" t="s">
        <v>82</v>
      </c>
      <c r="AW669" s="14" t="s">
        <v>33</v>
      </c>
      <c r="AX669" s="14" t="s">
        <v>72</v>
      </c>
      <c r="AY669" s="258" t="s">
        <v>146</v>
      </c>
    </row>
    <row r="670" s="14" customFormat="1">
      <c r="A670" s="14"/>
      <c r="B670" s="248"/>
      <c r="C670" s="249"/>
      <c r="D670" s="219" t="s">
        <v>235</v>
      </c>
      <c r="E670" s="250" t="s">
        <v>19</v>
      </c>
      <c r="F670" s="251" t="s">
        <v>1087</v>
      </c>
      <c r="G670" s="249"/>
      <c r="H670" s="252">
        <v>13.800000000000001</v>
      </c>
      <c r="I670" s="253"/>
      <c r="J670" s="249"/>
      <c r="K670" s="249"/>
      <c r="L670" s="254"/>
      <c r="M670" s="255"/>
      <c r="N670" s="256"/>
      <c r="O670" s="256"/>
      <c r="P670" s="256"/>
      <c r="Q670" s="256"/>
      <c r="R670" s="256"/>
      <c r="S670" s="256"/>
      <c r="T670" s="257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8" t="s">
        <v>235</v>
      </c>
      <c r="AU670" s="258" t="s">
        <v>82</v>
      </c>
      <c r="AV670" s="14" t="s">
        <v>82</v>
      </c>
      <c r="AW670" s="14" t="s">
        <v>33</v>
      </c>
      <c r="AX670" s="14" t="s">
        <v>72</v>
      </c>
      <c r="AY670" s="258" t="s">
        <v>146</v>
      </c>
    </row>
    <row r="671" s="14" customFormat="1">
      <c r="A671" s="14"/>
      <c r="B671" s="248"/>
      <c r="C671" s="249"/>
      <c r="D671" s="219" t="s">
        <v>235</v>
      </c>
      <c r="E671" s="250" t="s">
        <v>19</v>
      </c>
      <c r="F671" s="251" t="s">
        <v>1088</v>
      </c>
      <c r="G671" s="249"/>
      <c r="H671" s="252">
        <v>58.649999999999999</v>
      </c>
      <c r="I671" s="253"/>
      <c r="J671" s="249"/>
      <c r="K671" s="249"/>
      <c r="L671" s="254"/>
      <c r="M671" s="255"/>
      <c r="N671" s="256"/>
      <c r="O671" s="256"/>
      <c r="P671" s="256"/>
      <c r="Q671" s="256"/>
      <c r="R671" s="256"/>
      <c r="S671" s="256"/>
      <c r="T671" s="257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8" t="s">
        <v>235</v>
      </c>
      <c r="AU671" s="258" t="s">
        <v>82</v>
      </c>
      <c r="AV671" s="14" t="s">
        <v>82</v>
      </c>
      <c r="AW671" s="14" t="s">
        <v>33</v>
      </c>
      <c r="AX671" s="14" t="s">
        <v>72</v>
      </c>
      <c r="AY671" s="258" t="s">
        <v>146</v>
      </c>
    </row>
    <row r="672" s="15" customFormat="1">
      <c r="A672" s="15"/>
      <c r="B672" s="269"/>
      <c r="C672" s="270"/>
      <c r="D672" s="219" t="s">
        <v>235</v>
      </c>
      <c r="E672" s="271" t="s">
        <v>19</v>
      </c>
      <c r="F672" s="272" t="s">
        <v>271</v>
      </c>
      <c r="G672" s="270"/>
      <c r="H672" s="273">
        <v>152.22</v>
      </c>
      <c r="I672" s="274"/>
      <c r="J672" s="270"/>
      <c r="K672" s="270"/>
      <c r="L672" s="275"/>
      <c r="M672" s="276"/>
      <c r="N672" s="277"/>
      <c r="O672" s="277"/>
      <c r="P672" s="277"/>
      <c r="Q672" s="277"/>
      <c r="R672" s="277"/>
      <c r="S672" s="277"/>
      <c r="T672" s="278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79" t="s">
        <v>235</v>
      </c>
      <c r="AU672" s="279" t="s">
        <v>82</v>
      </c>
      <c r="AV672" s="15" t="s">
        <v>145</v>
      </c>
      <c r="AW672" s="15" t="s">
        <v>33</v>
      </c>
      <c r="AX672" s="15" t="s">
        <v>79</v>
      </c>
      <c r="AY672" s="279" t="s">
        <v>146</v>
      </c>
    </row>
    <row r="673" s="2" customFormat="1" ht="24.15" customHeight="1">
      <c r="A673" s="39"/>
      <c r="B673" s="40"/>
      <c r="C673" s="206" t="s">
        <v>701</v>
      </c>
      <c r="D673" s="206" t="s">
        <v>147</v>
      </c>
      <c r="E673" s="207" t="s">
        <v>1256</v>
      </c>
      <c r="F673" s="208" t="s">
        <v>1257</v>
      </c>
      <c r="G673" s="209" t="s">
        <v>252</v>
      </c>
      <c r="H673" s="210">
        <v>210.47999999999999</v>
      </c>
      <c r="I673" s="211"/>
      <c r="J673" s="212">
        <f>ROUND(I673*H673,2)</f>
        <v>0</v>
      </c>
      <c r="K673" s="208" t="s">
        <v>194</v>
      </c>
      <c r="L673" s="45"/>
      <c r="M673" s="213" t="s">
        <v>19</v>
      </c>
      <c r="N673" s="214" t="s">
        <v>43</v>
      </c>
      <c r="O673" s="85"/>
      <c r="P673" s="215">
        <f>O673*H673</f>
        <v>0</v>
      </c>
      <c r="Q673" s="215">
        <v>0</v>
      </c>
      <c r="R673" s="215">
        <f>Q673*H673</f>
        <v>0</v>
      </c>
      <c r="S673" s="215">
        <v>0.0030000000000000001</v>
      </c>
      <c r="T673" s="216">
        <f>S673*H673</f>
        <v>0.63144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17" t="s">
        <v>395</v>
      </c>
      <c r="AT673" s="217" t="s">
        <v>147</v>
      </c>
      <c r="AU673" s="217" t="s">
        <v>82</v>
      </c>
      <c r="AY673" s="18" t="s">
        <v>146</v>
      </c>
      <c r="BE673" s="218">
        <f>IF(N673="základní",J673,0)</f>
        <v>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8" t="s">
        <v>79</v>
      </c>
      <c r="BK673" s="218">
        <f>ROUND(I673*H673,2)</f>
        <v>0</v>
      </c>
      <c r="BL673" s="18" t="s">
        <v>395</v>
      </c>
      <c r="BM673" s="217" t="s">
        <v>1258</v>
      </c>
    </row>
    <row r="674" s="2" customFormat="1">
      <c r="A674" s="39"/>
      <c r="B674" s="40"/>
      <c r="C674" s="41"/>
      <c r="D674" s="219" t="s">
        <v>152</v>
      </c>
      <c r="E674" s="41"/>
      <c r="F674" s="220" t="s">
        <v>1259</v>
      </c>
      <c r="G674" s="41"/>
      <c r="H674" s="41"/>
      <c r="I674" s="221"/>
      <c r="J674" s="41"/>
      <c r="K674" s="41"/>
      <c r="L674" s="45"/>
      <c r="M674" s="222"/>
      <c r="N674" s="223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152</v>
      </c>
      <c r="AU674" s="18" t="s">
        <v>82</v>
      </c>
    </row>
    <row r="675" s="2" customFormat="1">
      <c r="A675" s="39"/>
      <c r="B675" s="40"/>
      <c r="C675" s="41"/>
      <c r="D675" s="236" t="s">
        <v>197</v>
      </c>
      <c r="E675" s="41"/>
      <c r="F675" s="237" t="s">
        <v>1260</v>
      </c>
      <c r="G675" s="41"/>
      <c r="H675" s="41"/>
      <c r="I675" s="221"/>
      <c r="J675" s="41"/>
      <c r="K675" s="41"/>
      <c r="L675" s="45"/>
      <c r="M675" s="222"/>
      <c r="N675" s="223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197</v>
      </c>
      <c r="AU675" s="18" t="s">
        <v>82</v>
      </c>
    </row>
    <row r="676" s="14" customFormat="1">
      <c r="A676" s="14"/>
      <c r="B676" s="248"/>
      <c r="C676" s="249"/>
      <c r="D676" s="219" t="s">
        <v>235</v>
      </c>
      <c r="E676" s="250" t="s">
        <v>19</v>
      </c>
      <c r="F676" s="251" t="s">
        <v>1085</v>
      </c>
      <c r="G676" s="249"/>
      <c r="H676" s="252">
        <v>21.420000000000002</v>
      </c>
      <c r="I676" s="253"/>
      <c r="J676" s="249"/>
      <c r="K676" s="249"/>
      <c r="L676" s="254"/>
      <c r="M676" s="255"/>
      <c r="N676" s="256"/>
      <c r="O676" s="256"/>
      <c r="P676" s="256"/>
      <c r="Q676" s="256"/>
      <c r="R676" s="256"/>
      <c r="S676" s="256"/>
      <c r="T676" s="257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8" t="s">
        <v>235</v>
      </c>
      <c r="AU676" s="258" t="s">
        <v>82</v>
      </c>
      <c r="AV676" s="14" t="s">
        <v>82</v>
      </c>
      <c r="AW676" s="14" t="s">
        <v>33</v>
      </c>
      <c r="AX676" s="14" t="s">
        <v>72</v>
      </c>
      <c r="AY676" s="258" t="s">
        <v>146</v>
      </c>
    </row>
    <row r="677" s="14" customFormat="1">
      <c r="A677" s="14"/>
      <c r="B677" s="248"/>
      <c r="C677" s="249"/>
      <c r="D677" s="219" t="s">
        <v>235</v>
      </c>
      <c r="E677" s="250" t="s">
        <v>19</v>
      </c>
      <c r="F677" s="251" t="s">
        <v>1086</v>
      </c>
      <c r="G677" s="249"/>
      <c r="H677" s="252">
        <v>58.350000000000001</v>
      </c>
      <c r="I677" s="253"/>
      <c r="J677" s="249"/>
      <c r="K677" s="249"/>
      <c r="L677" s="254"/>
      <c r="M677" s="255"/>
      <c r="N677" s="256"/>
      <c r="O677" s="256"/>
      <c r="P677" s="256"/>
      <c r="Q677" s="256"/>
      <c r="R677" s="256"/>
      <c r="S677" s="256"/>
      <c r="T677" s="257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8" t="s">
        <v>235</v>
      </c>
      <c r="AU677" s="258" t="s">
        <v>82</v>
      </c>
      <c r="AV677" s="14" t="s">
        <v>82</v>
      </c>
      <c r="AW677" s="14" t="s">
        <v>33</v>
      </c>
      <c r="AX677" s="14" t="s">
        <v>72</v>
      </c>
      <c r="AY677" s="258" t="s">
        <v>146</v>
      </c>
    </row>
    <row r="678" s="14" customFormat="1">
      <c r="A678" s="14"/>
      <c r="B678" s="248"/>
      <c r="C678" s="249"/>
      <c r="D678" s="219" t="s">
        <v>235</v>
      </c>
      <c r="E678" s="250" t="s">
        <v>19</v>
      </c>
      <c r="F678" s="251" t="s">
        <v>1087</v>
      </c>
      <c r="G678" s="249"/>
      <c r="H678" s="252">
        <v>13.800000000000001</v>
      </c>
      <c r="I678" s="253"/>
      <c r="J678" s="249"/>
      <c r="K678" s="249"/>
      <c r="L678" s="254"/>
      <c r="M678" s="255"/>
      <c r="N678" s="256"/>
      <c r="O678" s="256"/>
      <c r="P678" s="256"/>
      <c r="Q678" s="256"/>
      <c r="R678" s="256"/>
      <c r="S678" s="256"/>
      <c r="T678" s="257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8" t="s">
        <v>235</v>
      </c>
      <c r="AU678" s="258" t="s">
        <v>82</v>
      </c>
      <c r="AV678" s="14" t="s">
        <v>82</v>
      </c>
      <c r="AW678" s="14" t="s">
        <v>33</v>
      </c>
      <c r="AX678" s="14" t="s">
        <v>72</v>
      </c>
      <c r="AY678" s="258" t="s">
        <v>146</v>
      </c>
    </row>
    <row r="679" s="14" customFormat="1">
      <c r="A679" s="14"/>
      <c r="B679" s="248"/>
      <c r="C679" s="249"/>
      <c r="D679" s="219" t="s">
        <v>235</v>
      </c>
      <c r="E679" s="250" t="s">
        <v>19</v>
      </c>
      <c r="F679" s="251" t="s">
        <v>1088</v>
      </c>
      <c r="G679" s="249"/>
      <c r="H679" s="252">
        <v>58.649999999999999</v>
      </c>
      <c r="I679" s="253"/>
      <c r="J679" s="249"/>
      <c r="K679" s="249"/>
      <c r="L679" s="254"/>
      <c r="M679" s="255"/>
      <c r="N679" s="256"/>
      <c r="O679" s="256"/>
      <c r="P679" s="256"/>
      <c r="Q679" s="256"/>
      <c r="R679" s="256"/>
      <c r="S679" s="256"/>
      <c r="T679" s="257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8" t="s">
        <v>235</v>
      </c>
      <c r="AU679" s="258" t="s">
        <v>82</v>
      </c>
      <c r="AV679" s="14" t="s">
        <v>82</v>
      </c>
      <c r="AW679" s="14" t="s">
        <v>33</v>
      </c>
      <c r="AX679" s="14" t="s">
        <v>72</v>
      </c>
      <c r="AY679" s="258" t="s">
        <v>146</v>
      </c>
    </row>
    <row r="680" s="14" customFormat="1">
      <c r="A680" s="14"/>
      <c r="B680" s="248"/>
      <c r="C680" s="249"/>
      <c r="D680" s="219" t="s">
        <v>235</v>
      </c>
      <c r="E680" s="250" t="s">
        <v>19</v>
      </c>
      <c r="F680" s="251" t="s">
        <v>1089</v>
      </c>
      <c r="G680" s="249"/>
      <c r="H680" s="252">
        <v>58.259999999999998</v>
      </c>
      <c r="I680" s="253"/>
      <c r="J680" s="249"/>
      <c r="K680" s="249"/>
      <c r="L680" s="254"/>
      <c r="M680" s="255"/>
      <c r="N680" s="256"/>
      <c r="O680" s="256"/>
      <c r="P680" s="256"/>
      <c r="Q680" s="256"/>
      <c r="R680" s="256"/>
      <c r="S680" s="256"/>
      <c r="T680" s="257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8" t="s">
        <v>235</v>
      </c>
      <c r="AU680" s="258" t="s">
        <v>82</v>
      </c>
      <c r="AV680" s="14" t="s">
        <v>82</v>
      </c>
      <c r="AW680" s="14" t="s">
        <v>33</v>
      </c>
      <c r="AX680" s="14" t="s">
        <v>72</v>
      </c>
      <c r="AY680" s="258" t="s">
        <v>146</v>
      </c>
    </row>
    <row r="681" s="15" customFormat="1">
      <c r="A681" s="15"/>
      <c r="B681" s="269"/>
      <c r="C681" s="270"/>
      <c r="D681" s="219" t="s">
        <v>235</v>
      </c>
      <c r="E681" s="271" t="s">
        <v>19</v>
      </c>
      <c r="F681" s="272" t="s">
        <v>271</v>
      </c>
      <c r="G681" s="270"/>
      <c r="H681" s="273">
        <v>210.47999999999999</v>
      </c>
      <c r="I681" s="274"/>
      <c r="J681" s="270"/>
      <c r="K681" s="270"/>
      <c r="L681" s="275"/>
      <c r="M681" s="276"/>
      <c r="N681" s="277"/>
      <c r="O681" s="277"/>
      <c r="P681" s="277"/>
      <c r="Q681" s="277"/>
      <c r="R681" s="277"/>
      <c r="S681" s="277"/>
      <c r="T681" s="278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79" t="s">
        <v>235</v>
      </c>
      <c r="AU681" s="279" t="s">
        <v>82</v>
      </c>
      <c r="AV681" s="15" t="s">
        <v>145</v>
      </c>
      <c r="AW681" s="15" t="s">
        <v>33</v>
      </c>
      <c r="AX681" s="15" t="s">
        <v>79</v>
      </c>
      <c r="AY681" s="279" t="s">
        <v>146</v>
      </c>
    </row>
    <row r="682" s="2" customFormat="1" ht="16.5" customHeight="1">
      <c r="A682" s="39"/>
      <c r="B682" s="40"/>
      <c r="C682" s="206" t="s">
        <v>716</v>
      </c>
      <c r="D682" s="206" t="s">
        <v>147</v>
      </c>
      <c r="E682" s="207" t="s">
        <v>1261</v>
      </c>
      <c r="F682" s="208" t="s">
        <v>1262</v>
      </c>
      <c r="G682" s="209" t="s">
        <v>252</v>
      </c>
      <c r="H682" s="210">
        <v>210.47999999999999</v>
      </c>
      <c r="I682" s="211"/>
      <c r="J682" s="212">
        <f>ROUND(I682*H682,2)</f>
        <v>0</v>
      </c>
      <c r="K682" s="208" t="s">
        <v>194</v>
      </c>
      <c r="L682" s="45"/>
      <c r="M682" s="213" t="s">
        <v>19</v>
      </c>
      <c r="N682" s="214" t="s">
        <v>43</v>
      </c>
      <c r="O682" s="85"/>
      <c r="P682" s="215">
        <f>O682*H682</f>
        <v>0</v>
      </c>
      <c r="Q682" s="215">
        <v>0.00029999999999999997</v>
      </c>
      <c r="R682" s="215">
        <f>Q682*H682</f>
        <v>0.063143999999999992</v>
      </c>
      <c r="S682" s="215">
        <v>0</v>
      </c>
      <c r="T682" s="216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17" t="s">
        <v>395</v>
      </c>
      <c r="AT682" s="217" t="s">
        <v>147</v>
      </c>
      <c r="AU682" s="217" t="s">
        <v>82</v>
      </c>
      <c r="AY682" s="18" t="s">
        <v>146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8" t="s">
        <v>79</v>
      </c>
      <c r="BK682" s="218">
        <f>ROUND(I682*H682,2)</f>
        <v>0</v>
      </c>
      <c r="BL682" s="18" t="s">
        <v>395</v>
      </c>
      <c r="BM682" s="217" t="s">
        <v>1263</v>
      </c>
    </row>
    <row r="683" s="2" customFormat="1">
      <c r="A683" s="39"/>
      <c r="B683" s="40"/>
      <c r="C683" s="41"/>
      <c r="D683" s="219" t="s">
        <v>152</v>
      </c>
      <c r="E683" s="41"/>
      <c r="F683" s="220" t="s">
        <v>1264</v>
      </c>
      <c r="G683" s="41"/>
      <c r="H683" s="41"/>
      <c r="I683" s="221"/>
      <c r="J683" s="41"/>
      <c r="K683" s="41"/>
      <c r="L683" s="45"/>
      <c r="M683" s="222"/>
      <c r="N683" s="223"/>
      <c r="O683" s="85"/>
      <c r="P683" s="85"/>
      <c r="Q683" s="85"/>
      <c r="R683" s="85"/>
      <c r="S683" s="85"/>
      <c r="T683" s="86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152</v>
      </c>
      <c r="AU683" s="18" t="s">
        <v>82</v>
      </c>
    </row>
    <row r="684" s="2" customFormat="1">
      <c r="A684" s="39"/>
      <c r="B684" s="40"/>
      <c r="C684" s="41"/>
      <c r="D684" s="236" t="s">
        <v>197</v>
      </c>
      <c r="E684" s="41"/>
      <c r="F684" s="237" t="s">
        <v>1265</v>
      </c>
      <c r="G684" s="41"/>
      <c r="H684" s="41"/>
      <c r="I684" s="221"/>
      <c r="J684" s="41"/>
      <c r="K684" s="41"/>
      <c r="L684" s="45"/>
      <c r="M684" s="222"/>
      <c r="N684" s="223"/>
      <c r="O684" s="85"/>
      <c r="P684" s="85"/>
      <c r="Q684" s="85"/>
      <c r="R684" s="85"/>
      <c r="S684" s="85"/>
      <c r="T684" s="86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197</v>
      </c>
      <c r="AU684" s="18" t="s">
        <v>82</v>
      </c>
    </row>
    <row r="685" s="14" customFormat="1">
      <c r="A685" s="14"/>
      <c r="B685" s="248"/>
      <c r="C685" s="249"/>
      <c r="D685" s="219" t="s">
        <v>235</v>
      </c>
      <c r="E685" s="250" t="s">
        <v>19</v>
      </c>
      <c r="F685" s="251" t="s">
        <v>1085</v>
      </c>
      <c r="G685" s="249"/>
      <c r="H685" s="252">
        <v>21.420000000000002</v>
      </c>
      <c r="I685" s="253"/>
      <c r="J685" s="249"/>
      <c r="K685" s="249"/>
      <c r="L685" s="254"/>
      <c r="M685" s="255"/>
      <c r="N685" s="256"/>
      <c r="O685" s="256"/>
      <c r="P685" s="256"/>
      <c r="Q685" s="256"/>
      <c r="R685" s="256"/>
      <c r="S685" s="256"/>
      <c r="T685" s="257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8" t="s">
        <v>235</v>
      </c>
      <c r="AU685" s="258" t="s">
        <v>82</v>
      </c>
      <c r="AV685" s="14" t="s">
        <v>82</v>
      </c>
      <c r="AW685" s="14" t="s">
        <v>33</v>
      </c>
      <c r="AX685" s="14" t="s">
        <v>72</v>
      </c>
      <c r="AY685" s="258" t="s">
        <v>146</v>
      </c>
    </row>
    <row r="686" s="14" customFormat="1">
      <c r="A686" s="14"/>
      <c r="B686" s="248"/>
      <c r="C686" s="249"/>
      <c r="D686" s="219" t="s">
        <v>235</v>
      </c>
      <c r="E686" s="250" t="s">
        <v>19</v>
      </c>
      <c r="F686" s="251" t="s">
        <v>1086</v>
      </c>
      <c r="G686" s="249"/>
      <c r="H686" s="252">
        <v>58.350000000000001</v>
      </c>
      <c r="I686" s="253"/>
      <c r="J686" s="249"/>
      <c r="K686" s="249"/>
      <c r="L686" s="254"/>
      <c r="M686" s="255"/>
      <c r="N686" s="256"/>
      <c r="O686" s="256"/>
      <c r="P686" s="256"/>
      <c r="Q686" s="256"/>
      <c r="R686" s="256"/>
      <c r="S686" s="256"/>
      <c r="T686" s="25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8" t="s">
        <v>235</v>
      </c>
      <c r="AU686" s="258" t="s">
        <v>82</v>
      </c>
      <c r="AV686" s="14" t="s">
        <v>82</v>
      </c>
      <c r="AW686" s="14" t="s">
        <v>33</v>
      </c>
      <c r="AX686" s="14" t="s">
        <v>72</v>
      </c>
      <c r="AY686" s="258" t="s">
        <v>146</v>
      </c>
    </row>
    <row r="687" s="14" customFormat="1">
      <c r="A687" s="14"/>
      <c r="B687" s="248"/>
      <c r="C687" s="249"/>
      <c r="D687" s="219" t="s">
        <v>235</v>
      </c>
      <c r="E687" s="250" t="s">
        <v>19</v>
      </c>
      <c r="F687" s="251" t="s">
        <v>1087</v>
      </c>
      <c r="G687" s="249"/>
      <c r="H687" s="252">
        <v>13.800000000000001</v>
      </c>
      <c r="I687" s="253"/>
      <c r="J687" s="249"/>
      <c r="K687" s="249"/>
      <c r="L687" s="254"/>
      <c r="M687" s="255"/>
      <c r="N687" s="256"/>
      <c r="O687" s="256"/>
      <c r="P687" s="256"/>
      <c r="Q687" s="256"/>
      <c r="R687" s="256"/>
      <c r="S687" s="256"/>
      <c r="T687" s="257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8" t="s">
        <v>235</v>
      </c>
      <c r="AU687" s="258" t="s">
        <v>82</v>
      </c>
      <c r="AV687" s="14" t="s">
        <v>82</v>
      </c>
      <c r="AW687" s="14" t="s">
        <v>33</v>
      </c>
      <c r="AX687" s="14" t="s">
        <v>72</v>
      </c>
      <c r="AY687" s="258" t="s">
        <v>146</v>
      </c>
    </row>
    <row r="688" s="14" customFormat="1">
      <c r="A688" s="14"/>
      <c r="B688" s="248"/>
      <c r="C688" s="249"/>
      <c r="D688" s="219" t="s">
        <v>235</v>
      </c>
      <c r="E688" s="250" t="s">
        <v>19</v>
      </c>
      <c r="F688" s="251" t="s">
        <v>1088</v>
      </c>
      <c r="G688" s="249"/>
      <c r="H688" s="252">
        <v>58.649999999999999</v>
      </c>
      <c r="I688" s="253"/>
      <c r="J688" s="249"/>
      <c r="K688" s="249"/>
      <c r="L688" s="254"/>
      <c r="M688" s="255"/>
      <c r="N688" s="256"/>
      <c r="O688" s="256"/>
      <c r="P688" s="256"/>
      <c r="Q688" s="256"/>
      <c r="R688" s="256"/>
      <c r="S688" s="256"/>
      <c r="T688" s="257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8" t="s">
        <v>235</v>
      </c>
      <c r="AU688" s="258" t="s">
        <v>82</v>
      </c>
      <c r="AV688" s="14" t="s">
        <v>82</v>
      </c>
      <c r="AW688" s="14" t="s">
        <v>33</v>
      </c>
      <c r="AX688" s="14" t="s">
        <v>72</v>
      </c>
      <c r="AY688" s="258" t="s">
        <v>146</v>
      </c>
    </row>
    <row r="689" s="14" customFormat="1">
      <c r="A689" s="14"/>
      <c r="B689" s="248"/>
      <c r="C689" s="249"/>
      <c r="D689" s="219" t="s">
        <v>235</v>
      </c>
      <c r="E689" s="250" t="s">
        <v>19</v>
      </c>
      <c r="F689" s="251" t="s">
        <v>1089</v>
      </c>
      <c r="G689" s="249"/>
      <c r="H689" s="252">
        <v>58.259999999999998</v>
      </c>
      <c r="I689" s="253"/>
      <c r="J689" s="249"/>
      <c r="K689" s="249"/>
      <c r="L689" s="254"/>
      <c r="M689" s="255"/>
      <c r="N689" s="256"/>
      <c r="O689" s="256"/>
      <c r="P689" s="256"/>
      <c r="Q689" s="256"/>
      <c r="R689" s="256"/>
      <c r="S689" s="256"/>
      <c r="T689" s="257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8" t="s">
        <v>235</v>
      </c>
      <c r="AU689" s="258" t="s">
        <v>82</v>
      </c>
      <c r="AV689" s="14" t="s">
        <v>82</v>
      </c>
      <c r="AW689" s="14" t="s">
        <v>33</v>
      </c>
      <c r="AX689" s="14" t="s">
        <v>72</v>
      </c>
      <c r="AY689" s="258" t="s">
        <v>146</v>
      </c>
    </row>
    <row r="690" s="15" customFormat="1">
      <c r="A690" s="15"/>
      <c r="B690" s="269"/>
      <c r="C690" s="270"/>
      <c r="D690" s="219" t="s">
        <v>235</v>
      </c>
      <c r="E690" s="271" t="s">
        <v>19</v>
      </c>
      <c r="F690" s="272" t="s">
        <v>271</v>
      </c>
      <c r="G690" s="270"/>
      <c r="H690" s="273">
        <v>210.47999999999999</v>
      </c>
      <c r="I690" s="274"/>
      <c r="J690" s="270"/>
      <c r="K690" s="270"/>
      <c r="L690" s="275"/>
      <c r="M690" s="276"/>
      <c r="N690" s="277"/>
      <c r="O690" s="277"/>
      <c r="P690" s="277"/>
      <c r="Q690" s="277"/>
      <c r="R690" s="277"/>
      <c r="S690" s="277"/>
      <c r="T690" s="278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79" t="s">
        <v>235</v>
      </c>
      <c r="AU690" s="279" t="s">
        <v>82</v>
      </c>
      <c r="AV690" s="15" t="s">
        <v>145</v>
      </c>
      <c r="AW690" s="15" t="s">
        <v>33</v>
      </c>
      <c r="AX690" s="15" t="s">
        <v>79</v>
      </c>
      <c r="AY690" s="279" t="s">
        <v>146</v>
      </c>
    </row>
    <row r="691" s="2" customFormat="1" ht="16.5" customHeight="1">
      <c r="A691" s="39"/>
      <c r="B691" s="40"/>
      <c r="C691" s="259" t="s">
        <v>721</v>
      </c>
      <c r="D691" s="259" t="s">
        <v>245</v>
      </c>
      <c r="E691" s="260" t="s">
        <v>1266</v>
      </c>
      <c r="F691" s="261" t="s">
        <v>1267</v>
      </c>
      <c r="G691" s="262" t="s">
        <v>252</v>
      </c>
      <c r="H691" s="263">
        <v>231.52799999999999</v>
      </c>
      <c r="I691" s="264"/>
      <c r="J691" s="265">
        <f>ROUND(I691*H691,2)</f>
        <v>0</v>
      </c>
      <c r="K691" s="261" t="s">
        <v>194</v>
      </c>
      <c r="L691" s="266"/>
      <c r="M691" s="267" t="s">
        <v>19</v>
      </c>
      <c r="N691" s="268" t="s">
        <v>43</v>
      </c>
      <c r="O691" s="85"/>
      <c r="P691" s="215">
        <f>O691*H691</f>
        <v>0</v>
      </c>
      <c r="Q691" s="215">
        <v>0.00264</v>
      </c>
      <c r="R691" s="215">
        <f>Q691*H691</f>
        <v>0.61123391999999999</v>
      </c>
      <c r="S691" s="215">
        <v>0</v>
      </c>
      <c r="T691" s="216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17" t="s">
        <v>485</v>
      </c>
      <c r="AT691" s="217" t="s">
        <v>245</v>
      </c>
      <c r="AU691" s="217" t="s">
        <v>82</v>
      </c>
      <c r="AY691" s="18" t="s">
        <v>146</v>
      </c>
      <c r="BE691" s="218">
        <f>IF(N691="základní",J691,0)</f>
        <v>0</v>
      </c>
      <c r="BF691" s="218">
        <f>IF(N691="snížená",J691,0)</f>
        <v>0</v>
      </c>
      <c r="BG691" s="218">
        <f>IF(N691="zákl. přenesená",J691,0)</f>
        <v>0</v>
      </c>
      <c r="BH691" s="218">
        <f>IF(N691="sníž. přenesená",J691,0)</f>
        <v>0</v>
      </c>
      <c r="BI691" s="218">
        <f>IF(N691="nulová",J691,0)</f>
        <v>0</v>
      </c>
      <c r="BJ691" s="18" t="s">
        <v>79</v>
      </c>
      <c r="BK691" s="218">
        <f>ROUND(I691*H691,2)</f>
        <v>0</v>
      </c>
      <c r="BL691" s="18" t="s">
        <v>395</v>
      </c>
      <c r="BM691" s="217" t="s">
        <v>1268</v>
      </c>
    </row>
    <row r="692" s="2" customFormat="1">
      <c r="A692" s="39"/>
      <c r="B692" s="40"/>
      <c r="C692" s="41"/>
      <c r="D692" s="219" t="s">
        <v>152</v>
      </c>
      <c r="E692" s="41"/>
      <c r="F692" s="220" t="s">
        <v>1267</v>
      </c>
      <c r="G692" s="41"/>
      <c r="H692" s="41"/>
      <c r="I692" s="221"/>
      <c r="J692" s="41"/>
      <c r="K692" s="41"/>
      <c r="L692" s="45"/>
      <c r="M692" s="222"/>
      <c r="N692" s="223"/>
      <c r="O692" s="85"/>
      <c r="P692" s="85"/>
      <c r="Q692" s="85"/>
      <c r="R692" s="85"/>
      <c r="S692" s="85"/>
      <c r="T692" s="86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152</v>
      </c>
      <c r="AU692" s="18" t="s">
        <v>82</v>
      </c>
    </row>
    <row r="693" s="14" customFormat="1">
      <c r="A693" s="14"/>
      <c r="B693" s="248"/>
      <c r="C693" s="249"/>
      <c r="D693" s="219" t="s">
        <v>235</v>
      </c>
      <c r="E693" s="249"/>
      <c r="F693" s="251" t="s">
        <v>1269</v>
      </c>
      <c r="G693" s="249"/>
      <c r="H693" s="252">
        <v>231.52799999999999</v>
      </c>
      <c r="I693" s="253"/>
      <c r="J693" s="249"/>
      <c r="K693" s="249"/>
      <c r="L693" s="254"/>
      <c r="M693" s="255"/>
      <c r="N693" s="256"/>
      <c r="O693" s="256"/>
      <c r="P693" s="256"/>
      <c r="Q693" s="256"/>
      <c r="R693" s="256"/>
      <c r="S693" s="256"/>
      <c r="T693" s="257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8" t="s">
        <v>235</v>
      </c>
      <c r="AU693" s="258" t="s">
        <v>82</v>
      </c>
      <c r="AV693" s="14" t="s">
        <v>82</v>
      </c>
      <c r="AW693" s="14" t="s">
        <v>4</v>
      </c>
      <c r="AX693" s="14" t="s">
        <v>79</v>
      </c>
      <c r="AY693" s="258" t="s">
        <v>146</v>
      </c>
    </row>
    <row r="694" s="2" customFormat="1" ht="16.5" customHeight="1">
      <c r="A694" s="39"/>
      <c r="B694" s="40"/>
      <c r="C694" s="206" t="s">
        <v>735</v>
      </c>
      <c r="D694" s="206" t="s">
        <v>147</v>
      </c>
      <c r="E694" s="207" t="s">
        <v>1270</v>
      </c>
      <c r="F694" s="208" t="s">
        <v>1271</v>
      </c>
      <c r="G694" s="209" t="s">
        <v>414</v>
      </c>
      <c r="H694" s="210">
        <v>130.86000000000001</v>
      </c>
      <c r="I694" s="211"/>
      <c r="J694" s="212">
        <f>ROUND(I694*H694,2)</f>
        <v>0</v>
      </c>
      <c r="K694" s="208" t="s">
        <v>194</v>
      </c>
      <c r="L694" s="45"/>
      <c r="M694" s="213" t="s">
        <v>19</v>
      </c>
      <c r="N694" s="214" t="s">
        <v>43</v>
      </c>
      <c r="O694" s="85"/>
      <c r="P694" s="215">
        <f>O694*H694</f>
        <v>0</v>
      </c>
      <c r="Q694" s="215">
        <v>1.0000000000000001E-05</v>
      </c>
      <c r="R694" s="215">
        <f>Q694*H694</f>
        <v>0.0013086000000000003</v>
      </c>
      <c r="S694" s="215">
        <v>0</v>
      </c>
      <c r="T694" s="216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7" t="s">
        <v>395</v>
      </c>
      <c r="AT694" s="217" t="s">
        <v>147</v>
      </c>
      <c r="AU694" s="217" t="s">
        <v>82</v>
      </c>
      <c r="AY694" s="18" t="s">
        <v>146</v>
      </c>
      <c r="BE694" s="218">
        <f>IF(N694="základní",J694,0)</f>
        <v>0</v>
      </c>
      <c r="BF694" s="218">
        <f>IF(N694="snížená",J694,0)</f>
        <v>0</v>
      </c>
      <c r="BG694" s="218">
        <f>IF(N694="zákl. přenesená",J694,0)</f>
        <v>0</v>
      </c>
      <c r="BH694" s="218">
        <f>IF(N694="sníž. přenesená",J694,0)</f>
        <v>0</v>
      </c>
      <c r="BI694" s="218">
        <f>IF(N694="nulová",J694,0)</f>
        <v>0</v>
      </c>
      <c r="BJ694" s="18" t="s">
        <v>79</v>
      </c>
      <c r="BK694" s="218">
        <f>ROUND(I694*H694,2)</f>
        <v>0</v>
      </c>
      <c r="BL694" s="18" t="s">
        <v>395</v>
      </c>
      <c r="BM694" s="217" t="s">
        <v>1272</v>
      </c>
    </row>
    <row r="695" s="2" customFormat="1">
      <c r="A695" s="39"/>
      <c r="B695" s="40"/>
      <c r="C695" s="41"/>
      <c r="D695" s="219" t="s">
        <v>152</v>
      </c>
      <c r="E695" s="41"/>
      <c r="F695" s="220" t="s">
        <v>1273</v>
      </c>
      <c r="G695" s="41"/>
      <c r="H695" s="41"/>
      <c r="I695" s="221"/>
      <c r="J695" s="41"/>
      <c r="K695" s="41"/>
      <c r="L695" s="45"/>
      <c r="M695" s="222"/>
      <c r="N695" s="223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152</v>
      </c>
      <c r="AU695" s="18" t="s">
        <v>82</v>
      </c>
    </row>
    <row r="696" s="2" customFormat="1">
      <c r="A696" s="39"/>
      <c r="B696" s="40"/>
      <c r="C696" s="41"/>
      <c r="D696" s="236" t="s">
        <v>197</v>
      </c>
      <c r="E696" s="41"/>
      <c r="F696" s="237" t="s">
        <v>1274</v>
      </c>
      <c r="G696" s="41"/>
      <c r="H696" s="41"/>
      <c r="I696" s="221"/>
      <c r="J696" s="41"/>
      <c r="K696" s="41"/>
      <c r="L696" s="45"/>
      <c r="M696" s="222"/>
      <c r="N696" s="223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197</v>
      </c>
      <c r="AU696" s="18" t="s">
        <v>82</v>
      </c>
    </row>
    <row r="697" s="13" customFormat="1">
      <c r="A697" s="13"/>
      <c r="B697" s="238"/>
      <c r="C697" s="239"/>
      <c r="D697" s="219" t="s">
        <v>235</v>
      </c>
      <c r="E697" s="240" t="s">
        <v>19</v>
      </c>
      <c r="F697" s="241" t="s">
        <v>1009</v>
      </c>
      <c r="G697" s="239"/>
      <c r="H697" s="240" t="s">
        <v>19</v>
      </c>
      <c r="I697" s="242"/>
      <c r="J697" s="239"/>
      <c r="K697" s="239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235</v>
      </c>
      <c r="AU697" s="247" t="s">
        <v>82</v>
      </c>
      <c r="AV697" s="13" t="s">
        <v>79</v>
      </c>
      <c r="AW697" s="13" t="s">
        <v>33</v>
      </c>
      <c r="AX697" s="13" t="s">
        <v>72</v>
      </c>
      <c r="AY697" s="247" t="s">
        <v>146</v>
      </c>
    </row>
    <row r="698" s="14" customFormat="1">
      <c r="A698" s="14"/>
      <c r="B698" s="248"/>
      <c r="C698" s="249"/>
      <c r="D698" s="219" t="s">
        <v>235</v>
      </c>
      <c r="E698" s="250" t="s">
        <v>19</v>
      </c>
      <c r="F698" s="251" t="s">
        <v>1275</v>
      </c>
      <c r="G698" s="249"/>
      <c r="H698" s="252">
        <v>18.760000000000002</v>
      </c>
      <c r="I698" s="253"/>
      <c r="J698" s="249"/>
      <c r="K698" s="249"/>
      <c r="L698" s="254"/>
      <c r="M698" s="255"/>
      <c r="N698" s="256"/>
      <c r="O698" s="256"/>
      <c r="P698" s="256"/>
      <c r="Q698" s="256"/>
      <c r="R698" s="256"/>
      <c r="S698" s="256"/>
      <c r="T698" s="257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8" t="s">
        <v>235</v>
      </c>
      <c r="AU698" s="258" t="s">
        <v>82</v>
      </c>
      <c r="AV698" s="14" t="s">
        <v>82</v>
      </c>
      <c r="AW698" s="14" t="s">
        <v>33</v>
      </c>
      <c r="AX698" s="14" t="s">
        <v>72</v>
      </c>
      <c r="AY698" s="258" t="s">
        <v>146</v>
      </c>
    </row>
    <row r="699" s="13" customFormat="1">
      <c r="A699" s="13"/>
      <c r="B699" s="238"/>
      <c r="C699" s="239"/>
      <c r="D699" s="219" t="s">
        <v>235</v>
      </c>
      <c r="E699" s="240" t="s">
        <v>19</v>
      </c>
      <c r="F699" s="241" t="s">
        <v>1016</v>
      </c>
      <c r="G699" s="239"/>
      <c r="H699" s="240" t="s">
        <v>19</v>
      </c>
      <c r="I699" s="242"/>
      <c r="J699" s="239"/>
      <c r="K699" s="239"/>
      <c r="L699" s="243"/>
      <c r="M699" s="244"/>
      <c r="N699" s="245"/>
      <c r="O699" s="245"/>
      <c r="P699" s="245"/>
      <c r="Q699" s="245"/>
      <c r="R699" s="245"/>
      <c r="S699" s="245"/>
      <c r="T699" s="24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7" t="s">
        <v>235</v>
      </c>
      <c r="AU699" s="247" t="s">
        <v>82</v>
      </c>
      <c r="AV699" s="13" t="s">
        <v>79</v>
      </c>
      <c r="AW699" s="13" t="s">
        <v>33</v>
      </c>
      <c r="AX699" s="13" t="s">
        <v>72</v>
      </c>
      <c r="AY699" s="247" t="s">
        <v>146</v>
      </c>
    </row>
    <row r="700" s="14" customFormat="1">
      <c r="A700" s="14"/>
      <c r="B700" s="248"/>
      <c r="C700" s="249"/>
      <c r="D700" s="219" t="s">
        <v>235</v>
      </c>
      <c r="E700" s="250" t="s">
        <v>19</v>
      </c>
      <c r="F700" s="251" t="s">
        <v>1276</v>
      </c>
      <c r="G700" s="249"/>
      <c r="H700" s="252">
        <v>32.799999999999997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8" t="s">
        <v>235</v>
      </c>
      <c r="AU700" s="258" t="s">
        <v>82</v>
      </c>
      <c r="AV700" s="14" t="s">
        <v>82</v>
      </c>
      <c r="AW700" s="14" t="s">
        <v>33</v>
      </c>
      <c r="AX700" s="14" t="s">
        <v>72</v>
      </c>
      <c r="AY700" s="258" t="s">
        <v>146</v>
      </c>
    </row>
    <row r="701" s="13" customFormat="1">
      <c r="A701" s="13"/>
      <c r="B701" s="238"/>
      <c r="C701" s="239"/>
      <c r="D701" s="219" t="s">
        <v>235</v>
      </c>
      <c r="E701" s="240" t="s">
        <v>19</v>
      </c>
      <c r="F701" s="241" t="s">
        <v>1022</v>
      </c>
      <c r="G701" s="239"/>
      <c r="H701" s="240" t="s">
        <v>19</v>
      </c>
      <c r="I701" s="242"/>
      <c r="J701" s="239"/>
      <c r="K701" s="239"/>
      <c r="L701" s="243"/>
      <c r="M701" s="244"/>
      <c r="N701" s="245"/>
      <c r="O701" s="245"/>
      <c r="P701" s="245"/>
      <c r="Q701" s="245"/>
      <c r="R701" s="245"/>
      <c r="S701" s="245"/>
      <c r="T701" s="24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7" t="s">
        <v>235</v>
      </c>
      <c r="AU701" s="247" t="s">
        <v>82</v>
      </c>
      <c r="AV701" s="13" t="s">
        <v>79</v>
      </c>
      <c r="AW701" s="13" t="s">
        <v>33</v>
      </c>
      <c r="AX701" s="13" t="s">
        <v>72</v>
      </c>
      <c r="AY701" s="247" t="s">
        <v>146</v>
      </c>
    </row>
    <row r="702" s="14" customFormat="1">
      <c r="A702" s="14"/>
      <c r="B702" s="248"/>
      <c r="C702" s="249"/>
      <c r="D702" s="219" t="s">
        <v>235</v>
      </c>
      <c r="E702" s="250" t="s">
        <v>19</v>
      </c>
      <c r="F702" s="251" t="s">
        <v>1277</v>
      </c>
      <c r="G702" s="249"/>
      <c r="H702" s="252">
        <v>14.6</v>
      </c>
      <c r="I702" s="253"/>
      <c r="J702" s="249"/>
      <c r="K702" s="249"/>
      <c r="L702" s="254"/>
      <c r="M702" s="255"/>
      <c r="N702" s="256"/>
      <c r="O702" s="256"/>
      <c r="P702" s="256"/>
      <c r="Q702" s="256"/>
      <c r="R702" s="256"/>
      <c r="S702" s="256"/>
      <c r="T702" s="257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8" t="s">
        <v>235</v>
      </c>
      <c r="AU702" s="258" t="s">
        <v>82</v>
      </c>
      <c r="AV702" s="14" t="s">
        <v>82</v>
      </c>
      <c r="AW702" s="14" t="s">
        <v>33</v>
      </c>
      <c r="AX702" s="14" t="s">
        <v>72</v>
      </c>
      <c r="AY702" s="258" t="s">
        <v>146</v>
      </c>
    </row>
    <row r="703" s="13" customFormat="1">
      <c r="A703" s="13"/>
      <c r="B703" s="238"/>
      <c r="C703" s="239"/>
      <c r="D703" s="219" t="s">
        <v>235</v>
      </c>
      <c r="E703" s="240" t="s">
        <v>19</v>
      </c>
      <c r="F703" s="241" t="s">
        <v>1027</v>
      </c>
      <c r="G703" s="239"/>
      <c r="H703" s="240" t="s">
        <v>19</v>
      </c>
      <c r="I703" s="242"/>
      <c r="J703" s="239"/>
      <c r="K703" s="239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235</v>
      </c>
      <c r="AU703" s="247" t="s">
        <v>82</v>
      </c>
      <c r="AV703" s="13" t="s">
        <v>79</v>
      </c>
      <c r="AW703" s="13" t="s">
        <v>33</v>
      </c>
      <c r="AX703" s="13" t="s">
        <v>72</v>
      </c>
      <c r="AY703" s="247" t="s">
        <v>146</v>
      </c>
    </row>
    <row r="704" s="14" customFormat="1">
      <c r="A704" s="14"/>
      <c r="B704" s="248"/>
      <c r="C704" s="249"/>
      <c r="D704" s="219" t="s">
        <v>235</v>
      </c>
      <c r="E704" s="250" t="s">
        <v>19</v>
      </c>
      <c r="F704" s="251" t="s">
        <v>1278</v>
      </c>
      <c r="G704" s="249"/>
      <c r="H704" s="252">
        <v>32.399999999999999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8" t="s">
        <v>235</v>
      </c>
      <c r="AU704" s="258" t="s">
        <v>82</v>
      </c>
      <c r="AV704" s="14" t="s">
        <v>82</v>
      </c>
      <c r="AW704" s="14" t="s">
        <v>33</v>
      </c>
      <c r="AX704" s="14" t="s">
        <v>72</v>
      </c>
      <c r="AY704" s="258" t="s">
        <v>146</v>
      </c>
    </row>
    <row r="705" s="13" customFormat="1">
      <c r="A705" s="13"/>
      <c r="B705" s="238"/>
      <c r="C705" s="239"/>
      <c r="D705" s="219" t="s">
        <v>235</v>
      </c>
      <c r="E705" s="240" t="s">
        <v>19</v>
      </c>
      <c r="F705" s="241" t="s">
        <v>1033</v>
      </c>
      <c r="G705" s="239"/>
      <c r="H705" s="240" t="s">
        <v>19</v>
      </c>
      <c r="I705" s="242"/>
      <c r="J705" s="239"/>
      <c r="K705" s="239"/>
      <c r="L705" s="243"/>
      <c r="M705" s="244"/>
      <c r="N705" s="245"/>
      <c r="O705" s="245"/>
      <c r="P705" s="245"/>
      <c r="Q705" s="245"/>
      <c r="R705" s="245"/>
      <c r="S705" s="245"/>
      <c r="T705" s="24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7" t="s">
        <v>235</v>
      </c>
      <c r="AU705" s="247" t="s">
        <v>82</v>
      </c>
      <c r="AV705" s="13" t="s">
        <v>79</v>
      </c>
      <c r="AW705" s="13" t="s">
        <v>33</v>
      </c>
      <c r="AX705" s="13" t="s">
        <v>72</v>
      </c>
      <c r="AY705" s="247" t="s">
        <v>146</v>
      </c>
    </row>
    <row r="706" s="14" customFormat="1">
      <c r="A706" s="14"/>
      <c r="B706" s="248"/>
      <c r="C706" s="249"/>
      <c r="D706" s="219" t="s">
        <v>235</v>
      </c>
      <c r="E706" s="250" t="s">
        <v>19</v>
      </c>
      <c r="F706" s="251" t="s">
        <v>1279</v>
      </c>
      <c r="G706" s="249"/>
      <c r="H706" s="252">
        <v>32.299999999999997</v>
      </c>
      <c r="I706" s="253"/>
      <c r="J706" s="249"/>
      <c r="K706" s="249"/>
      <c r="L706" s="254"/>
      <c r="M706" s="255"/>
      <c r="N706" s="256"/>
      <c r="O706" s="256"/>
      <c r="P706" s="256"/>
      <c r="Q706" s="256"/>
      <c r="R706" s="256"/>
      <c r="S706" s="256"/>
      <c r="T706" s="257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8" t="s">
        <v>235</v>
      </c>
      <c r="AU706" s="258" t="s">
        <v>82</v>
      </c>
      <c r="AV706" s="14" t="s">
        <v>82</v>
      </c>
      <c r="AW706" s="14" t="s">
        <v>33</v>
      </c>
      <c r="AX706" s="14" t="s">
        <v>72</v>
      </c>
      <c r="AY706" s="258" t="s">
        <v>146</v>
      </c>
    </row>
    <row r="707" s="15" customFormat="1">
      <c r="A707" s="15"/>
      <c r="B707" s="269"/>
      <c r="C707" s="270"/>
      <c r="D707" s="219" t="s">
        <v>235</v>
      </c>
      <c r="E707" s="271" t="s">
        <v>19</v>
      </c>
      <c r="F707" s="272" t="s">
        <v>271</v>
      </c>
      <c r="G707" s="270"/>
      <c r="H707" s="273">
        <v>130.86000000000001</v>
      </c>
      <c r="I707" s="274"/>
      <c r="J707" s="270"/>
      <c r="K707" s="270"/>
      <c r="L707" s="275"/>
      <c r="M707" s="276"/>
      <c r="N707" s="277"/>
      <c r="O707" s="277"/>
      <c r="P707" s="277"/>
      <c r="Q707" s="277"/>
      <c r="R707" s="277"/>
      <c r="S707" s="277"/>
      <c r="T707" s="278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79" t="s">
        <v>235</v>
      </c>
      <c r="AU707" s="279" t="s">
        <v>82</v>
      </c>
      <c r="AV707" s="15" t="s">
        <v>145</v>
      </c>
      <c r="AW707" s="15" t="s">
        <v>33</v>
      </c>
      <c r="AX707" s="15" t="s">
        <v>79</v>
      </c>
      <c r="AY707" s="279" t="s">
        <v>146</v>
      </c>
    </row>
    <row r="708" s="2" customFormat="1" ht="16.5" customHeight="1">
      <c r="A708" s="39"/>
      <c r="B708" s="40"/>
      <c r="C708" s="259" t="s">
        <v>743</v>
      </c>
      <c r="D708" s="259" t="s">
        <v>245</v>
      </c>
      <c r="E708" s="260" t="s">
        <v>1280</v>
      </c>
      <c r="F708" s="261" t="s">
        <v>1281</v>
      </c>
      <c r="G708" s="262" t="s">
        <v>414</v>
      </c>
      <c r="H708" s="263">
        <v>133.477</v>
      </c>
      <c r="I708" s="264"/>
      <c r="J708" s="265">
        <f>ROUND(I708*H708,2)</f>
        <v>0</v>
      </c>
      <c r="K708" s="261" t="s">
        <v>194</v>
      </c>
      <c r="L708" s="266"/>
      <c r="M708" s="267" t="s">
        <v>19</v>
      </c>
      <c r="N708" s="268" t="s">
        <v>43</v>
      </c>
      <c r="O708" s="85"/>
      <c r="P708" s="215">
        <f>O708*H708</f>
        <v>0</v>
      </c>
      <c r="Q708" s="215">
        <v>0.00027</v>
      </c>
      <c r="R708" s="215">
        <f>Q708*H708</f>
        <v>0.036038790000000001</v>
      </c>
      <c r="S708" s="215">
        <v>0</v>
      </c>
      <c r="T708" s="216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17" t="s">
        <v>485</v>
      </c>
      <c r="AT708" s="217" t="s">
        <v>245</v>
      </c>
      <c r="AU708" s="217" t="s">
        <v>82</v>
      </c>
      <c r="AY708" s="18" t="s">
        <v>146</v>
      </c>
      <c r="BE708" s="218">
        <f>IF(N708="základní",J708,0)</f>
        <v>0</v>
      </c>
      <c r="BF708" s="218">
        <f>IF(N708="snížená",J708,0)</f>
        <v>0</v>
      </c>
      <c r="BG708" s="218">
        <f>IF(N708="zákl. přenesená",J708,0)</f>
        <v>0</v>
      </c>
      <c r="BH708" s="218">
        <f>IF(N708="sníž. přenesená",J708,0)</f>
        <v>0</v>
      </c>
      <c r="BI708" s="218">
        <f>IF(N708="nulová",J708,0)</f>
        <v>0</v>
      </c>
      <c r="BJ708" s="18" t="s">
        <v>79</v>
      </c>
      <c r="BK708" s="218">
        <f>ROUND(I708*H708,2)</f>
        <v>0</v>
      </c>
      <c r="BL708" s="18" t="s">
        <v>395</v>
      </c>
      <c r="BM708" s="217" t="s">
        <v>1282</v>
      </c>
    </row>
    <row r="709" s="2" customFormat="1">
      <c r="A709" s="39"/>
      <c r="B709" s="40"/>
      <c r="C709" s="41"/>
      <c r="D709" s="219" t="s">
        <v>152</v>
      </c>
      <c r="E709" s="41"/>
      <c r="F709" s="220" t="s">
        <v>1281</v>
      </c>
      <c r="G709" s="41"/>
      <c r="H709" s="41"/>
      <c r="I709" s="221"/>
      <c r="J709" s="41"/>
      <c r="K709" s="41"/>
      <c r="L709" s="45"/>
      <c r="M709" s="222"/>
      <c r="N709" s="223"/>
      <c r="O709" s="85"/>
      <c r="P709" s="85"/>
      <c r="Q709" s="85"/>
      <c r="R709" s="85"/>
      <c r="S709" s="85"/>
      <c r="T709" s="86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152</v>
      </c>
      <c r="AU709" s="18" t="s">
        <v>82</v>
      </c>
    </row>
    <row r="710" s="14" customFormat="1">
      <c r="A710" s="14"/>
      <c r="B710" s="248"/>
      <c r="C710" s="249"/>
      <c r="D710" s="219" t="s">
        <v>235</v>
      </c>
      <c r="E710" s="249"/>
      <c r="F710" s="251" t="s">
        <v>1283</v>
      </c>
      <c r="G710" s="249"/>
      <c r="H710" s="252">
        <v>133.477</v>
      </c>
      <c r="I710" s="253"/>
      <c r="J710" s="249"/>
      <c r="K710" s="249"/>
      <c r="L710" s="254"/>
      <c r="M710" s="255"/>
      <c r="N710" s="256"/>
      <c r="O710" s="256"/>
      <c r="P710" s="256"/>
      <c r="Q710" s="256"/>
      <c r="R710" s="256"/>
      <c r="S710" s="256"/>
      <c r="T710" s="257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8" t="s">
        <v>235</v>
      </c>
      <c r="AU710" s="258" t="s">
        <v>82</v>
      </c>
      <c r="AV710" s="14" t="s">
        <v>82</v>
      </c>
      <c r="AW710" s="14" t="s">
        <v>4</v>
      </c>
      <c r="AX710" s="14" t="s">
        <v>79</v>
      </c>
      <c r="AY710" s="258" t="s">
        <v>146</v>
      </c>
    </row>
    <row r="711" s="2" customFormat="1" ht="24.15" customHeight="1">
      <c r="A711" s="39"/>
      <c r="B711" s="40"/>
      <c r="C711" s="206" t="s">
        <v>1284</v>
      </c>
      <c r="D711" s="206" t="s">
        <v>147</v>
      </c>
      <c r="E711" s="207" t="s">
        <v>1285</v>
      </c>
      <c r="F711" s="208" t="s">
        <v>1286</v>
      </c>
      <c r="G711" s="209" t="s">
        <v>239</v>
      </c>
      <c r="H711" s="210">
        <v>2.2730000000000001</v>
      </c>
      <c r="I711" s="211"/>
      <c r="J711" s="212">
        <f>ROUND(I711*H711,2)</f>
        <v>0</v>
      </c>
      <c r="K711" s="208" t="s">
        <v>194</v>
      </c>
      <c r="L711" s="45"/>
      <c r="M711" s="213" t="s">
        <v>19</v>
      </c>
      <c r="N711" s="214" t="s">
        <v>43</v>
      </c>
      <c r="O711" s="85"/>
      <c r="P711" s="215">
        <f>O711*H711</f>
        <v>0</v>
      </c>
      <c r="Q711" s="215">
        <v>0</v>
      </c>
      <c r="R711" s="215">
        <f>Q711*H711</f>
        <v>0</v>
      </c>
      <c r="S711" s="215">
        <v>0</v>
      </c>
      <c r="T711" s="216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17" t="s">
        <v>395</v>
      </c>
      <c r="AT711" s="217" t="s">
        <v>147</v>
      </c>
      <c r="AU711" s="217" t="s">
        <v>82</v>
      </c>
      <c r="AY711" s="18" t="s">
        <v>146</v>
      </c>
      <c r="BE711" s="218">
        <f>IF(N711="základní",J711,0)</f>
        <v>0</v>
      </c>
      <c r="BF711" s="218">
        <f>IF(N711="snížená",J711,0)</f>
        <v>0</v>
      </c>
      <c r="BG711" s="218">
        <f>IF(N711="zákl. přenesená",J711,0)</f>
        <v>0</v>
      </c>
      <c r="BH711" s="218">
        <f>IF(N711="sníž. přenesená",J711,0)</f>
        <v>0</v>
      </c>
      <c r="BI711" s="218">
        <f>IF(N711="nulová",J711,0)</f>
        <v>0</v>
      </c>
      <c r="BJ711" s="18" t="s">
        <v>79</v>
      </c>
      <c r="BK711" s="218">
        <f>ROUND(I711*H711,2)</f>
        <v>0</v>
      </c>
      <c r="BL711" s="18" t="s">
        <v>395</v>
      </c>
      <c r="BM711" s="217" t="s">
        <v>1287</v>
      </c>
    </row>
    <row r="712" s="2" customFormat="1">
      <c r="A712" s="39"/>
      <c r="B712" s="40"/>
      <c r="C712" s="41"/>
      <c r="D712" s="219" t="s">
        <v>152</v>
      </c>
      <c r="E712" s="41"/>
      <c r="F712" s="220" t="s">
        <v>1288</v>
      </c>
      <c r="G712" s="41"/>
      <c r="H712" s="41"/>
      <c r="I712" s="221"/>
      <c r="J712" s="41"/>
      <c r="K712" s="41"/>
      <c r="L712" s="45"/>
      <c r="M712" s="222"/>
      <c r="N712" s="223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152</v>
      </c>
      <c r="AU712" s="18" t="s">
        <v>82</v>
      </c>
    </row>
    <row r="713" s="2" customFormat="1">
      <c r="A713" s="39"/>
      <c r="B713" s="40"/>
      <c r="C713" s="41"/>
      <c r="D713" s="236" t="s">
        <v>197</v>
      </c>
      <c r="E713" s="41"/>
      <c r="F713" s="237" t="s">
        <v>1289</v>
      </c>
      <c r="G713" s="41"/>
      <c r="H713" s="41"/>
      <c r="I713" s="221"/>
      <c r="J713" s="41"/>
      <c r="K713" s="41"/>
      <c r="L713" s="45"/>
      <c r="M713" s="222"/>
      <c r="N713" s="223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197</v>
      </c>
      <c r="AU713" s="18" t="s">
        <v>82</v>
      </c>
    </row>
    <row r="714" s="11" customFormat="1" ht="22.8" customHeight="1">
      <c r="A714" s="11"/>
      <c r="B714" s="192"/>
      <c r="C714" s="193"/>
      <c r="D714" s="194" t="s">
        <v>71</v>
      </c>
      <c r="E714" s="234" t="s">
        <v>623</v>
      </c>
      <c r="F714" s="234" t="s">
        <v>624</v>
      </c>
      <c r="G714" s="193"/>
      <c r="H714" s="193"/>
      <c r="I714" s="196"/>
      <c r="J714" s="235">
        <f>BK714</f>
        <v>0</v>
      </c>
      <c r="K714" s="193"/>
      <c r="L714" s="198"/>
      <c r="M714" s="199"/>
      <c r="N714" s="200"/>
      <c r="O714" s="200"/>
      <c r="P714" s="201">
        <f>SUM(P715:P778)</f>
        <v>0</v>
      </c>
      <c r="Q714" s="200"/>
      <c r="R714" s="201">
        <f>SUM(R715:R778)</f>
        <v>1.8156542999999998</v>
      </c>
      <c r="S714" s="200"/>
      <c r="T714" s="202">
        <f>SUM(T715:T778)</f>
        <v>0</v>
      </c>
      <c r="U714" s="11"/>
      <c r="V714" s="11"/>
      <c r="W714" s="11"/>
      <c r="X714" s="11"/>
      <c r="Y714" s="11"/>
      <c r="Z714" s="11"/>
      <c r="AA714" s="11"/>
      <c r="AB714" s="11"/>
      <c r="AC714" s="11"/>
      <c r="AD714" s="11"/>
      <c r="AE714" s="11"/>
      <c r="AR714" s="203" t="s">
        <v>82</v>
      </c>
      <c r="AT714" s="204" t="s">
        <v>71</v>
      </c>
      <c r="AU714" s="204" t="s">
        <v>79</v>
      </c>
      <c r="AY714" s="203" t="s">
        <v>146</v>
      </c>
      <c r="BK714" s="205">
        <f>SUM(BK715:BK778)</f>
        <v>0</v>
      </c>
    </row>
    <row r="715" s="2" customFormat="1" ht="16.5" customHeight="1">
      <c r="A715" s="39"/>
      <c r="B715" s="40"/>
      <c r="C715" s="206" t="s">
        <v>1290</v>
      </c>
      <c r="D715" s="206" t="s">
        <v>147</v>
      </c>
      <c r="E715" s="207" t="s">
        <v>626</v>
      </c>
      <c r="F715" s="208" t="s">
        <v>627</v>
      </c>
      <c r="G715" s="209" t="s">
        <v>252</v>
      </c>
      <c r="H715" s="210">
        <v>87.616</v>
      </c>
      <c r="I715" s="211"/>
      <c r="J715" s="212">
        <f>ROUND(I715*H715,2)</f>
        <v>0</v>
      </c>
      <c r="K715" s="208" t="s">
        <v>194</v>
      </c>
      <c r="L715" s="45"/>
      <c r="M715" s="213" t="s">
        <v>19</v>
      </c>
      <c r="N715" s="214" t="s">
        <v>43</v>
      </c>
      <c r="O715" s="85"/>
      <c r="P715" s="215">
        <f>O715*H715</f>
        <v>0</v>
      </c>
      <c r="Q715" s="215">
        <v>0.00029999999999999997</v>
      </c>
      <c r="R715" s="215">
        <f>Q715*H715</f>
        <v>0.026284799999999997</v>
      </c>
      <c r="S715" s="215">
        <v>0</v>
      </c>
      <c r="T715" s="216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17" t="s">
        <v>395</v>
      </c>
      <c r="AT715" s="217" t="s">
        <v>147</v>
      </c>
      <c r="AU715" s="217" t="s">
        <v>82</v>
      </c>
      <c r="AY715" s="18" t="s">
        <v>146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8" t="s">
        <v>79</v>
      </c>
      <c r="BK715" s="218">
        <f>ROUND(I715*H715,2)</f>
        <v>0</v>
      </c>
      <c r="BL715" s="18" t="s">
        <v>395</v>
      </c>
      <c r="BM715" s="217" t="s">
        <v>1291</v>
      </c>
    </row>
    <row r="716" s="2" customFormat="1">
      <c r="A716" s="39"/>
      <c r="B716" s="40"/>
      <c r="C716" s="41"/>
      <c r="D716" s="219" t="s">
        <v>152</v>
      </c>
      <c r="E716" s="41"/>
      <c r="F716" s="220" t="s">
        <v>629</v>
      </c>
      <c r="G716" s="41"/>
      <c r="H716" s="41"/>
      <c r="I716" s="221"/>
      <c r="J716" s="41"/>
      <c r="K716" s="41"/>
      <c r="L716" s="45"/>
      <c r="M716" s="222"/>
      <c r="N716" s="223"/>
      <c r="O716" s="85"/>
      <c r="P716" s="85"/>
      <c r="Q716" s="85"/>
      <c r="R716" s="85"/>
      <c r="S716" s="85"/>
      <c r="T716" s="86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152</v>
      </c>
      <c r="AU716" s="18" t="s">
        <v>82</v>
      </c>
    </row>
    <row r="717" s="2" customFormat="1">
      <c r="A717" s="39"/>
      <c r="B717" s="40"/>
      <c r="C717" s="41"/>
      <c r="D717" s="236" t="s">
        <v>197</v>
      </c>
      <c r="E717" s="41"/>
      <c r="F717" s="237" t="s">
        <v>630</v>
      </c>
      <c r="G717" s="41"/>
      <c r="H717" s="41"/>
      <c r="I717" s="221"/>
      <c r="J717" s="41"/>
      <c r="K717" s="41"/>
      <c r="L717" s="45"/>
      <c r="M717" s="222"/>
      <c r="N717" s="223"/>
      <c r="O717" s="85"/>
      <c r="P717" s="85"/>
      <c r="Q717" s="85"/>
      <c r="R717" s="85"/>
      <c r="S717" s="85"/>
      <c r="T717" s="86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197</v>
      </c>
      <c r="AU717" s="18" t="s">
        <v>82</v>
      </c>
    </row>
    <row r="718" s="13" customFormat="1">
      <c r="A718" s="13"/>
      <c r="B718" s="238"/>
      <c r="C718" s="239"/>
      <c r="D718" s="219" t="s">
        <v>235</v>
      </c>
      <c r="E718" s="240" t="s">
        <v>19</v>
      </c>
      <c r="F718" s="241" t="s">
        <v>1016</v>
      </c>
      <c r="G718" s="239"/>
      <c r="H718" s="240" t="s">
        <v>19</v>
      </c>
      <c r="I718" s="242"/>
      <c r="J718" s="239"/>
      <c r="K718" s="239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235</v>
      </c>
      <c r="AU718" s="247" t="s">
        <v>82</v>
      </c>
      <c r="AV718" s="13" t="s">
        <v>79</v>
      </c>
      <c r="AW718" s="13" t="s">
        <v>33</v>
      </c>
      <c r="AX718" s="13" t="s">
        <v>72</v>
      </c>
      <c r="AY718" s="247" t="s">
        <v>146</v>
      </c>
    </row>
    <row r="719" s="14" customFormat="1">
      <c r="A719" s="14"/>
      <c r="B719" s="248"/>
      <c r="C719" s="249"/>
      <c r="D719" s="219" t="s">
        <v>235</v>
      </c>
      <c r="E719" s="250" t="s">
        <v>19</v>
      </c>
      <c r="F719" s="251" t="s">
        <v>1120</v>
      </c>
      <c r="G719" s="249"/>
      <c r="H719" s="252">
        <v>1.8</v>
      </c>
      <c r="I719" s="253"/>
      <c r="J719" s="249"/>
      <c r="K719" s="249"/>
      <c r="L719" s="254"/>
      <c r="M719" s="255"/>
      <c r="N719" s="256"/>
      <c r="O719" s="256"/>
      <c r="P719" s="256"/>
      <c r="Q719" s="256"/>
      <c r="R719" s="256"/>
      <c r="S719" s="256"/>
      <c r="T719" s="25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8" t="s">
        <v>235</v>
      </c>
      <c r="AU719" s="258" t="s">
        <v>82</v>
      </c>
      <c r="AV719" s="14" t="s">
        <v>82</v>
      </c>
      <c r="AW719" s="14" t="s">
        <v>33</v>
      </c>
      <c r="AX719" s="14" t="s">
        <v>72</v>
      </c>
      <c r="AY719" s="258" t="s">
        <v>146</v>
      </c>
    </row>
    <row r="720" s="13" customFormat="1">
      <c r="A720" s="13"/>
      <c r="B720" s="238"/>
      <c r="C720" s="239"/>
      <c r="D720" s="219" t="s">
        <v>235</v>
      </c>
      <c r="E720" s="240" t="s">
        <v>19</v>
      </c>
      <c r="F720" s="241" t="s">
        <v>1027</v>
      </c>
      <c r="G720" s="239"/>
      <c r="H720" s="240" t="s">
        <v>19</v>
      </c>
      <c r="I720" s="242"/>
      <c r="J720" s="239"/>
      <c r="K720" s="239"/>
      <c r="L720" s="243"/>
      <c r="M720" s="244"/>
      <c r="N720" s="245"/>
      <c r="O720" s="245"/>
      <c r="P720" s="245"/>
      <c r="Q720" s="245"/>
      <c r="R720" s="245"/>
      <c r="S720" s="245"/>
      <c r="T720" s="24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7" t="s">
        <v>235</v>
      </c>
      <c r="AU720" s="247" t="s">
        <v>82</v>
      </c>
      <c r="AV720" s="13" t="s">
        <v>79</v>
      </c>
      <c r="AW720" s="13" t="s">
        <v>33</v>
      </c>
      <c r="AX720" s="13" t="s">
        <v>72</v>
      </c>
      <c r="AY720" s="247" t="s">
        <v>146</v>
      </c>
    </row>
    <row r="721" s="14" customFormat="1">
      <c r="A721" s="14"/>
      <c r="B721" s="248"/>
      <c r="C721" s="249"/>
      <c r="D721" s="219" t="s">
        <v>235</v>
      </c>
      <c r="E721" s="250" t="s">
        <v>19</v>
      </c>
      <c r="F721" s="251" t="s">
        <v>1120</v>
      </c>
      <c r="G721" s="249"/>
      <c r="H721" s="252">
        <v>1.8</v>
      </c>
      <c r="I721" s="253"/>
      <c r="J721" s="249"/>
      <c r="K721" s="249"/>
      <c r="L721" s="254"/>
      <c r="M721" s="255"/>
      <c r="N721" s="256"/>
      <c r="O721" s="256"/>
      <c r="P721" s="256"/>
      <c r="Q721" s="256"/>
      <c r="R721" s="256"/>
      <c r="S721" s="256"/>
      <c r="T721" s="25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8" t="s">
        <v>235</v>
      </c>
      <c r="AU721" s="258" t="s">
        <v>82</v>
      </c>
      <c r="AV721" s="14" t="s">
        <v>82</v>
      </c>
      <c r="AW721" s="14" t="s">
        <v>33</v>
      </c>
      <c r="AX721" s="14" t="s">
        <v>72</v>
      </c>
      <c r="AY721" s="258" t="s">
        <v>146</v>
      </c>
    </row>
    <row r="722" s="13" customFormat="1">
      <c r="A722" s="13"/>
      <c r="B722" s="238"/>
      <c r="C722" s="239"/>
      <c r="D722" s="219" t="s">
        <v>235</v>
      </c>
      <c r="E722" s="240" t="s">
        <v>19</v>
      </c>
      <c r="F722" s="241" t="s">
        <v>1033</v>
      </c>
      <c r="G722" s="239"/>
      <c r="H722" s="240" t="s">
        <v>19</v>
      </c>
      <c r="I722" s="242"/>
      <c r="J722" s="239"/>
      <c r="K722" s="239"/>
      <c r="L722" s="243"/>
      <c r="M722" s="244"/>
      <c r="N722" s="245"/>
      <c r="O722" s="245"/>
      <c r="P722" s="245"/>
      <c r="Q722" s="245"/>
      <c r="R722" s="245"/>
      <c r="S722" s="245"/>
      <c r="T722" s="24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7" t="s">
        <v>235</v>
      </c>
      <c r="AU722" s="247" t="s">
        <v>82</v>
      </c>
      <c r="AV722" s="13" t="s">
        <v>79</v>
      </c>
      <c r="AW722" s="13" t="s">
        <v>33</v>
      </c>
      <c r="AX722" s="13" t="s">
        <v>72</v>
      </c>
      <c r="AY722" s="247" t="s">
        <v>146</v>
      </c>
    </row>
    <row r="723" s="14" customFormat="1">
      <c r="A723" s="14"/>
      <c r="B723" s="248"/>
      <c r="C723" s="249"/>
      <c r="D723" s="219" t="s">
        <v>235</v>
      </c>
      <c r="E723" s="250" t="s">
        <v>19</v>
      </c>
      <c r="F723" s="251" t="s">
        <v>1120</v>
      </c>
      <c r="G723" s="249"/>
      <c r="H723" s="252">
        <v>1.8</v>
      </c>
      <c r="I723" s="253"/>
      <c r="J723" s="249"/>
      <c r="K723" s="249"/>
      <c r="L723" s="254"/>
      <c r="M723" s="255"/>
      <c r="N723" s="256"/>
      <c r="O723" s="256"/>
      <c r="P723" s="256"/>
      <c r="Q723" s="256"/>
      <c r="R723" s="256"/>
      <c r="S723" s="256"/>
      <c r="T723" s="257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8" t="s">
        <v>235</v>
      </c>
      <c r="AU723" s="258" t="s">
        <v>82</v>
      </c>
      <c r="AV723" s="14" t="s">
        <v>82</v>
      </c>
      <c r="AW723" s="14" t="s">
        <v>33</v>
      </c>
      <c r="AX723" s="14" t="s">
        <v>72</v>
      </c>
      <c r="AY723" s="258" t="s">
        <v>146</v>
      </c>
    </row>
    <row r="724" s="13" customFormat="1">
      <c r="A724" s="13"/>
      <c r="B724" s="238"/>
      <c r="C724" s="239"/>
      <c r="D724" s="219" t="s">
        <v>235</v>
      </c>
      <c r="E724" s="240" t="s">
        <v>19</v>
      </c>
      <c r="F724" s="241" t="s">
        <v>1036</v>
      </c>
      <c r="G724" s="239"/>
      <c r="H724" s="240" t="s">
        <v>19</v>
      </c>
      <c r="I724" s="242"/>
      <c r="J724" s="239"/>
      <c r="K724" s="239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235</v>
      </c>
      <c r="AU724" s="247" t="s">
        <v>82</v>
      </c>
      <c r="AV724" s="13" t="s">
        <v>79</v>
      </c>
      <c r="AW724" s="13" t="s">
        <v>33</v>
      </c>
      <c r="AX724" s="13" t="s">
        <v>72</v>
      </c>
      <c r="AY724" s="247" t="s">
        <v>146</v>
      </c>
    </row>
    <row r="725" s="14" customFormat="1">
      <c r="A725" s="14"/>
      <c r="B725" s="248"/>
      <c r="C725" s="249"/>
      <c r="D725" s="219" t="s">
        <v>235</v>
      </c>
      <c r="E725" s="250" t="s">
        <v>19</v>
      </c>
      <c r="F725" s="251" t="s">
        <v>1121</v>
      </c>
      <c r="G725" s="249"/>
      <c r="H725" s="252">
        <v>36.75</v>
      </c>
      <c r="I725" s="253"/>
      <c r="J725" s="249"/>
      <c r="K725" s="249"/>
      <c r="L725" s="254"/>
      <c r="M725" s="255"/>
      <c r="N725" s="256"/>
      <c r="O725" s="256"/>
      <c r="P725" s="256"/>
      <c r="Q725" s="256"/>
      <c r="R725" s="256"/>
      <c r="S725" s="256"/>
      <c r="T725" s="257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8" t="s">
        <v>235</v>
      </c>
      <c r="AU725" s="258" t="s">
        <v>82</v>
      </c>
      <c r="AV725" s="14" t="s">
        <v>82</v>
      </c>
      <c r="AW725" s="14" t="s">
        <v>33</v>
      </c>
      <c r="AX725" s="14" t="s">
        <v>72</v>
      </c>
      <c r="AY725" s="258" t="s">
        <v>146</v>
      </c>
    </row>
    <row r="726" s="14" customFormat="1">
      <c r="A726" s="14"/>
      <c r="B726" s="248"/>
      <c r="C726" s="249"/>
      <c r="D726" s="219" t="s">
        <v>235</v>
      </c>
      <c r="E726" s="250" t="s">
        <v>19</v>
      </c>
      <c r="F726" s="251" t="s">
        <v>270</v>
      </c>
      <c r="G726" s="249"/>
      <c r="H726" s="252">
        <v>-1.8180000000000001</v>
      </c>
      <c r="I726" s="253"/>
      <c r="J726" s="249"/>
      <c r="K726" s="249"/>
      <c r="L726" s="254"/>
      <c r="M726" s="255"/>
      <c r="N726" s="256"/>
      <c r="O726" s="256"/>
      <c r="P726" s="256"/>
      <c r="Q726" s="256"/>
      <c r="R726" s="256"/>
      <c r="S726" s="256"/>
      <c r="T726" s="257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8" t="s">
        <v>235</v>
      </c>
      <c r="AU726" s="258" t="s">
        <v>82</v>
      </c>
      <c r="AV726" s="14" t="s">
        <v>82</v>
      </c>
      <c r="AW726" s="14" t="s">
        <v>33</v>
      </c>
      <c r="AX726" s="14" t="s">
        <v>72</v>
      </c>
      <c r="AY726" s="258" t="s">
        <v>146</v>
      </c>
    </row>
    <row r="727" s="14" customFormat="1">
      <c r="A727" s="14"/>
      <c r="B727" s="248"/>
      <c r="C727" s="249"/>
      <c r="D727" s="219" t="s">
        <v>235</v>
      </c>
      <c r="E727" s="250" t="s">
        <v>19</v>
      </c>
      <c r="F727" s="251" t="s">
        <v>1122</v>
      </c>
      <c r="G727" s="249"/>
      <c r="H727" s="252">
        <v>-1.125</v>
      </c>
      <c r="I727" s="253"/>
      <c r="J727" s="249"/>
      <c r="K727" s="249"/>
      <c r="L727" s="254"/>
      <c r="M727" s="255"/>
      <c r="N727" s="256"/>
      <c r="O727" s="256"/>
      <c r="P727" s="256"/>
      <c r="Q727" s="256"/>
      <c r="R727" s="256"/>
      <c r="S727" s="256"/>
      <c r="T727" s="257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8" t="s">
        <v>235</v>
      </c>
      <c r="AU727" s="258" t="s">
        <v>82</v>
      </c>
      <c r="AV727" s="14" t="s">
        <v>82</v>
      </c>
      <c r="AW727" s="14" t="s">
        <v>33</v>
      </c>
      <c r="AX727" s="14" t="s">
        <v>72</v>
      </c>
      <c r="AY727" s="258" t="s">
        <v>146</v>
      </c>
    </row>
    <row r="728" s="14" customFormat="1">
      <c r="A728" s="14"/>
      <c r="B728" s="248"/>
      <c r="C728" s="249"/>
      <c r="D728" s="219" t="s">
        <v>235</v>
      </c>
      <c r="E728" s="250" t="s">
        <v>19</v>
      </c>
      <c r="F728" s="251" t="s">
        <v>1123</v>
      </c>
      <c r="G728" s="249"/>
      <c r="H728" s="252">
        <v>0.625</v>
      </c>
      <c r="I728" s="253"/>
      <c r="J728" s="249"/>
      <c r="K728" s="249"/>
      <c r="L728" s="254"/>
      <c r="M728" s="255"/>
      <c r="N728" s="256"/>
      <c r="O728" s="256"/>
      <c r="P728" s="256"/>
      <c r="Q728" s="256"/>
      <c r="R728" s="256"/>
      <c r="S728" s="256"/>
      <c r="T728" s="257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8" t="s">
        <v>235</v>
      </c>
      <c r="AU728" s="258" t="s">
        <v>82</v>
      </c>
      <c r="AV728" s="14" t="s">
        <v>82</v>
      </c>
      <c r="AW728" s="14" t="s">
        <v>33</v>
      </c>
      <c r="AX728" s="14" t="s">
        <v>72</v>
      </c>
      <c r="AY728" s="258" t="s">
        <v>146</v>
      </c>
    </row>
    <row r="729" s="14" customFormat="1">
      <c r="A729" s="14"/>
      <c r="B729" s="248"/>
      <c r="C729" s="249"/>
      <c r="D729" s="219" t="s">
        <v>235</v>
      </c>
      <c r="E729" s="250" t="s">
        <v>19</v>
      </c>
      <c r="F729" s="251" t="s">
        <v>1040</v>
      </c>
      <c r="G729" s="249"/>
      <c r="H729" s="252">
        <v>-1.0800000000000001</v>
      </c>
      <c r="I729" s="253"/>
      <c r="J729" s="249"/>
      <c r="K729" s="249"/>
      <c r="L729" s="254"/>
      <c r="M729" s="255"/>
      <c r="N729" s="256"/>
      <c r="O729" s="256"/>
      <c r="P729" s="256"/>
      <c r="Q729" s="256"/>
      <c r="R729" s="256"/>
      <c r="S729" s="256"/>
      <c r="T729" s="257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8" t="s">
        <v>235</v>
      </c>
      <c r="AU729" s="258" t="s">
        <v>82</v>
      </c>
      <c r="AV729" s="14" t="s">
        <v>82</v>
      </c>
      <c r="AW729" s="14" t="s">
        <v>33</v>
      </c>
      <c r="AX729" s="14" t="s">
        <v>72</v>
      </c>
      <c r="AY729" s="258" t="s">
        <v>146</v>
      </c>
    </row>
    <row r="730" s="14" customFormat="1">
      <c r="A730" s="14"/>
      <c r="B730" s="248"/>
      <c r="C730" s="249"/>
      <c r="D730" s="219" t="s">
        <v>235</v>
      </c>
      <c r="E730" s="250" t="s">
        <v>19</v>
      </c>
      <c r="F730" s="251" t="s">
        <v>1124</v>
      </c>
      <c r="G730" s="249"/>
      <c r="H730" s="252">
        <v>0.90000000000000002</v>
      </c>
      <c r="I730" s="253"/>
      <c r="J730" s="249"/>
      <c r="K730" s="249"/>
      <c r="L730" s="254"/>
      <c r="M730" s="255"/>
      <c r="N730" s="256"/>
      <c r="O730" s="256"/>
      <c r="P730" s="256"/>
      <c r="Q730" s="256"/>
      <c r="R730" s="256"/>
      <c r="S730" s="256"/>
      <c r="T730" s="257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8" t="s">
        <v>235</v>
      </c>
      <c r="AU730" s="258" t="s">
        <v>82</v>
      </c>
      <c r="AV730" s="14" t="s">
        <v>82</v>
      </c>
      <c r="AW730" s="14" t="s">
        <v>33</v>
      </c>
      <c r="AX730" s="14" t="s">
        <v>72</v>
      </c>
      <c r="AY730" s="258" t="s">
        <v>146</v>
      </c>
    </row>
    <row r="731" s="13" customFormat="1">
      <c r="A731" s="13"/>
      <c r="B731" s="238"/>
      <c r="C731" s="239"/>
      <c r="D731" s="219" t="s">
        <v>235</v>
      </c>
      <c r="E731" s="240" t="s">
        <v>19</v>
      </c>
      <c r="F731" s="241" t="s">
        <v>1042</v>
      </c>
      <c r="G731" s="239"/>
      <c r="H731" s="240" t="s">
        <v>19</v>
      </c>
      <c r="I731" s="242"/>
      <c r="J731" s="239"/>
      <c r="K731" s="239"/>
      <c r="L731" s="243"/>
      <c r="M731" s="244"/>
      <c r="N731" s="245"/>
      <c r="O731" s="245"/>
      <c r="P731" s="245"/>
      <c r="Q731" s="245"/>
      <c r="R731" s="245"/>
      <c r="S731" s="245"/>
      <c r="T731" s="24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7" t="s">
        <v>235</v>
      </c>
      <c r="AU731" s="247" t="s">
        <v>82</v>
      </c>
      <c r="AV731" s="13" t="s">
        <v>79</v>
      </c>
      <c r="AW731" s="13" t="s">
        <v>33</v>
      </c>
      <c r="AX731" s="13" t="s">
        <v>72</v>
      </c>
      <c r="AY731" s="247" t="s">
        <v>146</v>
      </c>
    </row>
    <row r="732" s="14" customFormat="1">
      <c r="A732" s="14"/>
      <c r="B732" s="248"/>
      <c r="C732" s="249"/>
      <c r="D732" s="219" t="s">
        <v>235</v>
      </c>
      <c r="E732" s="250" t="s">
        <v>19</v>
      </c>
      <c r="F732" s="251" t="s">
        <v>1125</v>
      </c>
      <c r="G732" s="249"/>
      <c r="H732" s="252">
        <v>21.84</v>
      </c>
      <c r="I732" s="253"/>
      <c r="J732" s="249"/>
      <c r="K732" s="249"/>
      <c r="L732" s="254"/>
      <c r="M732" s="255"/>
      <c r="N732" s="256"/>
      <c r="O732" s="256"/>
      <c r="P732" s="256"/>
      <c r="Q732" s="256"/>
      <c r="R732" s="256"/>
      <c r="S732" s="256"/>
      <c r="T732" s="25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8" t="s">
        <v>235</v>
      </c>
      <c r="AU732" s="258" t="s">
        <v>82</v>
      </c>
      <c r="AV732" s="14" t="s">
        <v>82</v>
      </c>
      <c r="AW732" s="14" t="s">
        <v>33</v>
      </c>
      <c r="AX732" s="14" t="s">
        <v>72</v>
      </c>
      <c r="AY732" s="258" t="s">
        <v>146</v>
      </c>
    </row>
    <row r="733" s="14" customFormat="1">
      <c r="A733" s="14"/>
      <c r="B733" s="248"/>
      <c r="C733" s="249"/>
      <c r="D733" s="219" t="s">
        <v>235</v>
      </c>
      <c r="E733" s="250" t="s">
        <v>19</v>
      </c>
      <c r="F733" s="251" t="s">
        <v>334</v>
      </c>
      <c r="G733" s="249"/>
      <c r="H733" s="252">
        <v>-3.6360000000000001</v>
      </c>
      <c r="I733" s="253"/>
      <c r="J733" s="249"/>
      <c r="K733" s="249"/>
      <c r="L733" s="254"/>
      <c r="M733" s="255"/>
      <c r="N733" s="256"/>
      <c r="O733" s="256"/>
      <c r="P733" s="256"/>
      <c r="Q733" s="256"/>
      <c r="R733" s="256"/>
      <c r="S733" s="256"/>
      <c r="T733" s="25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8" t="s">
        <v>235</v>
      </c>
      <c r="AU733" s="258" t="s">
        <v>82</v>
      </c>
      <c r="AV733" s="14" t="s">
        <v>82</v>
      </c>
      <c r="AW733" s="14" t="s">
        <v>33</v>
      </c>
      <c r="AX733" s="14" t="s">
        <v>72</v>
      </c>
      <c r="AY733" s="258" t="s">
        <v>146</v>
      </c>
    </row>
    <row r="734" s="14" customFormat="1">
      <c r="A734" s="14"/>
      <c r="B734" s="248"/>
      <c r="C734" s="249"/>
      <c r="D734" s="219" t="s">
        <v>235</v>
      </c>
      <c r="E734" s="250" t="s">
        <v>19</v>
      </c>
      <c r="F734" s="251" t="s">
        <v>311</v>
      </c>
      <c r="G734" s="249"/>
      <c r="H734" s="252">
        <v>-1.6160000000000001</v>
      </c>
      <c r="I734" s="253"/>
      <c r="J734" s="249"/>
      <c r="K734" s="249"/>
      <c r="L734" s="254"/>
      <c r="M734" s="255"/>
      <c r="N734" s="256"/>
      <c r="O734" s="256"/>
      <c r="P734" s="256"/>
      <c r="Q734" s="256"/>
      <c r="R734" s="256"/>
      <c r="S734" s="256"/>
      <c r="T734" s="257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8" t="s">
        <v>235</v>
      </c>
      <c r="AU734" s="258" t="s">
        <v>82</v>
      </c>
      <c r="AV734" s="14" t="s">
        <v>82</v>
      </c>
      <c r="AW734" s="14" t="s">
        <v>33</v>
      </c>
      <c r="AX734" s="14" t="s">
        <v>72</v>
      </c>
      <c r="AY734" s="258" t="s">
        <v>146</v>
      </c>
    </row>
    <row r="735" s="13" customFormat="1">
      <c r="A735" s="13"/>
      <c r="B735" s="238"/>
      <c r="C735" s="239"/>
      <c r="D735" s="219" t="s">
        <v>235</v>
      </c>
      <c r="E735" s="240" t="s">
        <v>19</v>
      </c>
      <c r="F735" s="241" t="s">
        <v>1044</v>
      </c>
      <c r="G735" s="239"/>
      <c r="H735" s="240" t="s">
        <v>19</v>
      </c>
      <c r="I735" s="242"/>
      <c r="J735" s="239"/>
      <c r="K735" s="239"/>
      <c r="L735" s="243"/>
      <c r="M735" s="244"/>
      <c r="N735" s="245"/>
      <c r="O735" s="245"/>
      <c r="P735" s="245"/>
      <c r="Q735" s="245"/>
      <c r="R735" s="245"/>
      <c r="S735" s="245"/>
      <c r="T735" s="246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7" t="s">
        <v>235</v>
      </c>
      <c r="AU735" s="247" t="s">
        <v>82</v>
      </c>
      <c r="AV735" s="13" t="s">
        <v>79</v>
      </c>
      <c r="AW735" s="13" t="s">
        <v>33</v>
      </c>
      <c r="AX735" s="13" t="s">
        <v>72</v>
      </c>
      <c r="AY735" s="247" t="s">
        <v>146</v>
      </c>
    </row>
    <row r="736" s="14" customFormat="1">
      <c r="A736" s="14"/>
      <c r="B736" s="248"/>
      <c r="C736" s="249"/>
      <c r="D736" s="219" t="s">
        <v>235</v>
      </c>
      <c r="E736" s="250" t="s">
        <v>19</v>
      </c>
      <c r="F736" s="251" t="s">
        <v>1126</v>
      </c>
      <c r="G736" s="249"/>
      <c r="H736" s="252">
        <v>14.279999999999999</v>
      </c>
      <c r="I736" s="253"/>
      <c r="J736" s="249"/>
      <c r="K736" s="249"/>
      <c r="L736" s="254"/>
      <c r="M736" s="255"/>
      <c r="N736" s="256"/>
      <c r="O736" s="256"/>
      <c r="P736" s="256"/>
      <c r="Q736" s="256"/>
      <c r="R736" s="256"/>
      <c r="S736" s="256"/>
      <c r="T736" s="257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8" t="s">
        <v>235</v>
      </c>
      <c r="AU736" s="258" t="s">
        <v>82</v>
      </c>
      <c r="AV736" s="14" t="s">
        <v>82</v>
      </c>
      <c r="AW736" s="14" t="s">
        <v>33</v>
      </c>
      <c r="AX736" s="14" t="s">
        <v>72</v>
      </c>
      <c r="AY736" s="258" t="s">
        <v>146</v>
      </c>
    </row>
    <row r="737" s="14" customFormat="1">
      <c r="A737" s="14"/>
      <c r="B737" s="248"/>
      <c r="C737" s="249"/>
      <c r="D737" s="219" t="s">
        <v>235</v>
      </c>
      <c r="E737" s="250" t="s">
        <v>19</v>
      </c>
      <c r="F737" s="251" t="s">
        <v>270</v>
      </c>
      <c r="G737" s="249"/>
      <c r="H737" s="252">
        <v>-1.8180000000000001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8" t="s">
        <v>235</v>
      </c>
      <c r="AU737" s="258" t="s">
        <v>82</v>
      </c>
      <c r="AV737" s="14" t="s">
        <v>82</v>
      </c>
      <c r="AW737" s="14" t="s">
        <v>33</v>
      </c>
      <c r="AX737" s="14" t="s">
        <v>72</v>
      </c>
      <c r="AY737" s="258" t="s">
        <v>146</v>
      </c>
    </row>
    <row r="738" s="14" customFormat="1">
      <c r="A738" s="14"/>
      <c r="B738" s="248"/>
      <c r="C738" s="249"/>
      <c r="D738" s="219" t="s">
        <v>235</v>
      </c>
      <c r="E738" s="250" t="s">
        <v>19</v>
      </c>
      <c r="F738" s="251" t="s">
        <v>1046</v>
      </c>
      <c r="G738" s="249"/>
      <c r="H738" s="252">
        <v>-0.54000000000000004</v>
      </c>
      <c r="I738" s="253"/>
      <c r="J738" s="249"/>
      <c r="K738" s="249"/>
      <c r="L738" s="254"/>
      <c r="M738" s="255"/>
      <c r="N738" s="256"/>
      <c r="O738" s="256"/>
      <c r="P738" s="256"/>
      <c r="Q738" s="256"/>
      <c r="R738" s="256"/>
      <c r="S738" s="256"/>
      <c r="T738" s="25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8" t="s">
        <v>235</v>
      </c>
      <c r="AU738" s="258" t="s">
        <v>82</v>
      </c>
      <c r="AV738" s="14" t="s">
        <v>82</v>
      </c>
      <c r="AW738" s="14" t="s">
        <v>33</v>
      </c>
      <c r="AX738" s="14" t="s">
        <v>72</v>
      </c>
      <c r="AY738" s="258" t="s">
        <v>146</v>
      </c>
    </row>
    <row r="739" s="14" customFormat="1">
      <c r="A739" s="14"/>
      <c r="B739" s="248"/>
      <c r="C739" s="249"/>
      <c r="D739" s="219" t="s">
        <v>235</v>
      </c>
      <c r="E739" s="250" t="s">
        <v>19</v>
      </c>
      <c r="F739" s="251" t="s">
        <v>1127</v>
      </c>
      <c r="G739" s="249"/>
      <c r="H739" s="252">
        <v>0.45000000000000001</v>
      </c>
      <c r="I739" s="253"/>
      <c r="J739" s="249"/>
      <c r="K739" s="249"/>
      <c r="L739" s="254"/>
      <c r="M739" s="255"/>
      <c r="N739" s="256"/>
      <c r="O739" s="256"/>
      <c r="P739" s="256"/>
      <c r="Q739" s="256"/>
      <c r="R739" s="256"/>
      <c r="S739" s="256"/>
      <c r="T739" s="257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8" t="s">
        <v>235</v>
      </c>
      <c r="AU739" s="258" t="s">
        <v>82</v>
      </c>
      <c r="AV739" s="14" t="s">
        <v>82</v>
      </c>
      <c r="AW739" s="14" t="s">
        <v>33</v>
      </c>
      <c r="AX739" s="14" t="s">
        <v>72</v>
      </c>
      <c r="AY739" s="258" t="s">
        <v>146</v>
      </c>
    </row>
    <row r="740" s="13" customFormat="1">
      <c r="A740" s="13"/>
      <c r="B740" s="238"/>
      <c r="C740" s="239"/>
      <c r="D740" s="219" t="s">
        <v>235</v>
      </c>
      <c r="E740" s="240" t="s">
        <v>19</v>
      </c>
      <c r="F740" s="241" t="s">
        <v>1048</v>
      </c>
      <c r="G740" s="239"/>
      <c r="H740" s="240" t="s">
        <v>19</v>
      </c>
      <c r="I740" s="242"/>
      <c r="J740" s="239"/>
      <c r="K740" s="239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235</v>
      </c>
      <c r="AU740" s="247" t="s">
        <v>82</v>
      </c>
      <c r="AV740" s="13" t="s">
        <v>79</v>
      </c>
      <c r="AW740" s="13" t="s">
        <v>33</v>
      </c>
      <c r="AX740" s="13" t="s">
        <v>72</v>
      </c>
      <c r="AY740" s="247" t="s">
        <v>146</v>
      </c>
    </row>
    <row r="741" s="14" customFormat="1">
      <c r="A741" s="14"/>
      <c r="B741" s="248"/>
      <c r="C741" s="249"/>
      <c r="D741" s="219" t="s">
        <v>235</v>
      </c>
      <c r="E741" s="250" t="s">
        <v>19</v>
      </c>
      <c r="F741" s="251" t="s">
        <v>1128</v>
      </c>
      <c r="G741" s="249"/>
      <c r="H741" s="252">
        <v>21.210000000000001</v>
      </c>
      <c r="I741" s="253"/>
      <c r="J741" s="249"/>
      <c r="K741" s="249"/>
      <c r="L741" s="254"/>
      <c r="M741" s="255"/>
      <c r="N741" s="256"/>
      <c r="O741" s="256"/>
      <c r="P741" s="256"/>
      <c r="Q741" s="256"/>
      <c r="R741" s="256"/>
      <c r="S741" s="256"/>
      <c r="T741" s="257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8" t="s">
        <v>235</v>
      </c>
      <c r="AU741" s="258" t="s">
        <v>82</v>
      </c>
      <c r="AV741" s="14" t="s">
        <v>82</v>
      </c>
      <c r="AW741" s="14" t="s">
        <v>33</v>
      </c>
      <c r="AX741" s="14" t="s">
        <v>72</v>
      </c>
      <c r="AY741" s="258" t="s">
        <v>146</v>
      </c>
    </row>
    <row r="742" s="14" customFormat="1">
      <c r="A742" s="14"/>
      <c r="B742" s="248"/>
      <c r="C742" s="249"/>
      <c r="D742" s="219" t="s">
        <v>235</v>
      </c>
      <c r="E742" s="250" t="s">
        <v>19</v>
      </c>
      <c r="F742" s="251" t="s">
        <v>311</v>
      </c>
      <c r="G742" s="249"/>
      <c r="H742" s="252">
        <v>-1.6160000000000001</v>
      </c>
      <c r="I742" s="253"/>
      <c r="J742" s="249"/>
      <c r="K742" s="249"/>
      <c r="L742" s="254"/>
      <c r="M742" s="255"/>
      <c r="N742" s="256"/>
      <c r="O742" s="256"/>
      <c r="P742" s="256"/>
      <c r="Q742" s="256"/>
      <c r="R742" s="256"/>
      <c r="S742" s="256"/>
      <c r="T742" s="257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8" t="s">
        <v>235</v>
      </c>
      <c r="AU742" s="258" t="s">
        <v>82</v>
      </c>
      <c r="AV742" s="14" t="s">
        <v>82</v>
      </c>
      <c r="AW742" s="14" t="s">
        <v>33</v>
      </c>
      <c r="AX742" s="14" t="s">
        <v>72</v>
      </c>
      <c r="AY742" s="258" t="s">
        <v>146</v>
      </c>
    </row>
    <row r="743" s="14" customFormat="1">
      <c r="A743" s="14"/>
      <c r="B743" s="248"/>
      <c r="C743" s="249"/>
      <c r="D743" s="219" t="s">
        <v>235</v>
      </c>
      <c r="E743" s="250" t="s">
        <v>19</v>
      </c>
      <c r="F743" s="251" t="s">
        <v>1046</v>
      </c>
      <c r="G743" s="249"/>
      <c r="H743" s="252">
        <v>-0.54000000000000004</v>
      </c>
      <c r="I743" s="253"/>
      <c r="J743" s="249"/>
      <c r="K743" s="249"/>
      <c r="L743" s="254"/>
      <c r="M743" s="255"/>
      <c r="N743" s="256"/>
      <c r="O743" s="256"/>
      <c r="P743" s="256"/>
      <c r="Q743" s="256"/>
      <c r="R743" s="256"/>
      <c r="S743" s="256"/>
      <c r="T743" s="257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8" t="s">
        <v>235</v>
      </c>
      <c r="AU743" s="258" t="s">
        <v>82</v>
      </c>
      <c r="AV743" s="14" t="s">
        <v>82</v>
      </c>
      <c r="AW743" s="14" t="s">
        <v>33</v>
      </c>
      <c r="AX743" s="14" t="s">
        <v>72</v>
      </c>
      <c r="AY743" s="258" t="s">
        <v>146</v>
      </c>
    </row>
    <row r="744" s="14" customFormat="1">
      <c r="A744" s="14"/>
      <c r="B744" s="248"/>
      <c r="C744" s="249"/>
      <c r="D744" s="219" t="s">
        <v>235</v>
      </c>
      <c r="E744" s="250" t="s">
        <v>19</v>
      </c>
      <c r="F744" s="251" t="s">
        <v>1127</v>
      </c>
      <c r="G744" s="249"/>
      <c r="H744" s="252">
        <v>0.45000000000000001</v>
      </c>
      <c r="I744" s="253"/>
      <c r="J744" s="249"/>
      <c r="K744" s="249"/>
      <c r="L744" s="254"/>
      <c r="M744" s="255"/>
      <c r="N744" s="256"/>
      <c r="O744" s="256"/>
      <c r="P744" s="256"/>
      <c r="Q744" s="256"/>
      <c r="R744" s="256"/>
      <c r="S744" s="256"/>
      <c r="T744" s="257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8" t="s">
        <v>235</v>
      </c>
      <c r="AU744" s="258" t="s">
        <v>82</v>
      </c>
      <c r="AV744" s="14" t="s">
        <v>82</v>
      </c>
      <c r="AW744" s="14" t="s">
        <v>33</v>
      </c>
      <c r="AX744" s="14" t="s">
        <v>72</v>
      </c>
      <c r="AY744" s="258" t="s">
        <v>146</v>
      </c>
    </row>
    <row r="745" s="14" customFormat="1">
      <c r="A745" s="14"/>
      <c r="B745" s="248"/>
      <c r="C745" s="249"/>
      <c r="D745" s="219" t="s">
        <v>235</v>
      </c>
      <c r="E745" s="250" t="s">
        <v>19</v>
      </c>
      <c r="F745" s="251" t="s">
        <v>1122</v>
      </c>
      <c r="G745" s="249"/>
      <c r="H745" s="252">
        <v>-1.125</v>
      </c>
      <c r="I745" s="253"/>
      <c r="J745" s="249"/>
      <c r="K745" s="249"/>
      <c r="L745" s="254"/>
      <c r="M745" s="255"/>
      <c r="N745" s="256"/>
      <c r="O745" s="256"/>
      <c r="P745" s="256"/>
      <c r="Q745" s="256"/>
      <c r="R745" s="256"/>
      <c r="S745" s="256"/>
      <c r="T745" s="257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8" t="s">
        <v>235</v>
      </c>
      <c r="AU745" s="258" t="s">
        <v>82</v>
      </c>
      <c r="AV745" s="14" t="s">
        <v>82</v>
      </c>
      <c r="AW745" s="14" t="s">
        <v>33</v>
      </c>
      <c r="AX745" s="14" t="s">
        <v>72</v>
      </c>
      <c r="AY745" s="258" t="s">
        <v>146</v>
      </c>
    </row>
    <row r="746" s="14" customFormat="1">
      <c r="A746" s="14"/>
      <c r="B746" s="248"/>
      <c r="C746" s="249"/>
      <c r="D746" s="219" t="s">
        <v>235</v>
      </c>
      <c r="E746" s="250" t="s">
        <v>19</v>
      </c>
      <c r="F746" s="251" t="s">
        <v>1123</v>
      </c>
      <c r="G746" s="249"/>
      <c r="H746" s="252">
        <v>0.625</v>
      </c>
      <c r="I746" s="253"/>
      <c r="J746" s="249"/>
      <c r="K746" s="249"/>
      <c r="L746" s="254"/>
      <c r="M746" s="255"/>
      <c r="N746" s="256"/>
      <c r="O746" s="256"/>
      <c r="P746" s="256"/>
      <c r="Q746" s="256"/>
      <c r="R746" s="256"/>
      <c r="S746" s="256"/>
      <c r="T746" s="25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8" t="s">
        <v>235</v>
      </c>
      <c r="AU746" s="258" t="s">
        <v>82</v>
      </c>
      <c r="AV746" s="14" t="s">
        <v>82</v>
      </c>
      <c r="AW746" s="14" t="s">
        <v>33</v>
      </c>
      <c r="AX746" s="14" t="s">
        <v>72</v>
      </c>
      <c r="AY746" s="258" t="s">
        <v>146</v>
      </c>
    </row>
    <row r="747" s="15" customFormat="1">
      <c r="A747" s="15"/>
      <c r="B747" s="269"/>
      <c r="C747" s="270"/>
      <c r="D747" s="219" t="s">
        <v>235</v>
      </c>
      <c r="E747" s="271" t="s">
        <v>19</v>
      </c>
      <c r="F747" s="272" t="s">
        <v>271</v>
      </c>
      <c r="G747" s="270"/>
      <c r="H747" s="273">
        <v>87.616</v>
      </c>
      <c r="I747" s="274"/>
      <c r="J747" s="270"/>
      <c r="K747" s="270"/>
      <c r="L747" s="275"/>
      <c r="M747" s="276"/>
      <c r="N747" s="277"/>
      <c r="O747" s="277"/>
      <c r="P747" s="277"/>
      <c r="Q747" s="277"/>
      <c r="R747" s="277"/>
      <c r="S747" s="277"/>
      <c r="T747" s="278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79" t="s">
        <v>235</v>
      </c>
      <c r="AU747" s="279" t="s">
        <v>82</v>
      </c>
      <c r="AV747" s="15" t="s">
        <v>145</v>
      </c>
      <c r="AW747" s="15" t="s">
        <v>33</v>
      </c>
      <c r="AX747" s="15" t="s">
        <v>79</v>
      </c>
      <c r="AY747" s="279" t="s">
        <v>146</v>
      </c>
    </row>
    <row r="748" s="2" customFormat="1" ht="33" customHeight="1">
      <c r="A748" s="39"/>
      <c r="B748" s="40"/>
      <c r="C748" s="206" t="s">
        <v>1292</v>
      </c>
      <c r="D748" s="206" t="s">
        <v>147</v>
      </c>
      <c r="E748" s="207" t="s">
        <v>634</v>
      </c>
      <c r="F748" s="208" t="s">
        <v>635</v>
      </c>
      <c r="G748" s="209" t="s">
        <v>252</v>
      </c>
      <c r="H748" s="210">
        <v>87.616</v>
      </c>
      <c r="I748" s="211"/>
      <c r="J748" s="212">
        <f>ROUND(I748*H748,2)</f>
        <v>0</v>
      </c>
      <c r="K748" s="208" t="s">
        <v>194</v>
      </c>
      <c r="L748" s="45"/>
      <c r="M748" s="213" t="s">
        <v>19</v>
      </c>
      <c r="N748" s="214" t="s">
        <v>43</v>
      </c>
      <c r="O748" s="85"/>
      <c r="P748" s="215">
        <f>O748*H748</f>
        <v>0</v>
      </c>
      <c r="Q748" s="215">
        <v>0.0060499999999999998</v>
      </c>
      <c r="R748" s="215">
        <f>Q748*H748</f>
        <v>0.53007680000000001</v>
      </c>
      <c r="S748" s="215">
        <v>0</v>
      </c>
      <c r="T748" s="216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17" t="s">
        <v>395</v>
      </c>
      <c r="AT748" s="217" t="s">
        <v>147</v>
      </c>
      <c r="AU748" s="217" t="s">
        <v>82</v>
      </c>
      <c r="AY748" s="18" t="s">
        <v>146</v>
      </c>
      <c r="BE748" s="218">
        <f>IF(N748="základní",J748,0)</f>
        <v>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8" t="s">
        <v>79</v>
      </c>
      <c r="BK748" s="218">
        <f>ROUND(I748*H748,2)</f>
        <v>0</v>
      </c>
      <c r="BL748" s="18" t="s">
        <v>395</v>
      </c>
      <c r="BM748" s="217" t="s">
        <v>1293</v>
      </c>
    </row>
    <row r="749" s="2" customFormat="1">
      <c r="A749" s="39"/>
      <c r="B749" s="40"/>
      <c r="C749" s="41"/>
      <c r="D749" s="219" t="s">
        <v>152</v>
      </c>
      <c r="E749" s="41"/>
      <c r="F749" s="220" t="s">
        <v>637</v>
      </c>
      <c r="G749" s="41"/>
      <c r="H749" s="41"/>
      <c r="I749" s="221"/>
      <c r="J749" s="41"/>
      <c r="K749" s="41"/>
      <c r="L749" s="45"/>
      <c r="M749" s="222"/>
      <c r="N749" s="223"/>
      <c r="O749" s="85"/>
      <c r="P749" s="85"/>
      <c r="Q749" s="85"/>
      <c r="R749" s="85"/>
      <c r="S749" s="85"/>
      <c r="T749" s="86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152</v>
      </c>
      <c r="AU749" s="18" t="s">
        <v>82</v>
      </c>
    </row>
    <row r="750" s="2" customFormat="1">
      <c r="A750" s="39"/>
      <c r="B750" s="40"/>
      <c r="C750" s="41"/>
      <c r="D750" s="236" t="s">
        <v>197</v>
      </c>
      <c r="E750" s="41"/>
      <c r="F750" s="237" t="s">
        <v>638</v>
      </c>
      <c r="G750" s="41"/>
      <c r="H750" s="41"/>
      <c r="I750" s="221"/>
      <c r="J750" s="41"/>
      <c r="K750" s="41"/>
      <c r="L750" s="45"/>
      <c r="M750" s="222"/>
      <c r="N750" s="223"/>
      <c r="O750" s="85"/>
      <c r="P750" s="85"/>
      <c r="Q750" s="85"/>
      <c r="R750" s="85"/>
      <c r="S750" s="85"/>
      <c r="T750" s="86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197</v>
      </c>
      <c r="AU750" s="18" t="s">
        <v>82</v>
      </c>
    </row>
    <row r="751" s="14" customFormat="1">
      <c r="A751" s="14"/>
      <c r="B751" s="248"/>
      <c r="C751" s="249"/>
      <c r="D751" s="219" t="s">
        <v>235</v>
      </c>
      <c r="E751" s="250" t="s">
        <v>19</v>
      </c>
      <c r="F751" s="251" t="s">
        <v>1294</v>
      </c>
      <c r="G751" s="249"/>
      <c r="H751" s="252">
        <v>87.616</v>
      </c>
      <c r="I751" s="253"/>
      <c r="J751" s="249"/>
      <c r="K751" s="249"/>
      <c r="L751" s="254"/>
      <c r="M751" s="255"/>
      <c r="N751" s="256"/>
      <c r="O751" s="256"/>
      <c r="P751" s="256"/>
      <c r="Q751" s="256"/>
      <c r="R751" s="256"/>
      <c r="S751" s="256"/>
      <c r="T751" s="257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8" t="s">
        <v>235</v>
      </c>
      <c r="AU751" s="258" t="s">
        <v>82</v>
      </c>
      <c r="AV751" s="14" t="s">
        <v>82</v>
      </c>
      <c r="AW751" s="14" t="s">
        <v>33</v>
      </c>
      <c r="AX751" s="14" t="s">
        <v>79</v>
      </c>
      <c r="AY751" s="258" t="s">
        <v>146</v>
      </c>
    </row>
    <row r="752" s="2" customFormat="1" ht="16.5" customHeight="1">
      <c r="A752" s="39"/>
      <c r="B752" s="40"/>
      <c r="C752" s="259" t="s">
        <v>1295</v>
      </c>
      <c r="D752" s="259" t="s">
        <v>245</v>
      </c>
      <c r="E752" s="260" t="s">
        <v>640</v>
      </c>
      <c r="F752" s="261" t="s">
        <v>641</v>
      </c>
      <c r="G752" s="262" t="s">
        <v>252</v>
      </c>
      <c r="H752" s="263">
        <v>96.378</v>
      </c>
      <c r="I752" s="264"/>
      <c r="J752" s="265">
        <f>ROUND(I752*H752,2)</f>
        <v>0</v>
      </c>
      <c r="K752" s="261" t="s">
        <v>194</v>
      </c>
      <c r="L752" s="266"/>
      <c r="M752" s="267" t="s">
        <v>19</v>
      </c>
      <c r="N752" s="268" t="s">
        <v>43</v>
      </c>
      <c r="O752" s="85"/>
      <c r="P752" s="215">
        <f>O752*H752</f>
        <v>0</v>
      </c>
      <c r="Q752" s="215">
        <v>0.0129</v>
      </c>
      <c r="R752" s="215">
        <f>Q752*H752</f>
        <v>1.2432761999999999</v>
      </c>
      <c r="S752" s="215">
        <v>0</v>
      </c>
      <c r="T752" s="216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17" t="s">
        <v>485</v>
      </c>
      <c r="AT752" s="217" t="s">
        <v>245</v>
      </c>
      <c r="AU752" s="217" t="s">
        <v>82</v>
      </c>
      <c r="AY752" s="18" t="s">
        <v>146</v>
      </c>
      <c r="BE752" s="218">
        <f>IF(N752="základní",J752,0)</f>
        <v>0</v>
      </c>
      <c r="BF752" s="218">
        <f>IF(N752="snížená",J752,0)</f>
        <v>0</v>
      </c>
      <c r="BG752" s="218">
        <f>IF(N752="zákl. přenesená",J752,0)</f>
        <v>0</v>
      </c>
      <c r="BH752" s="218">
        <f>IF(N752="sníž. přenesená",J752,0)</f>
        <v>0</v>
      </c>
      <c r="BI752" s="218">
        <f>IF(N752="nulová",J752,0)</f>
        <v>0</v>
      </c>
      <c r="BJ752" s="18" t="s">
        <v>79</v>
      </c>
      <c r="BK752" s="218">
        <f>ROUND(I752*H752,2)</f>
        <v>0</v>
      </c>
      <c r="BL752" s="18" t="s">
        <v>395</v>
      </c>
      <c r="BM752" s="217" t="s">
        <v>1296</v>
      </c>
    </row>
    <row r="753" s="2" customFormat="1">
      <c r="A753" s="39"/>
      <c r="B753" s="40"/>
      <c r="C753" s="41"/>
      <c r="D753" s="219" t="s">
        <v>152</v>
      </c>
      <c r="E753" s="41"/>
      <c r="F753" s="220" t="s">
        <v>641</v>
      </c>
      <c r="G753" s="41"/>
      <c r="H753" s="41"/>
      <c r="I753" s="221"/>
      <c r="J753" s="41"/>
      <c r="K753" s="41"/>
      <c r="L753" s="45"/>
      <c r="M753" s="222"/>
      <c r="N753" s="223"/>
      <c r="O753" s="85"/>
      <c r="P753" s="85"/>
      <c r="Q753" s="85"/>
      <c r="R753" s="85"/>
      <c r="S753" s="85"/>
      <c r="T753" s="86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152</v>
      </c>
      <c r="AU753" s="18" t="s">
        <v>82</v>
      </c>
    </row>
    <row r="754" s="14" customFormat="1">
      <c r="A754" s="14"/>
      <c r="B754" s="248"/>
      <c r="C754" s="249"/>
      <c r="D754" s="219" t="s">
        <v>235</v>
      </c>
      <c r="E754" s="249"/>
      <c r="F754" s="251" t="s">
        <v>1297</v>
      </c>
      <c r="G754" s="249"/>
      <c r="H754" s="252">
        <v>96.378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8" t="s">
        <v>235</v>
      </c>
      <c r="AU754" s="258" t="s">
        <v>82</v>
      </c>
      <c r="AV754" s="14" t="s">
        <v>82</v>
      </c>
      <c r="AW754" s="14" t="s">
        <v>4</v>
      </c>
      <c r="AX754" s="14" t="s">
        <v>79</v>
      </c>
      <c r="AY754" s="258" t="s">
        <v>146</v>
      </c>
    </row>
    <row r="755" s="2" customFormat="1" ht="24.15" customHeight="1">
      <c r="A755" s="39"/>
      <c r="B755" s="40"/>
      <c r="C755" s="206" t="s">
        <v>1298</v>
      </c>
      <c r="D755" s="206" t="s">
        <v>147</v>
      </c>
      <c r="E755" s="207" t="s">
        <v>645</v>
      </c>
      <c r="F755" s="208" t="s">
        <v>646</v>
      </c>
      <c r="G755" s="209" t="s">
        <v>414</v>
      </c>
      <c r="H755" s="210">
        <v>31.100000000000001</v>
      </c>
      <c r="I755" s="211"/>
      <c r="J755" s="212">
        <f>ROUND(I755*H755,2)</f>
        <v>0</v>
      </c>
      <c r="K755" s="208" t="s">
        <v>194</v>
      </c>
      <c r="L755" s="45"/>
      <c r="M755" s="213" t="s">
        <v>19</v>
      </c>
      <c r="N755" s="214" t="s">
        <v>43</v>
      </c>
      <c r="O755" s="85"/>
      <c r="P755" s="215">
        <f>O755*H755</f>
        <v>0</v>
      </c>
      <c r="Q755" s="215">
        <v>0.00020000000000000001</v>
      </c>
      <c r="R755" s="215">
        <f>Q755*H755</f>
        <v>0.0062200000000000007</v>
      </c>
      <c r="S755" s="215">
        <v>0</v>
      </c>
      <c r="T755" s="216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17" t="s">
        <v>395</v>
      </c>
      <c r="AT755" s="217" t="s">
        <v>147</v>
      </c>
      <c r="AU755" s="217" t="s">
        <v>82</v>
      </c>
      <c r="AY755" s="18" t="s">
        <v>146</v>
      </c>
      <c r="BE755" s="218">
        <f>IF(N755="základní",J755,0)</f>
        <v>0</v>
      </c>
      <c r="BF755" s="218">
        <f>IF(N755="snížená",J755,0)</f>
        <v>0</v>
      </c>
      <c r="BG755" s="218">
        <f>IF(N755="zákl. přenesená",J755,0)</f>
        <v>0</v>
      </c>
      <c r="BH755" s="218">
        <f>IF(N755="sníž. přenesená",J755,0)</f>
        <v>0</v>
      </c>
      <c r="BI755" s="218">
        <f>IF(N755="nulová",J755,0)</f>
        <v>0</v>
      </c>
      <c r="BJ755" s="18" t="s">
        <v>79</v>
      </c>
      <c r="BK755" s="218">
        <f>ROUND(I755*H755,2)</f>
        <v>0</v>
      </c>
      <c r="BL755" s="18" t="s">
        <v>395</v>
      </c>
      <c r="BM755" s="217" t="s">
        <v>1299</v>
      </c>
    </row>
    <row r="756" s="2" customFormat="1">
      <c r="A756" s="39"/>
      <c r="B756" s="40"/>
      <c r="C756" s="41"/>
      <c r="D756" s="219" t="s">
        <v>152</v>
      </c>
      <c r="E756" s="41"/>
      <c r="F756" s="220" t="s">
        <v>648</v>
      </c>
      <c r="G756" s="41"/>
      <c r="H756" s="41"/>
      <c r="I756" s="221"/>
      <c r="J756" s="41"/>
      <c r="K756" s="41"/>
      <c r="L756" s="45"/>
      <c r="M756" s="222"/>
      <c r="N756" s="223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152</v>
      </c>
      <c r="AU756" s="18" t="s">
        <v>82</v>
      </c>
    </row>
    <row r="757" s="2" customFormat="1">
      <c r="A757" s="39"/>
      <c r="B757" s="40"/>
      <c r="C757" s="41"/>
      <c r="D757" s="236" t="s">
        <v>197</v>
      </c>
      <c r="E757" s="41"/>
      <c r="F757" s="237" t="s">
        <v>649</v>
      </c>
      <c r="G757" s="41"/>
      <c r="H757" s="41"/>
      <c r="I757" s="221"/>
      <c r="J757" s="41"/>
      <c r="K757" s="41"/>
      <c r="L757" s="45"/>
      <c r="M757" s="222"/>
      <c r="N757" s="223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197</v>
      </c>
      <c r="AU757" s="18" t="s">
        <v>82</v>
      </c>
    </row>
    <row r="758" s="13" customFormat="1">
      <c r="A758" s="13"/>
      <c r="B758" s="238"/>
      <c r="C758" s="239"/>
      <c r="D758" s="219" t="s">
        <v>235</v>
      </c>
      <c r="E758" s="240" t="s">
        <v>19</v>
      </c>
      <c r="F758" s="241" t="s">
        <v>1016</v>
      </c>
      <c r="G758" s="239"/>
      <c r="H758" s="240" t="s">
        <v>19</v>
      </c>
      <c r="I758" s="242"/>
      <c r="J758" s="239"/>
      <c r="K758" s="239"/>
      <c r="L758" s="243"/>
      <c r="M758" s="244"/>
      <c r="N758" s="245"/>
      <c r="O758" s="245"/>
      <c r="P758" s="245"/>
      <c r="Q758" s="245"/>
      <c r="R758" s="245"/>
      <c r="S758" s="245"/>
      <c r="T758" s="246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7" t="s">
        <v>235</v>
      </c>
      <c r="AU758" s="247" t="s">
        <v>82</v>
      </c>
      <c r="AV758" s="13" t="s">
        <v>79</v>
      </c>
      <c r="AW758" s="13" t="s">
        <v>33</v>
      </c>
      <c r="AX758" s="13" t="s">
        <v>72</v>
      </c>
      <c r="AY758" s="247" t="s">
        <v>146</v>
      </c>
    </row>
    <row r="759" s="14" customFormat="1">
      <c r="A759" s="14"/>
      <c r="B759" s="248"/>
      <c r="C759" s="249"/>
      <c r="D759" s="219" t="s">
        <v>235</v>
      </c>
      <c r="E759" s="250" t="s">
        <v>19</v>
      </c>
      <c r="F759" s="251" t="s">
        <v>1300</v>
      </c>
      <c r="G759" s="249"/>
      <c r="H759" s="252">
        <v>4.2000000000000002</v>
      </c>
      <c r="I759" s="253"/>
      <c r="J759" s="249"/>
      <c r="K759" s="249"/>
      <c r="L759" s="254"/>
      <c r="M759" s="255"/>
      <c r="N759" s="256"/>
      <c r="O759" s="256"/>
      <c r="P759" s="256"/>
      <c r="Q759" s="256"/>
      <c r="R759" s="256"/>
      <c r="S759" s="256"/>
      <c r="T759" s="257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8" t="s">
        <v>235</v>
      </c>
      <c r="AU759" s="258" t="s">
        <v>82</v>
      </c>
      <c r="AV759" s="14" t="s">
        <v>82</v>
      </c>
      <c r="AW759" s="14" t="s">
        <v>33</v>
      </c>
      <c r="AX759" s="14" t="s">
        <v>72</v>
      </c>
      <c r="AY759" s="258" t="s">
        <v>146</v>
      </c>
    </row>
    <row r="760" s="13" customFormat="1">
      <c r="A760" s="13"/>
      <c r="B760" s="238"/>
      <c r="C760" s="239"/>
      <c r="D760" s="219" t="s">
        <v>235</v>
      </c>
      <c r="E760" s="240" t="s">
        <v>19</v>
      </c>
      <c r="F760" s="241" t="s">
        <v>1027</v>
      </c>
      <c r="G760" s="239"/>
      <c r="H760" s="240" t="s">
        <v>19</v>
      </c>
      <c r="I760" s="242"/>
      <c r="J760" s="239"/>
      <c r="K760" s="239"/>
      <c r="L760" s="243"/>
      <c r="M760" s="244"/>
      <c r="N760" s="245"/>
      <c r="O760" s="245"/>
      <c r="P760" s="245"/>
      <c r="Q760" s="245"/>
      <c r="R760" s="245"/>
      <c r="S760" s="245"/>
      <c r="T760" s="246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7" t="s">
        <v>235</v>
      </c>
      <c r="AU760" s="247" t="s">
        <v>82</v>
      </c>
      <c r="AV760" s="13" t="s">
        <v>79</v>
      </c>
      <c r="AW760" s="13" t="s">
        <v>33</v>
      </c>
      <c r="AX760" s="13" t="s">
        <v>72</v>
      </c>
      <c r="AY760" s="247" t="s">
        <v>146</v>
      </c>
    </row>
    <row r="761" s="14" customFormat="1">
      <c r="A761" s="14"/>
      <c r="B761" s="248"/>
      <c r="C761" s="249"/>
      <c r="D761" s="219" t="s">
        <v>235</v>
      </c>
      <c r="E761" s="250" t="s">
        <v>19</v>
      </c>
      <c r="F761" s="251" t="s">
        <v>1300</v>
      </c>
      <c r="G761" s="249"/>
      <c r="H761" s="252">
        <v>4.2000000000000002</v>
      </c>
      <c r="I761" s="253"/>
      <c r="J761" s="249"/>
      <c r="K761" s="249"/>
      <c r="L761" s="254"/>
      <c r="M761" s="255"/>
      <c r="N761" s="256"/>
      <c r="O761" s="256"/>
      <c r="P761" s="256"/>
      <c r="Q761" s="256"/>
      <c r="R761" s="256"/>
      <c r="S761" s="256"/>
      <c r="T761" s="257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8" t="s">
        <v>235</v>
      </c>
      <c r="AU761" s="258" t="s">
        <v>82</v>
      </c>
      <c r="AV761" s="14" t="s">
        <v>82</v>
      </c>
      <c r="AW761" s="14" t="s">
        <v>33</v>
      </c>
      <c r="AX761" s="14" t="s">
        <v>72</v>
      </c>
      <c r="AY761" s="258" t="s">
        <v>146</v>
      </c>
    </row>
    <row r="762" s="13" customFormat="1">
      <c r="A762" s="13"/>
      <c r="B762" s="238"/>
      <c r="C762" s="239"/>
      <c r="D762" s="219" t="s">
        <v>235</v>
      </c>
      <c r="E762" s="240" t="s">
        <v>19</v>
      </c>
      <c r="F762" s="241" t="s">
        <v>1033</v>
      </c>
      <c r="G762" s="239"/>
      <c r="H762" s="240" t="s">
        <v>19</v>
      </c>
      <c r="I762" s="242"/>
      <c r="J762" s="239"/>
      <c r="K762" s="239"/>
      <c r="L762" s="243"/>
      <c r="M762" s="244"/>
      <c r="N762" s="245"/>
      <c r="O762" s="245"/>
      <c r="P762" s="245"/>
      <c r="Q762" s="245"/>
      <c r="R762" s="245"/>
      <c r="S762" s="245"/>
      <c r="T762" s="246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7" t="s">
        <v>235</v>
      </c>
      <c r="AU762" s="247" t="s">
        <v>82</v>
      </c>
      <c r="AV762" s="13" t="s">
        <v>79</v>
      </c>
      <c r="AW762" s="13" t="s">
        <v>33</v>
      </c>
      <c r="AX762" s="13" t="s">
        <v>72</v>
      </c>
      <c r="AY762" s="247" t="s">
        <v>146</v>
      </c>
    </row>
    <row r="763" s="14" customFormat="1">
      <c r="A763" s="14"/>
      <c r="B763" s="248"/>
      <c r="C763" s="249"/>
      <c r="D763" s="219" t="s">
        <v>235</v>
      </c>
      <c r="E763" s="250" t="s">
        <v>19</v>
      </c>
      <c r="F763" s="251" t="s">
        <v>1300</v>
      </c>
      <c r="G763" s="249"/>
      <c r="H763" s="252">
        <v>4.2000000000000002</v>
      </c>
      <c r="I763" s="253"/>
      <c r="J763" s="249"/>
      <c r="K763" s="249"/>
      <c r="L763" s="254"/>
      <c r="M763" s="255"/>
      <c r="N763" s="256"/>
      <c r="O763" s="256"/>
      <c r="P763" s="256"/>
      <c r="Q763" s="256"/>
      <c r="R763" s="256"/>
      <c r="S763" s="256"/>
      <c r="T763" s="257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8" t="s">
        <v>235</v>
      </c>
      <c r="AU763" s="258" t="s">
        <v>82</v>
      </c>
      <c r="AV763" s="14" t="s">
        <v>82</v>
      </c>
      <c r="AW763" s="14" t="s">
        <v>33</v>
      </c>
      <c r="AX763" s="14" t="s">
        <v>72</v>
      </c>
      <c r="AY763" s="258" t="s">
        <v>146</v>
      </c>
    </row>
    <row r="764" s="13" customFormat="1">
      <c r="A764" s="13"/>
      <c r="B764" s="238"/>
      <c r="C764" s="239"/>
      <c r="D764" s="219" t="s">
        <v>235</v>
      </c>
      <c r="E764" s="240" t="s">
        <v>19</v>
      </c>
      <c r="F764" s="241" t="s">
        <v>1036</v>
      </c>
      <c r="G764" s="239"/>
      <c r="H764" s="240" t="s">
        <v>19</v>
      </c>
      <c r="I764" s="242"/>
      <c r="J764" s="239"/>
      <c r="K764" s="239"/>
      <c r="L764" s="243"/>
      <c r="M764" s="244"/>
      <c r="N764" s="245"/>
      <c r="O764" s="245"/>
      <c r="P764" s="245"/>
      <c r="Q764" s="245"/>
      <c r="R764" s="245"/>
      <c r="S764" s="245"/>
      <c r="T764" s="246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7" t="s">
        <v>235</v>
      </c>
      <c r="AU764" s="247" t="s">
        <v>82</v>
      </c>
      <c r="AV764" s="13" t="s">
        <v>79</v>
      </c>
      <c r="AW764" s="13" t="s">
        <v>33</v>
      </c>
      <c r="AX764" s="13" t="s">
        <v>72</v>
      </c>
      <c r="AY764" s="247" t="s">
        <v>146</v>
      </c>
    </row>
    <row r="765" s="14" customFormat="1">
      <c r="A765" s="14"/>
      <c r="B765" s="248"/>
      <c r="C765" s="249"/>
      <c r="D765" s="219" t="s">
        <v>235</v>
      </c>
      <c r="E765" s="250" t="s">
        <v>19</v>
      </c>
      <c r="F765" s="251" t="s">
        <v>1301</v>
      </c>
      <c r="G765" s="249"/>
      <c r="H765" s="252">
        <v>8.1999999999999993</v>
      </c>
      <c r="I765" s="253"/>
      <c r="J765" s="249"/>
      <c r="K765" s="249"/>
      <c r="L765" s="254"/>
      <c r="M765" s="255"/>
      <c r="N765" s="256"/>
      <c r="O765" s="256"/>
      <c r="P765" s="256"/>
      <c r="Q765" s="256"/>
      <c r="R765" s="256"/>
      <c r="S765" s="256"/>
      <c r="T765" s="257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8" t="s">
        <v>235</v>
      </c>
      <c r="AU765" s="258" t="s">
        <v>82</v>
      </c>
      <c r="AV765" s="14" t="s">
        <v>82</v>
      </c>
      <c r="AW765" s="14" t="s">
        <v>33</v>
      </c>
      <c r="AX765" s="14" t="s">
        <v>72</v>
      </c>
      <c r="AY765" s="258" t="s">
        <v>146</v>
      </c>
    </row>
    <row r="766" s="13" customFormat="1">
      <c r="A766" s="13"/>
      <c r="B766" s="238"/>
      <c r="C766" s="239"/>
      <c r="D766" s="219" t="s">
        <v>235</v>
      </c>
      <c r="E766" s="240" t="s">
        <v>19</v>
      </c>
      <c r="F766" s="241" t="s">
        <v>1042</v>
      </c>
      <c r="G766" s="239"/>
      <c r="H766" s="240" t="s">
        <v>19</v>
      </c>
      <c r="I766" s="242"/>
      <c r="J766" s="239"/>
      <c r="K766" s="239"/>
      <c r="L766" s="243"/>
      <c r="M766" s="244"/>
      <c r="N766" s="245"/>
      <c r="O766" s="245"/>
      <c r="P766" s="245"/>
      <c r="Q766" s="245"/>
      <c r="R766" s="245"/>
      <c r="S766" s="245"/>
      <c r="T766" s="246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7" t="s">
        <v>235</v>
      </c>
      <c r="AU766" s="247" t="s">
        <v>82</v>
      </c>
      <c r="AV766" s="13" t="s">
        <v>79</v>
      </c>
      <c r="AW766" s="13" t="s">
        <v>33</v>
      </c>
      <c r="AX766" s="13" t="s">
        <v>72</v>
      </c>
      <c r="AY766" s="247" t="s">
        <v>146</v>
      </c>
    </row>
    <row r="767" s="14" customFormat="1">
      <c r="A767" s="14"/>
      <c r="B767" s="248"/>
      <c r="C767" s="249"/>
      <c r="D767" s="219" t="s">
        <v>235</v>
      </c>
      <c r="E767" s="250" t="s">
        <v>19</v>
      </c>
      <c r="F767" s="251" t="s">
        <v>1302</v>
      </c>
      <c r="G767" s="249"/>
      <c r="H767" s="252">
        <v>4.2000000000000002</v>
      </c>
      <c r="I767" s="253"/>
      <c r="J767" s="249"/>
      <c r="K767" s="249"/>
      <c r="L767" s="254"/>
      <c r="M767" s="255"/>
      <c r="N767" s="256"/>
      <c r="O767" s="256"/>
      <c r="P767" s="256"/>
      <c r="Q767" s="256"/>
      <c r="R767" s="256"/>
      <c r="S767" s="256"/>
      <c r="T767" s="257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8" t="s">
        <v>235</v>
      </c>
      <c r="AU767" s="258" t="s">
        <v>82</v>
      </c>
      <c r="AV767" s="14" t="s">
        <v>82</v>
      </c>
      <c r="AW767" s="14" t="s">
        <v>33</v>
      </c>
      <c r="AX767" s="14" t="s">
        <v>72</v>
      </c>
      <c r="AY767" s="258" t="s">
        <v>146</v>
      </c>
    </row>
    <row r="768" s="13" customFormat="1">
      <c r="A768" s="13"/>
      <c r="B768" s="238"/>
      <c r="C768" s="239"/>
      <c r="D768" s="219" t="s">
        <v>235</v>
      </c>
      <c r="E768" s="240" t="s">
        <v>19</v>
      </c>
      <c r="F768" s="241" t="s">
        <v>1044</v>
      </c>
      <c r="G768" s="239"/>
      <c r="H768" s="240" t="s">
        <v>19</v>
      </c>
      <c r="I768" s="242"/>
      <c r="J768" s="239"/>
      <c r="K768" s="239"/>
      <c r="L768" s="243"/>
      <c r="M768" s="244"/>
      <c r="N768" s="245"/>
      <c r="O768" s="245"/>
      <c r="P768" s="245"/>
      <c r="Q768" s="245"/>
      <c r="R768" s="245"/>
      <c r="S768" s="245"/>
      <c r="T768" s="246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7" t="s">
        <v>235</v>
      </c>
      <c r="AU768" s="247" t="s">
        <v>82</v>
      </c>
      <c r="AV768" s="13" t="s">
        <v>79</v>
      </c>
      <c r="AW768" s="13" t="s">
        <v>33</v>
      </c>
      <c r="AX768" s="13" t="s">
        <v>72</v>
      </c>
      <c r="AY768" s="247" t="s">
        <v>146</v>
      </c>
    </row>
    <row r="769" s="14" customFormat="1">
      <c r="A769" s="14"/>
      <c r="B769" s="248"/>
      <c r="C769" s="249"/>
      <c r="D769" s="219" t="s">
        <v>235</v>
      </c>
      <c r="E769" s="250" t="s">
        <v>19</v>
      </c>
      <c r="F769" s="251" t="s">
        <v>1303</v>
      </c>
      <c r="G769" s="249"/>
      <c r="H769" s="252">
        <v>1.8</v>
      </c>
      <c r="I769" s="253"/>
      <c r="J769" s="249"/>
      <c r="K769" s="249"/>
      <c r="L769" s="254"/>
      <c r="M769" s="255"/>
      <c r="N769" s="256"/>
      <c r="O769" s="256"/>
      <c r="P769" s="256"/>
      <c r="Q769" s="256"/>
      <c r="R769" s="256"/>
      <c r="S769" s="256"/>
      <c r="T769" s="257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8" t="s">
        <v>235</v>
      </c>
      <c r="AU769" s="258" t="s">
        <v>82</v>
      </c>
      <c r="AV769" s="14" t="s">
        <v>82</v>
      </c>
      <c r="AW769" s="14" t="s">
        <v>33</v>
      </c>
      <c r="AX769" s="14" t="s">
        <v>72</v>
      </c>
      <c r="AY769" s="258" t="s">
        <v>146</v>
      </c>
    </row>
    <row r="770" s="13" customFormat="1">
      <c r="A770" s="13"/>
      <c r="B770" s="238"/>
      <c r="C770" s="239"/>
      <c r="D770" s="219" t="s">
        <v>235</v>
      </c>
      <c r="E770" s="240" t="s">
        <v>19</v>
      </c>
      <c r="F770" s="241" t="s">
        <v>1048</v>
      </c>
      <c r="G770" s="239"/>
      <c r="H770" s="240" t="s">
        <v>19</v>
      </c>
      <c r="I770" s="242"/>
      <c r="J770" s="239"/>
      <c r="K770" s="239"/>
      <c r="L770" s="243"/>
      <c r="M770" s="244"/>
      <c r="N770" s="245"/>
      <c r="O770" s="245"/>
      <c r="P770" s="245"/>
      <c r="Q770" s="245"/>
      <c r="R770" s="245"/>
      <c r="S770" s="245"/>
      <c r="T770" s="246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7" t="s">
        <v>235</v>
      </c>
      <c r="AU770" s="247" t="s">
        <v>82</v>
      </c>
      <c r="AV770" s="13" t="s">
        <v>79</v>
      </c>
      <c r="AW770" s="13" t="s">
        <v>33</v>
      </c>
      <c r="AX770" s="13" t="s">
        <v>72</v>
      </c>
      <c r="AY770" s="247" t="s">
        <v>146</v>
      </c>
    </row>
    <row r="771" s="14" customFormat="1">
      <c r="A771" s="14"/>
      <c r="B771" s="248"/>
      <c r="C771" s="249"/>
      <c r="D771" s="219" t="s">
        <v>235</v>
      </c>
      <c r="E771" s="250" t="s">
        <v>19</v>
      </c>
      <c r="F771" s="251" t="s">
        <v>1304</v>
      </c>
      <c r="G771" s="249"/>
      <c r="H771" s="252">
        <v>4.2999999999999998</v>
      </c>
      <c r="I771" s="253"/>
      <c r="J771" s="249"/>
      <c r="K771" s="249"/>
      <c r="L771" s="254"/>
      <c r="M771" s="255"/>
      <c r="N771" s="256"/>
      <c r="O771" s="256"/>
      <c r="P771" s="256"/>
      <c r="Q771" s="256"/>
      <c r="R771" s="256"/>
      <c r="S771" s="256"/>
      <c r="T771" s="257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8" t="s">
        <v>235</v>
      </c>
      <c r="AU771" s="258" t="s">
        <v>82</v>
      </c>
      <c r="AV771" s="14" t="s">
        <v>82</v>
      </c>
      <c r="AW771" s="14" t="s">
        <v>33</v>
      </c>
      <c r="AX771" s="14" t="s">
        <v>72</v>
      </c>
      <c r="AY771" s="258" t="s">
        <v>146</v>
      </c>
    </row>
    <row r="772" s="15" customFormat="1">
      <c r="A772" s="15"/>
      <c r="B772" s="269"/>
      <c r="C772" s="270"/>
      <c r="D772" s="219" t="s">
        <v>235</v>
      </c>
      <c r="E772" s="271" t="s">
        <v>19</v>
      </c>
      <c r="F772" s="272" t="s">
        <v>271</v>
      </c>
      <c r="G772" s="270"/>
      <c r="H772" s="273">
        <v>31.100000000000001</v>
      </c>
      <c r="I772" s="274"/>
      <c r="J772" s="270"/>
      <c r="K772" s="270"/>
      <c r="L772" s="275"/>
      <c r="M772" s="276"/>
      <c r="N772" s="277"/>
      <c r="O772" s="277"/>
      <c r="P772" s="277"/>
      <c r="Q772" s="277"/>
      <c r="R772" s="277"/>
      <c r="S772" s="277"/>
      <c r="T772" s="278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T772" s="279" t="s">
        <v>235</v>
      </c>
      <c r="AU772" s="279" t="s">
        <v>82</v>
      </c>
      <c r="AV772" s="15" t="s">
        <v>145</v>
      </c>
      <c r="AW772" s="15" t="s">
        <v>33</v>
      </c>
      <c r="AX772" s="15" t="s">
        <v>79</v>
      </c>
      <c r="AY772" s="279" t="s">
        <v>146</v>
      </c>
    </row>
    <row r="773" s="2" customFormat="1" ht="16.5" customHeight="1">
      <c r="A773" s="39"/>
      <c r="B773" s="40"/>
      <c r="C773" s="259" t="s">
        <v>1305</v>
      </c>
      <c r="D773" s="259" t="s">
        <v>245</v>
      </c>
      <c r="E773" s="260" t="s">
        <v>652</v>
      </c>
      <c r="F773" s="261" t="s">
        <v>653</v>
      </c>
      <c r="G773" s="262" t="s">
        <v>414</v>
      </c>
      <c r="H773" s="263">
        <v>32.655000000000001</v>
      </c>
      <c r="I773" s="264"/>
      <c r="J773" s="265">
        <f>ROUND(I773*H773,2)</f>
        <v>0</v>
      </c>
      <c r="K773" s="261" t="s">
        <v>194</v>
      </c>
      <c r="L773" s="266"/>
      <c r="M773" s="267" t="s">
        <v>19</v>
      </c>
      <c r="N773" s="268" t="s">
        <v>43</v>
      </c>
      <c r="O773" s="85"/>
      <c r="P773" s="215">
        <f>O773*H773</f>
        <v>0</v>
      </c>
      <c r="Q773" s="215">
        <v>0.00029999999999999997</v>
      </c>
      <c r="R773" s="215">
        <f>Q773*H773</f>
        <v>0.0097964999999999997</v>
      </c>
      <c r="S773" s="215">
        <v>0</v>
      </c>
      <c r="T773" s="216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17" t="s">
        <v>485</v>
      </c>
      <c r="AT773" s="217" t="s">
        <v>245</v>
      </c>
      <c r="AU773" s="217" t="s">
        <v>82</v>
      </c>
      <c r="AY773" s="18" t="s">
        <v>146</v>
      </c>
      <c r="BE773" s="218">
        <f>IF(N773="základní",J773,0)</f>
        <v>0</v>
      </c>
      <c r="BF773" s="218">
        <f>IF(N773="snížená",J773,0)</f>
        <v>0</v>
      </c>
      <c r="BG773" s="218">
        <f>IF(N773="zákl. přenesená",J773,0)</f>
        <v>0</v>
      </c>
      <c r="BH773" s="218">
        <f>IF(N773="sníž. přenesená",J773,0)</f>
        <v>0</v>
      </c>
      <c r="BI773" s="218">
        <f>IF(N773="nulová",J773,0)</f>
        <v>0</v>
      </c>
      <c r="BJ773" s="18" t="s">
        <v>79</v>
      </c>
      <c r="BK773" s="218">
        <f>ROUND(I773*H773,2)</f>
        <v>0</v>
      </c>
      <c r="BL773" s="18" t="s">
        <v>395</v>
      </c>
      <c r="BM773" s="217" t="s">
        <v>1306</v>
      </c>
    </row>
    <row r="774" s="2" customFormat="1">
      <c r="A774" s="39"/>
      <c r="B774" s="40"/>
      <c r="C774" s="41"/>
      <c r="D774" s="219" t="s">
        <v>152</v>
      </c>
      <c r="E774" s="41"/>
      <c r="F774" s="220" t="s">
        <v>653</v>
      </c>
      <c r="G774" s="41"/>
      <c r="H774" s="41"/>
      <c r="I774" s="221"/>
      <c r="J774" s="41"/>
      <c r="K774" s="41"/>
      <c r="L774" s="45"/>
      <c r="M774" s="222"/>
      <c r="N774" s="223"/>
      <c r="O774" s="85"/>
      <c r="P774" s="85"/>
      <c r="Q774" s="85"/>
      <c r="R774" s="85"/>
      <c r="S774" s="85"/>
      <c r="T774" s="86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T774" s="18" t="s">
        <v>152</v>
      </c>
      <c r="AU774" s="18" t="s">
        <v>82</v>
      </c>
    </row>
    <row r="775" s="14" customFormat="1">
      <c r="A775" s="14"/>
      <c r="B775" s="248"/>
      <c r="C775" s="249"/>
      <c r="D775" s="219" t="s">
        <v>235</v>
      </c>
      <c r="E775" s="249"/>
      <c r="F775" s="251" t="s">
        <v>1307</v>
      </c>
      <c r="G775" s="249"/>
      <c r="H775" s="252">
        <v>32.655000000000001</v>
      </c>
      <c r="I775" s="253"/>
      <c r="J775" s="249"/>
      <c r="K775" s="249"/>
      <c r="L775" s="254"/>
      <c r="M775" s="255"/>
      <c r="N775" s="256"/>
      <c r="O775" s="256"/>
      <c r="P775" s="256"/>
      <c r="Q775" s="256"/>
      <c r="R775" s="256"/>
      <c r="S775" s="256"/>
      <c r="T775" s="257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8" t="s">
        <v>235</v>
      </c>
      <c r="AU775" s="258" t="s">
        <v>82</v>
      </c>
      <c r="AV775" s="14" t="s">
        <v>82</v>
      </c>
      <c r="AW775" s="14" t="s">
        <v>4</v>
      </c>
      <c r="AX775" s="14" t="s">
        <v>79</v>
      </c>
      <c r="AY775" s="258" t="s">
        <v>146</v>
      </c>
    </row>
    <row r="776" s="2" customFormat="1" ht="24.15" customHeight="1">
      <c r="A776" s="39"/>
      <c r="B776" s="40"/>
      <c r="C776" s="206" t="s">
        <v>1308</v>
      </c>
      <c r="D776" s="206" t="s">
        <v>147</v>
      </c>
      <c r="E776" s="207" t="s">
        <v>657</v>
      </c>
      <c r="F776" s="208" t="s">
        <v>658</v>
      </c>
      <c r="G776" s="209" t="s">
        <v>239</v>
      </c>
      <c r="H776" s="210">
        <v>1.8160000000000001</v>
      </c>
      <c r="I776" s="211"/>
      <c r="J776" s="212">
        <f>ROUND(I776*H776,2)</f>
        <v>0</v>
      </c>
      <c r="K776" s="208" t="s">
        <v>194</v>
      </c>
      <c r="L776" s="45"/>
      <c r="M776" s="213" t="s">
        <v>19</v>
      </c>
      <c r="N776" s="214" t="s">
        <v>43</v>
      </c>
      <c r="O776" s="85"/>
      <c r="P776" s="215">
        <f>O776*H776</f>
        <v>0</v>
      </c>
      <c r="Q776" s="215">
        <v>0</v>
      </c>
      <c r="R776" s="215">
        <f>Q776*H776</f>
        <v>0</v>
      </c>
      <c r="S776" s="215">
        <v>0</v>
      </c>
      <c r="T776" s="216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17" t="s">
        <v>395</v>
      </c>
      <c r="AT776" s="217" t="s">
        <v>147</v>
      </c>
      <c r="AU776" s="217" t="s">
        <v>82</v>
      </c>
      <c r="AY776" s="18" t="s">
        <v>146</v>
      </c>
      <c r="BE776" s="218">
        <f>IF(N776="základní",J776,0)</f>
        <v>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18" t="s">
        <v>79</v>
      </c>
      <c r="BK776" s="218">
        <f>ROUND(I776*H776,2)</f>
        <v>0</v>
      </c>
      <c r="BL776" s="18" t="s">
        <v>395</v>
      </c>
      <c r="BM776" s="217" t="s">
        <v>1309</v>
      </c>
    </row>
    <row r="777" s="2" customFormat="1">
      <c r="A777" s="39"/>
      <c r="B777" s="40"/>
      <c r="C777" s="41"/>
      <c r="D777" s="219" t="s">
        <v>152</v>
      </c>
      <c r="E777" s="41"/>
      <c r="F777" s="220" t="s">
        <v>660</v>
      </c>
      <c r="G777" s="41"/>
      <c r="H777" s="41"/>
      <c r="I777" s="221"/>
      <c r="J777" s="41"/>
      <c r="K777" s="41"/>
      <c r="L777" s="45"/>
      <c r="M777" s="222"/>
      <c r="N777" s="223"/>
      <c r="O777" s="85"/>
      <c r="P777" s="85"/>
      <c r="Q777" s="85"/>
      <c r="R777" s="85"/>
      <c r="S777" s="85"/>
      <c r="T777" s="86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152</v>
      </c>
      <c r="AU777" s="18" t="s">
        <v>82</v>
      </c>
    </row>
    <row r="778" s="2" customFormat="1">
      <c r="A778" s="39"/>
      <c r="B778" s="40"/>
      <c r="C778" s="41"/>
      <c r="D778" s="236" t="s">
        <v>197</v>
      </c>
      <c r="E778" s="41"/>
      <c r="F778" s="237" t="s">
        <v>661</v>
      </c>
      <c r="G778" s="41"/>
      <c r="H778" s="41"/>
      <c r="I778" s="221"/>
      <c r="J778" s="41"/>
      <c r="K778" s="41"/>
      <c r="L778" s="45"/>
      <c r="M778" s="222"/>
      <c r="N778" s="223"/>
      <c r="O778" s="85"/>
      <c r="P778" s="85"/>
      <c r="Q778" s="85"/>
      <c r="R778" s="85"/>
      <c r="S778" s="85"/>
      <c r="T778" s="86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T778" s="18" t="s">
        <v>197</v>
      </c>
      <c r="AU778" s="18" t="s">
        <v>82</v>
      </c>
    </row>
    <row r="779" s="11" customFormat="1" ht="22.8" customHeight="1">
      <c r="A779" s="11"/>
      <c r="B779" s="192"/>
      <c r="C779" s="193"/>
      <c r="D779" s="194" t="s">
        <v>71</v>
      </c>
      <c r="E779" s="234" t="s">
        <v>662</v>
      </c>
      <c r="F779" s="234" t="s">
        <v>663</v>
      </c>
      <c r="G779" s="193"/>
      <c r="H779" s="193"/>
      <c r="I779" s="196"/>
      <c r="J779" s="235">
        <f>BK779</f>
        <v>0</v>
      </c>
      <c r="K779" s="193"/>
      <c r="L779" s="198"/>
      <c r="M779" s="199"/>
      <c r="N779" s="200"/>
      <c r="O779" s="200"/>
      <c r="P779" s="201">
        <f>SUM(P780:P809)</f>
        <v>0</v>
      </c>
      <c r="Q779" s="200"/>
      <c r="R779" s="201">
        <f>SUM(R780:R809)</f>
        <v>0.028669859999999998</v>
      </c>
      <c r="S779" s="200"/>
      <c r="T779" s="202">
        <f>SUM(T780:T809)</f>
        <v>0</v>
      </c>
      <c r="U779" s="11"/>
      <c r="V779" s="11"/>
      <c r="W779" s="11"/>
      <c r="X779" s="11"/>
      <c r="Y779" s="11"/>
      <c r="Z779" s="11"/>
      <c r="AA779" s="11"/>
      <c r="AB779" s="11"/>
      <c r="AC779" s="11"/>
      <c r="AD779" s="11"/>
      <c r="AE779" s="11"/>
      <c r="AR779" s="203" t="s">
        <v>82</v>
      </c>
      <c r="AT779" s="204" t="s">
        <v>71</v>
      </c>
      <c r="AU779" s="204" t="s">
        <v>79</v>
      </c>
      <c r="AY779" s="203" t="s">
        <v>146</v>
      </c>
      <c r="BK779" s="205">
        <f>SUM(BK780:BK809)</f>
        <v>0</v>
      </c>
    </row>
    <row r="780" s="2" customFormat="1" ht="24.15" customHeight="1">
      <c r="A780" s="39"/>
      <c r="B780" s="40"/>
      <c r="C780" s="206" t="s">
        <v>1310</v>
      </c>
      <c r="D780" s="206" t="s">
        <v>147</v>
      </c>
      <c r="E780" s="207" t="s">
        <v>665</v>
      </c>
      <c r="F780" s="208" t="s">
        <v>666</v>
      </c>
      <c r="G780" s="209" t="s">
        <v>252</v>
      </c>
      <c r="H780" s="210">
        <v>75.447000000000003</v>
      </c>
      <c r="I780" s="211"/>
      <c r="J780" s="212">
        <f>ROUND(I780*H780,2)</f>
        <v>0</v>
      </c>
      <c r="K780" s="208" t="s">
        <v>194</v>
      </c>
      <c r="L780" s="45"/>
      <c r="M780" s="213" t="s">
        <v>19</v>
      </c>
      <c r="N780" s="214" t="s">
        <v>43</v>
      </c>
      <c r="O780" s="85"/>
      <c r="P780" s="215">
        <f>O780*H780</f>
        <v>0</v>
      </c>
      <c r="Q780" s="215">
        <v>0.00013999999999999999</v>
      </c>
      <c r="R780" s="215">
        <f>Q780*H780</f>
        <v>0.01056258</v>
      </c>
      <c r="S780" s="215">
        <v>0</v>
      </c>
      <c r="T780" s="216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17" t="s">
        <v>395</v>
      </c>
      <c r="AT780" s="217" t="s">
        <v>147</v>
      </c>
      <c r="AU780" s="217" t="s">
        <v>82</v>
      </c>
      <c r="AY780" s="18" t="s">
        <v>146</v>
      </c>
      <c r="BE780" s="218">
        <f>IF(N780="základní",J780,0)</f>
        <v>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18" t="s">
        <v>79</v>
      </c>
      <c r="BK780" s="218">
        <f>ROUND(I780*H780,2)</f>
        <v>0</v>
      </c>
      <c r="BL780" s="18" t="s">
        <v>395</v>
      </c>
      <c r="BM780" s="217" t="s">
        <v>1311</v>
      </c>
    </row>
    <row r="781" s="2" customFormat="1">
      <c r="A781" s="39"/>
      <c r="B781" s="40"/>
      <c r="C781" s="41"/>
      <c r="D781" s="219" t="s">
        <v>152</v>
      </c>
      <c r="E781" s="41"/>
      <c r="F781" s="220" t="s">
        <v>668</v>
      </c>
      <c r="G781" s="41"/>
      <c r="H781" s="41"/>
      <c r="I781" s="221"/>
      <c r="J781" s="41"/>
      <c r="K781" s="41"/>
      <c r="L781" s="45"/>
      <c r="M781" s="222"/>
      <c r="N781" s="223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152</v>
      </c>
      <c r="AU781" s="18" t="s">
        <v>82</v>
      </c>
    </row>
    <row r="782" s="2" customFormat="1">
      <c r="A782" s="39"/>
      <c r="B782" s="40"/>
      <c r="C782" s="41"/>
      <c r="D782" s="236" t="s">
        <v>197</v>
      </c>
      <c r="E782" s="41"/>
      <c r="F782" s="237" t="s">
        <v>669</v>
      </c>
      <c r="G782" s="41"/>
      <c r="H782" s="41"/>
      <c r="I782" s="221"/>
      <c r="J782" s="41"/>
      <c r="K782" s="41"/>
      <c r="L782" s="45"/>
      <c r="M782" s="222"/>
      <c r="N782" s="223"/>
      <c r="O782" s="85"/>
      <c r="P782" s="85"/>
      <c r="Q782" s="85"/>
      <c r="R782" s="85"/>
      <c r="S782" s="85"/>
      <c r="T782" s="86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T782" s="18" t="s">
        <v>197</v>
      </c>
      <c r="AU782" s="18" t="s">
        <v>82</v>
      </c>
    </row>
    <row r="783" s="13" customFormat="1">
      <c r="A783" s="13"/>
      <c r="B783" s="238"/>
      <c r="C783" s="239"/>
      <c r="D783" s="219" t="s">
        <v>235</v>
      </c>
      <c r="E783" s="240" t="s">
        <v>19</v>
      </c>
      <c r="F783" s="241" t="s">
        <v>953</v>
      </c>
      <c r="G783" s="239"/>
      <c r="H783" s="240" t="s">
        <v>19</v>
      </c>
      <c r="I783" s="242"/>
      <c r="J783" s="239"/>
      <c r="K783" s="239"/>
      <c r="L783" s="243"/>
      <c r="M783" s="244"/>
      <c r="N783" s="245"/>
      <c r="O783" s="245"/>
      <c r="P783" s="245"/>
      <c r="Q783" s="245"/>
      <c r="R783" s="245"/>
      <c r="S783" s="245"/>
      <c r="T783" s="24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7" t="s">
        <v>235</v>
      </c>
      <c r="AU783" s="247" t="s">
        <v>82</v>
      </c>
      <c r="AV783" s="13" t="s">
        <v>79</v>
      </c>
      <c r="AW783" s="13" t="s">
        <v>33</v>
      </c>
      <c r="AX783" s="13" t="s">
        <v>72</v>
      </c>
      <c r="AY783" s="247" t="s">
        <v>146</v>
      </c>
    </row>
    <row r="784" s="14" customFormat="1">
      <c r="A784" s="14"/>
      <c r="B784" s="248"/>
      <c r="C784" s="249"/>
      <c r="D784" s="219" t="s">
        <v>235</v>
      </c>
      <c r="E784" s="250" t="s">
        <v>19</v>
      </c>
      <c r="F784" s="251" t="s">
        <v>1312</v>
      </c>
      <c r="G784" s="249"/>
      <c r="H784" s="252">
        <v>69.766000000000005</v>
      </c>
      <c r="I784" s="253"/>
      <c r="J784" s="249"/>
      <c r="K784" s="249"/>
      <c r="L784" s="254"/>
      <c r="M784" s="255"/>
      <c r="N784" s="256"/>
      <c r="O784" s="256"/>
      <c r="P784" s="256"/>
      <c r="Q784" s="256"/>
      <c r="R784" s="256"/>
      <c r="S784" s="256"/>
      <c r="T784" s="257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8" t="s">
        <v>235</v>
      </c>
      <c r="AU784" s="258" t="s">
        <v>82</v>
      </c>
      <c r="AV784" s="14" t="s">
        <v>82</v>
      </c>
      <c r="AW784" s="14" t="s">
        <v>33</v>
      </c>
      <c r="AX784" s="14" t="s">
        <v>72</v>
      </c>
      <c r="AY784" s="258" t="s">
        <v>146</v>
      </c>
    </row>
    <row r="785" s="13" customFormat="1">
      <c r="A785" s="13"/>
      <c r="B785" s="238"/>
      <c r="C785" s="239"/>
      <c r="D785" s="219" t="s">
        <v>235</v>
      </c>
      <c r="E785" s="240" t="s">
        <v>19</v>
      </c>
      <c r="F785" s="241" t="s">
        <v>1313</v>
      </c>
      <c r="G785" s="239"/>
      <c r="H785" s="240" t="s">
        <v>19</v>
      </c>
      <c r="I785" s="242"/>
      <c r="J785" s="239"/>
      <c r="K785" s="239"/>
      <c r="L785" s="243"/>
      <c r="M785" s="244"/>
      <c r="N785" s="245"/>
      <c r="O785" s="245"/>
      <c r="P785" s="245"/>
      <c r="Q785" s="245"/>
      <c r="R785" s="245"/>
      <c r="S785" s="245"/>
      <c r="T785" s="246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7" t="s">
        <v>235</v>
      </c>
      <c r="AU785" s="247" t="s">
        <v>82</v>
      </c>
      <c r="AV785" s="13" t="s">
        <v>79</v>
      </c>
      <c r="AW785" s="13" t="s">
        <v>33</v>
      </c>
      <c r="AX785" s="13" t="s">
        <v>72</v>
      </c>
      <c r="AY785" s="247" t="s">
        <v>146</v>
      </c>
    </row>
    <row r="786" s="14" customFormat="1">
      <c r="A786" s="14"/>
      <c r="B786" s="248"/>
      <c r="C786" s="249"/>
      <c r="D786" s="219" t="s">
        <v>235</v>
      </c>
      <c r="E786" s="250" t="s">
        <v>19</v>
      </c>
      <c r="F786" s="251" t="s">
        <v>1314</v>
      </c>
      <c r="G786" s="249"/>
      <c r="H786" s="252">
        <v>2.964</v>
      </c>
      <c r="I786" s="253"/>
      <c r="J786" s="249"/>
      <c r="K786" s="249"/>
      <c r="L786" s="254"/>
      <c r="M786" s="255"/>
      <c r="N786" s="256"/>
      <c r="O786" s="256"/>
      <c r="P786" s="256"/>
      <c r="Q786" s="256"/>
      <c r="R786" s="256"/>
      <c r="S786" s="256"/>
      <c r="T786" s="257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8" t="s">
        <v>235</v>
      </c>
      <c r="AU786" s="258" t="s">
        <v>82</v>
      </c>
      <c r="AV786" s="14" t="s">
        <v>82</v>
      </c>
      <c r="AW786" s="14" t="s">
        <v>33</v>
      </c>
      <c r="AX786" s="14" t="s">
        <v>72</v>
      </c>
      <c r="AY786" s="258" t="s">
        <v>146</v>
      </c>
    </row>
    <row r="787" s="14" customFormat="1">
      <c r="A787" s="14"/>
      <c r="B787" s="248"/>
      <c r="C787" s="249"/>
      <c r="D787" s="219" t="s">
        <v>235</v>
      </c>
      <c r="E787" s="250" t="s">
        <v>19</v>
      </c>
      <c r="F787" s="251" t="s">
        <v>671</v>
      </c>
      <c r="G787" s="249"/>
      <c r="H787" s="252">
        <v>1.2350000000000001</v>
      </c>
      <c r="I787" s="253"/>
      <c r="J787" s="249"/>
      <c r="K787" s="249"/>
      <c r="L787" s="254"/>
      <c r="M787" s="255"/>
      <c r="N787" s="256"/>
      <c r="O787" s="256"/>
      <c r="P787" s="256"/>
      <c r="Q787" s="256"/>
      <c r="R787" s="256"/>
      <c r="S787" s="256"/>
      <c r="T787" s="257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8" t="s">
        <v>235</v>
      </c>
      <c r="AU787" s="258" t="s">
        <v>82</v>
      </c>
      <c r="AV787" s="14" t="s">
        <v>82</v>
      </c>
      <c r="AW787" s="14" t="s">
        <v>33</v>
      </c>
      <c r="AX787" s="14" t="s">
        <v>72</v>
      </c>
      <c r="AY787" s="258" t="s">
        <v>146</v>
      </c>
    </row>
    <row r="788" s="14" customFormat="1">
      <c r="A788" s="14"/>
      <c r="B788" s="248"/>
      <c r="C788" s="249"/>
      <c r="D788" s="219" t="s">
        <v>235</v>
      </c>
      <c r="E788" s="250" t="s">
        <v>19</v>
      </c>
      <c r="F788" s="251" t="s">
        <v>1315</v>
      </c>
      <c r="G788" s="249"/>
      <c r="H788" s="252">
        <v>1.482</v>
      </c>
      <c r="I788" s="253"/>
      <c r="J788" s="249"/>
      <c r="K788" s="249"/>
      <c r="L788" s="254"/>
      <c r="M788" s="255"/>
      <c r="N788" s="256"/>
      <c r="O788" s="256"/>
      <c r="P788" s="256"/>
      <c r="Q788" s="256"/>
      <c r="R788" s="256"/>
      <c r="S788" s="256"/>
      <c r="T788" s="257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8" t="s">
        <v>235</v>
      </c>
      <c r="AU788" s="258" t="s">
        <v>82</v>
      </c>
      <c r="AV788" s="14" t="s">
        <v>82</v>
      </c>
      <c r="AW788" s="14" t="s">
        <v>33</v>
      </c>
      <c r="AX788" s="14" t="s">
        <v>72</v>
      </c>
      <c r="AY788" s="258" t="s">
        <v>146</v>
      </c>
    </row>
    <row r="789" s="15" customFormat="1">
      <c r="A789" s="15"/>
      <c r="B789" s="269"/>
      <c r="C789" s="270"/>
      <c r="D789" s="219" t="s">
        <v>235</v>
      </c>
      <c r="E789" s="271" t="s">
        <v>19</v>
      </c>
      <c r="F789" s="272" t="s">
        <v>271</v>
      </c>
      <c r="G789" s="270"/>
      <c r="H789" s="273">
        <v>75.447000000000003</v>
      </c>
      <c r="I789" s="274"/>
      <c r="J789" s="270"/>
      <c r="K789" s="270"/>
      <c r="L789" s="275"/>
      <c r="M789" s="276"/>
      <c r="N789" s="277"/>
      <c r="O789" s="277"/>
      <c r="P789" s="277"/>
      <c r="Q789" s="277"/>
      <c r="R789" s="277"/>
      <c r="S789" s="277"/>
      <c r="T789" s="278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79" t="s">
        <v>235</v>
      </c>
      <c r="AU789" s="279" t="s">
        <v>82</v>
      </c>
      <c r="AV789" s="15" t="s">
        <v>145</v>
      </c>
      <c r="AW789" s="15" t="s">
        <v>33</v>
      </c>
      <c r="AX789" s="15" t="s">
        <v>79</v>
      </c>
      <c r="AY789" s="279" t="s">
        <v>146</v>
      </c>
    </row>
    <row r="790" s="2" customFormat="1" ht="24.15" customHeight="1">
      <c r="A790" s="39"/>
      <c r="B790" s="40"/>
      <c r="C790" s="206" t="s">
        <v>1316</v>
      </c>
      <c r="D790" s="206" t="s">
        <v>147</v>
      </c>
      <c r="E790" s="207" t="s">
        <v>673</v>
      </c>
      <c r="F790" s="208" t="s">
        <v>674</v>
      </c>
      <c r="G790" s="209" t="s">
        <v>252</v>
      </c>
      <c r="H790" s="210">
        <v>75.447000000000003</v>
      </c>
      <c r="I790" s="211"/>
      <c r="J790" s="212">
        <f>ROUND(I790*H790,2)</f>
        <v>0</v>
      </c>
      <c r="K790" s="208" t="s">
        <v>194</v>
      </c>
      <c r="L790" s="45"/>
      <c r="M790" s="213" t="s">
        <v>19</v>
      </c>
      <c r="N790" s="214" t="s">
        <v>43</v>
      </c>
      <c r="O790" s="85"/>
      <c r="P790" s="215">
        <f>O790*H790</f>
        <v>0</v>
      </c>
      <c r="Q790" s="215">
        <v>0.00012</v>
      </c>
      <c r="R790" s="215">
        <f>Q790*H790</f>
        <v>0.00905364</v>
      </c>
      <c r="S790" s="215">
        <v>0</v>
      </c>
      <c r="T790" s="216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17" t="s">
        <v>395</v>
      </c>
      <c r="AT790" s="217" t="s">
        <v>147</v>
      </c>
      <c r="AU790" s="217" t="s">
        <v>82</v>
      </c>
      <c r="AY790" s="18" t="s">
        <v>146</v>
      </c>
      <c r="BE790" s="218">
        <f>IF(N790="základní",J790,0)</f>
        <v>0</v>
      </c>
      <c r="BF790" s="218">
        <f>IF(N790="snížená",J790,0)</f>
        <v>0</v>
      </c>
      <c r="BG790" s="218">
        <f>IF(N790="zákl. přenesená",J790,0)</f>
        <v>0</v>
      </c>
      <c r="BH790" s="218">
        <f>IF(N790="sníž. přenesená",J790,0)</f>
        <v>0</v>
      </c>
      <c r="BI790" s="218">
        <f>IF(N790="nulová",J790,0)</f>
        <v>0</v>
      </c>
      <c r="BJ790" s="18" t="s">
        <v>79</v>
      </c>
      <c r="BK790" s="218">
        <f>ROUND(I790*H790,2)</f>
        <v>0</v>
      </c>
      <c r="BL790" s="18" t="s">
        <v>395</v>
      </c>
      <c r="BM790" s="217" t="s">
        <v>1317</v>
      </c>
    </row>
    <row r="791" s="2" customFormat="1">
      <c r="A791" s="39"/>
      <c r="B791" s="40"/>
      <c r="C791" s="41"/>
      <c r="D791" s="219" t="s">
        <v>152</v>
      </c>
      <c r="E791" s="41"/>
      <c r="F791" s="220" t="s">
        <v>676</v>
      </c>
      <c r="G791" s="41"/>
      <c r="H791" s="41"/>
      <c r="I791" s="221"/>
      <c r="J791" s="41"/>
      <c r="K791" s="41"/>
      <c r="L791" s="45"/>
      <c r="M791" s="222"/>
      <c r="N791" s="223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152</v>
      </c>
      <c r="AU791" s="18" t="s">
        <v>82</v>
      </c>
    </row>
    <row r="792" s="2" customFormat="1">
      <c r="A792" s="39"/>
      <c r="B792" s="40"/>
      <c r="C792" s="41"/>
      <c r="D792" s="236" t="s">
        <v>197</v>
      </c>
      <c r="E792" s="41"/>
      <c r="F792" s="237" t="s">
        <v>677</v>
      </c>
      <c r="G792" s="41"/>
      <c r="H792" s="41"/>
      <c r="I792" s="221"/>
      <c r="J792" s="41"/>
      <c r="K792" s="41"/>
      <c r="L792" s="45"/>
      <c r="M792" s="222"/>
      <c r="N792" s="223"/>
      <c r="O792" s="85"/>
      <c r="P792" s="85"/>
      <c r="Q792" s="85"/>
      <c r="R792" s="85"/>
      <c r="S792" s="85"/>
      <c r="T792" s="86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197</v>
      </c>
      <c r="AU792" s="18" t="s">
        <v>82</v>
      </c>
    </row>
    <row r="793" s="13" customFormat="1">
      <c r="A793" s="13"/>
      <c r="B793" s="238"/>
      <c r="C793" s="239"/>
      <c r="D793" s="219" t="s">
        <v>235</v>
      </c>
      <c r="E793" s="240" t="s">
        <v>19</v>
      </c>
      <c r="F793" s="241" t="s">
        <v>953</v>
      </c>
      <c r="G793" s="239"/>
      <c r="H793" s="240" t="s">
        <v>19</v>
      </c>
      <c r="I793" s="242"/>
      <c r="J793" s="239"/>
      <c r="K793" s="239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235</v>
      </c>
      <c r="AU793" s="247" t="s">
        <v>82</v>
      </c>
      <c r="AV793" s="13" t="s">
        <v>79</v>
      </c>
      <c r="AW793" s="13" t="s">
        <v>33</v>
      </c>
      <c r="AX793" s="13" t="s">
        <v>72</v>
      </c>
      <c r="AY793" s="247" t="s">
        <v>146</v>
      </c>
    </row>
    <row r="794" s="14" customFormat="1">
      <c r="A794" s="14"/>
      <c r="B794" s="248"/>
      <c r="C794" s="249"/>
      <c r="D794" s="219" t="s">
        <v>235</v>
      </c>
      <c r="E794" s="250" t="s">
        <v>19</v>
      </c>
      <c r="F794" s="251" t="s">
        <v>1312</v>
      </c>
      <c r="G794" s="249"/>
      <c r="H794" s="252">
        <v>69.766000000000005</v>
      </c>
      <c r="I794" s="253"/>
      <c r="J794" s="249"/>
      <c r="K794" s="249"/>
      <c r="L794" s="254"/>
      <c r="M794" s="255"/>
      <c r="N794" s="256"/>
      <c r="O794" s="256"/>
      <c r="P794" s="256"/>
      <c r="Q794" s="256"/>
      <c r="R794" s="256"/>
      <c r="S794" s="256"/>
      <c r="T794" s="257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8" t="s">
        <v>235</v>
      </c>
      <c r="AU794" s="258" t="s">
        <v>82</v>
      </c>
      <c r="AV794" s="14" t="s">
        <v>82</v>
      </c>
      <c r="AW794" s="14" t="s">
        <v>33</v>
      </c>
      <c r="AX794" s="14" t="s">
        <v>72</v>
      </c>
      <c r="AY794" s="258" t="s">
        <v>146</v>
      </c>
    </row>
    <row r="795" s="13" customFormat="1">
      <c r="A795" s="13"/>
      <c r="B795" s="238"/>
      <c r="C795" s="239"/>
      <c r="D795" s="219" t="s">
        <v>235</v>
      </c>
      <c r="E795" s="240" t="s">
        <v>19</v>
      </c>
      <c r="F795" s="241" t="s">
        <v>1313</v>
      </c>
      <c r="G795" s="239"/>
      <c r="H795" s="240" t="s">
        <v>19</v>
      </c>
      <c r="I795" s="242"/>
      <c r="J795" s="239"/>
      <c r="K795" s="239"/>
      <c r="L795" s="243"/>
      <c r="M795" s="244"/>
      <c r="N795" s="245"/>
      <c r="O795" s="245"/>
      <c r="P795" s="245"/>
      <c r="Q795" s="245"/>
      <c r="R795" s="245"/>
      <c r="S795" s="245"/>
      <c r="T795" s="246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7" t="s">
        <v>235</v>
      </c>
      <c r="AU795" s="247" t="s">
        <v>82</v>
      </c>
      <c r="AV795" s="13" t="s">
        <v>79</v>
      </c>
      <c r="AW795" s="13" t="s">
        <v>33</v>
      </c>
      <c r="AX795" s="13" t="s">
        <v>72</v>
      </c>
      <c r="AY795" s="247" t="s">
        <v>146</v>
      </c>
    </row>
    <row r="796" s="14" customFormat="1">
      <c r="A796" s="14"/>
      <c r="B796" s="248"/>
      <c r="C796" s="249"/>
      <c r="D796" s="219" t="s">
        <v>235</v>
      </c>
      <c r="E796" s="250" t="s">
        <v>19</v>
      </c>
      <c r="F796" s="251" t="s">
        <v>1314</v>
      </c>
      <c r="G796" s="249"/>
      <c r="H796" s="252">
        <v>2.964</v>
      </c>
      <c r="I796" s="253"/>
      <c r="J796" s="249"/>
      <c r="K796" s="249"/>
      <c r="L796" s="254"/>
      <c r="M796" s="255"/>
      <c r="N796" s="256"/>
      <c r="O796" s="256"/>
      <c r="P796" s="256"/>
      <c r="Q796" s="256"/>
      <c r="R796" s="256"/>
      <c r="S796" s="256"/>
      <c r="T796" s="257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8" t="s">
        <v>235</v>
      </c>
      <c r="AU796" s="258" t="s">
        <v>82</v>
      </c>
      <c r="AV796" s="14" t="s">
        <v>82</v>
      </c>
      <c r="AW796" s="14" t="s">
        <v>33</v>
      </c>
      <c r="AX796" s="14" t="s">
        <v>72</v>
      </c>
      <c r="AY796" s="258" t="s">
        <v>146</v>
      </c>
    </row>
    <row r="797" s="14" customFormat="1">
      <c r="A797" s="14"/>
      <c r="B797" s="248"/>
      <c r="C797" s="249"/>
      <c r="D797" s="219" t="s">
        <v>235</v>
      </c>
      <c r="E797" s="250" t="s">
        <v>19</v>
      </c>
      <c r="F797" s="251" t="s">
        <v>671</v>
      </c>
      <c r="G797" s="249"/>
      <c r="H797" s="252">
        <v>1.2350000000000001</v>
      </c>
      <c r="I797" s="253"/>
      <c r="J797" s="249"/>
      <c r="K797" s="249"/>
      <c r="L797" s="254"/>
      <c r="M797" s="255"/>
      <c r="N797" s="256"/>
      <c r="O797" s="256"/>
      <c r="P797" s="256"/>
      <c r="Q797" s="256"/>
      <c r="R797" s="256"/>
      <c r="S797" s="256"/>
      <c r="T797" s="257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8" t="s">
        <v>235</v>
      </c>
      <c r="AU797" s="258" t="s">
        <v>82</v>
      </c>
      <c r="AV797" s="14" t="s">
        <v>82</v>
      </c>
      <c r="AW797" s="14" t="s">
        <v>33</v>
      </c>
      <c r="AX797" s="14" t="s">
        <v>72</v>
      </c>
      <c r="AY797" s="258" t="s">
        <v>146</v>
      </c>
    </row>
    <row r="798" s="14" customFormat="1">
      <c r="A798" s="14"/>
      <c r="B798" s="248"/>
      <c r="C798" s="249"/>
      <c r="D798" s="219" t="s">
        <v>235</v>
      </c>
      <c r="E798" s="250" t="s">
        <v>19</v>
      </c>
      <c r="F798" s="251" t="s">
        <v>1315</v>
      </c>
      <c r="G798" s="249"/>
      <c r="H798" s="252">
        <v>1.482</v>
      </c>
      <c r="I798" s="253"/>
      <c r="J798" s="249"/>
      <c r="K798" s="249"/>
      <c r="L798" s="254"/>
      <c r="M798" s="255"/>
      <c r="N798" s="256"/>
      <c r="O798" s="256"/>
      <c r="P798" s="256"/>
      <c r="Q798" s="256"/>
      <c r="R798" s="256"/>
      <c r="S798" s="256"/>
      <c r="T798" s="257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8" t="s">
        <v>235</v>
      </c>
      <c r="AU798" s="258" t="s">
        <v>82</v>
      </c>
      <c r="AV798" s="14" t="s">
        <v>82</v>
      </c>
      <c r="AW798" s="14" t="s">
        <v>33</v>
      </c>
      <c r="AX798" s="14" t="s">
        <v>72</v>
      </c>
      <c r="AY798" s="258" t="s">
        <v>146</v>
      </c>
    </row>
    <row r="799" s="15" customFormat="1">
      <c r="A799" s="15"/>
      <c r="B799" s="269"/>
      <c r="C799" s="270"/>
      <c r="D799" s="219" t="s">
        <v>235</v>
      </c>
      <c r="E799" s="271" t="s">
        <v>19</v>
      </c>
      <c r="F799" s="272" t="s">
        <v>271</v>
      </c>
      <c r="G799" s="270"/>
      <c r="H799" s="273">
        <v>75.447000000000003</v>
      </c>
      <c r="I799" s="274"/>
      <c r="J799" s="270"/>
      <c r="K799" s="270"/>
      <c r="L799" s="275"/>
      <c r="M799" s="276"/>
      <c r="N799" s="277"/>
      <c r="O799" s="277"/>
      <c r="P799" s="277"/>
      <c r="Q799" s="277"/>
      <c r="R799" s="277"/>
      <c r="S799" s="277"/>
      <c r="T799" s="278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79" t="s">
        <v>235</v>
      </c>
      <c r="AU799" s="279" t="s">
        <v>82</v>
      </c>
      <c r="AV799" s="15" t="s">
        <v>145</v>
      </c>
      <c r="AW799" s="15" t="s">
        <v>33</v>
      </c>
      <c r="AX799" s="15" t="s">
        <v>79</v>
      </c>
      <c r="AY799" s="279" t="s">
        <v>146</v>
      </c>
    </row>
    <row r="800" s="2" customFormat="1" ht="24.15" customHeight="1">
      <c r="A800" s="39"/>
      <c r="B800" s="40"/>
      <c r="C800" s="206" t="s">
        <v>1318</v>
      </c>
      <c r="D800" s="206" t="s">
        <v>147</v>
      </c>
      <c r="E800" s="207" t="s">
        <v>679</v>
      </c>
      <c r="F800" s="208" t="s">
        <v>680</v>
      </c>
      <c r="G800" s="209" t="s">
        <v>252</v>
      </c>
      <c r="H800" s="210">
        <v>75.447000000000003</v>
      </c>
      <c r="I800" s="211"/>
      <c r="J800" s="212">
        <f>ROUND(I800*H800,2)</f>
        <v>0</v>
      </c>
      <c r="K800" s="208" t="s">
        <v>194</v>
      </c>
      <c r="L800" s="45"/>
      <c r="M800" s="213" t="s">
        <v>19</v>
      </c>
      <c r="N800" s="214" t="s">
        <v>43</v>
      </c>
      <c r="O800" s="85"/>
      <c r="P800" s="215">
        <f>O800*H800</f>
        <v>0</v>
      </c>
      <c r="Q800" s="215">
        <v>0.00012</v>
      </c>
      <c r="R800" s="215">
        <f>Q800*H800</f>
        <v>0.00905364</v>
      </c>
      <c r="S800" s="215">
        <v>0</v>
      </c>
      <c r="T800" s="216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17" t="s">
        <v>395</v>
      </c>
      <c r="AT800" s="217" t="s">
        <v>147</v>
      </c>
      <c r="AU800" s="217" t="s">
        <v>82</v>
      </c>
      <c r="AY800" s="18" t="s">
        <v>146</v>
      </c>
      <c r="BE800" s="218">
        <f>IF(N800="základní",J800,0)</f>
        <v>0</v>
      </c>
      <c r="BF800" s="218">
        <f>IF(N800="snížená",J800,0)</f>
        <v>0</v>
      </c>
      <c r="BG800" s="218">
        <f>IF(N800="zákl. přenesená",J800,0)</f>
        <v>0</v>
      </c>
      <c r="BH800" s="218">
        <f>IF(N800="sníž. přenesená",J800,0)</f>
        <v>0</v>
      </c>
      <c r="BI800" s="218">
        <f>IF(N800="nulová",J800,0)</f>
        <v>0</v>
      </c>
      <c r="BJ800" s="18" t="s">
        <v>79</v>
      </c>
      <c r="BK800" s="218">
        <f>ROUND(I800*H800,2)</f>
        <v>0</v>
      </c>
      <c r="BL800" s="18" t="s">
        <v>395</v>
      </c>
      <c r="BM800" s="217" t="s">
        <v>1319</v>
      </c>
    </row>
    <row r="801" s="2" customFormat="1">
      <c r="A801" s="39"/>
      <c r="B801" s="40"/>
      <c r="C801" s="41"/>
      <c r="D801" s="219" t="s">
        <v>152</v>
      </c>
      <c r="E801" s="41"/>
      <c r="F801" s="220" t="s">
        <v>682</v>
      </c>
      <c r="G801" s="41"/>
      <c r="H801" s="41"/>
      <c r="I801" s="221"/>
      <c r="J801" s="41"/>
      <c r="K801" s="41"/>
      <c r="L801" s="45"/>
      <c r="M801" s="222"/>
      <c r="N801" s="223"/>
      <c r="O801" s="85"/>
      <c r="P801" s="85"/>
      <c r="Q801" s="85"/>
      <c r="R801" s="85"/>
      <c r="S801" s="85"/>
      <c r="T801" s="86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152</v>
      </c>
      <c r="AU801" s="18" t="s">
        <v>82</v>
      </c>
    </row>
    <row r="802" s="2" customFormat="1">
      <c r="A802" s="39"/>
      <c r="B802" s="40"/>
      <c r="C802" s="41"/>
      <c r="D802" s="236" t="s">
        <v>197</v>
      </c>
      <c r="E802" s="41"/>
      <c r="F802" s="237" t="s">
        <v>683</v>
      </c>
      <c r="G802" s="41"/>
      <c r="H802" s="41"/>
      <c r="I802" s="221"/>
      <c r="J802" s="41"/>
      <c r="K802" s="41"/>
      <c r="L802" s="45"/>
      <c r="M802" s="222"/>
      <c r="N802" s="223"/>
      <c r="O802" s="85"/>
      <c r="P802" s="85"/>
      <c r="Q802" s="85"/>
      <c r="R802" s="85"/>
      <c r="S802" s="85"/>
      <c r="T802" s="86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T802" s="18" t="s">
        <v>197</v>
      </c>
      <c r="AU802" s="18" t="s">
        <v>82</v>
      </c>
    </row>
    <row r="803" s="13" customFormat="1">
      <c r="A803" s="13"/>
      <c r="B803" s="238"/>
      <c r="C803" s="239"/>
      <c r="D803" s="219" t="s">
        <v>235</v>
      </c>
      <c r="E803" s="240" t="s">
        <v>19</v>
      </c>
      <c r="F803" s="241" t="s">
        <v>953</v>
      </c>
      <c r="G803" s="239"/>
      <c r="H803" s="240" t="s">
        <v>19</v>
      </c>
      <c r="I803" s="242"/>
      <c r="J803" s="239"/>
      <c r="K803" s="239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235</v>
      </c>
      <c r="AU803" s="247" t="s">
        <v>82</v>
      </c>
      <c r="AV803" s="13" t="s">
        <v>79</v>
      </c>
      <c r="AW803" s="13" t="s">
        <v>33</v>
      </c>
      <c r="AX803" s="13" t="s">
        <v>72</v>
      </c>
      <c r="AY803" s="247" t="s">
        <v>146</v>
      </c>
    </row>
    <row r="804" s="14" customFormat="1">
      <c r="A804" s="14"/>
      <c r="B804" s="248"/>
      <c r="C804" s="249"/>
      <c r="D804" s="219" t="s">
        <v>235</v>
      </c>
      <c r="E804" s="250" t="s">
        <v>19</v>
      </c>
      <c r="F804" s="251" t="s">
        <v>1312</v>
      </c>
      <c r="G804" s="249"/>
      <c r="H804" s="252">
        <v>69.766000000000005</v>
      </c>
      <c r="I804" s="253"/>
      <c r="J804" s="249"/>
      <c r="K804" s="249"/>
      <c r="L804" s="254"/>
      <c r="M804" s="255"/>
      <c r="N804" s="256"/>
      <c r="O804" s="256"/>
      <c r="P804" s="256"/>
      <c r="Q804" s="256"/>
      <c r="R804" s="256"/>
      <c r="S804" s="256"/>
      <c r="T804" s="257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8" t="s">
        <v>235</v>
      </c>
      <c r="AU804" s="258" t="s">
        <v>82</v>
      </c>
      <c r="AV804" s="14" t="s">
        <v>82</v>
      </c>
      <c r="AW804" s="14" t="s">
        <v>33</v>
      </c>
      <c r="AX804" s="14" t="s">
        <v>72</v>
      </c>
      <c r="AY804" s="258" t="s">
        <v>146</v>
      </c>
    </row>
    <row r="805" s="13" customFormat="1">
      <c r="A805" s="13"/>
      <c r="B805" s="238"/>
      <c r="C805" s="239"/>
      <c r="D805" s="219" t="s">
        <v>235</v>
      </c>
      <c r="E805" s="240" t="s">
        <v>19</v>
      </c>
      <c r="F805" s="241" t="s">
        <v>1313</v>
      </c>
      <c r="G805" s="239"/>
      <c r="H805" s="240" t="s">
        <v>19</v>
      </c>
      <c r="I805" s="242"/>
      <c r="J805" s="239"/>
      <c r="K805" s="239"/>
      <c r="L805" s="243"/>
      <c r="M805" s="244"/>
      <c r="N805" s="245"/>
      <c r="O805" s="245"/>
      <c r="P805" s="245"/>
      <c r="Q805" s="245"/>
      <c r="R805" s="245"/>
      <c r="S805" s="245"/>
      <c r="T805" s="24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7" t="s">
        <v>235</v>
      </c>
      <c r="AU805" s="247" t="s">
        <v>82</v>
      </c>
      <c r="AV805" s="13" t="s">
        <v>79</v>
      </c>
      <c r="AW805" s="13" t="s">
        <v>33</v>
      </c>
      <c r="AX805" s="13" t="s">
        <v>72</v>
      </c>
      <c r="AY805" s="247" t="s">
        <v>146</v>
      </c>
    </row>
    <row r="806" s="14" customFormat="1">
      <c r="A806" s="14"/>
      <c r="B806" s="248"/>
      <c r="C806" s="249"/>
      <c r="D806" s="219" t="s">
        <v>235</v>
      </c>
      <c r="E806" s="250" t="s">
        <v>19</v>
      </c>
      <c r="F806" s="251" t="s">
        <v>1314</v>
      </c>
      <c r="G806" s="249"/>
      <c r="H806" s="252">
        <v>2.964</v>
      </c>
      <c r="I806" s="253"/>
      <c r="J806" s="249"/>
      <c r="K806" s="249"/>
      <c r="L806" s="254"/>
      <c r="M806" s="255"/>
      <c r="N806" s="256"/>
      <c r="O806" s="256"/>
      <c r="P806" s="256"/>
      <c r="Q806" s="256"/>
      <c r="R806" s="256"/>
      <c r="S806" s="256"/>
      <c r="T806" s="257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8" t="s">
        <v>235</v>
      </c>
      <c r="AU806" s="258" t="s">
        <v>82</v>
      </c>
      <c r="AV806" s="14" t="s">
        <v>82</v>
      </c>
      <c r="AW806" s="14" t="s">
        <v>33</v>
      </c>
      <c r="AX806" s="14" t="s">
        <v>72</v>
      </c>
      <c r="AY806" s="258" t="s">
        <v>146</v>
      </c>
    </row>
    <row r="807" s="14" customFormat="1">
      <c r="A807" s="14"/>
      <c r="B807" s="248"/>
      <c r="C807" s="249"/>
      <c r="D807" s="219" t="s">
        <v>235</v>
      </c>
      <c r="E807" s="250" t="s">
        <v>19</v>
      </c>
      <c r="F807" s="251" t="s">
        <v>671</v>
      </c>
      <c r="G807" s="249"/>
      <c r="H807" s="252">
        <v>1.2350000000000001</v>
      </c>
      <c r="I807" s="253"/>
      <c r="J807" s="249"/>
      <c r="K807" s="249"/>
      <c r="L807" s="254"/>
      <c r="M807" s="255"/>
      <c r="N807" s="256"/>
      <c r="O807" s="256"/>
      <c r="P807" s="256"/>
      <c r="Q807" s="256"/>
      <c r="R807" s="256"/>
      <c r="S807" s="256"/>
      <c r="T807" s="257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8" t="s">
        <v>235</v>
      </c>
      <c r="AU807" s="258" t="s">
        <v>82</v>
      </c>
      <c r="AV807" s="14" t="s">
        <v>82</v>
      </c>
      <c r="AW807" s="14" t="s">
        <v>33</v>
      </c>
      <c r="AX807" s="14" t="s">
        <v>72</v>
      </c>
      <c r="AY807" s="258" t="s">
        <v>146</v>
      </c>
    </row>
    <row r="808" s="14" customFormat="1">
      <c r="A808" s="14"/>
      <c r="B808" s="248"/>
      <c r="C808" s="249"/>
      <c r="D808" s="219" t="s">
        <v>235</v>
      </c>
      <c r="E808" s="250" t="s">
        <v>19</v>
      </c>
      <c r="F808" s="251" t="s">
        <v>1315</v>
      </c>
      <c r="G808" s="249"/>
      <c r="H808" s="252">
        <v>1.482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8" t="s">
        <v>235</v>
      </c>
      <c r="AU808" s="258" t="s">
        <v>82</v>
      </c>
      <c r="AV808" s="14" t="s">
        <v>82</v>
      </c>
      <c r="AW808" s="14" t="s">
        <v>33</v>
      </c>
      <c r="AX808" s="14" t="s">
        <v>72</v>
      </c>
      <c r="AY808" s="258" t="s">
        <v>146</v>
      </c>
    </row>
    <row r="809" s="15" customFormat="1">
      <c r="A809" s="15"/>
      <c r="B809" s="269"/>
      <c r="C809" s="270"/>
      <c r="D809" s="219" t="s">
        <v>235</v>
      </c>
      <c r="E809" s="271" t="s">
        <v>19</v>
      </c>
      <c r="F809" s="272" t="s">
        <v>271</v>
      </c>
      <c r="G809" s="270"/>
      <c r="H809" s="273">
        <v>75.447000000000003</v>
      </c>
      <c r="I809" s="274"/>
      <c r="J809" s="270"/>
      <c r="K809" s="270"/>
      <c r="L809" s="275"/>
      <c r="M809" s="276"/>
      <c r="N809" s="277"/>
      <c r="O809" s="277"/>
      <c r="P809" s="277"/>
      <c r="Q809" s="277"/>
      <c r="R809" s="277"/>
      <c r="S809" s="277"/>
      <c r="T809" s="278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T809" s="279" t="s">
        <v>235</v>
      </c>
      <c r="AU809" s="279" t="s">
        <v>82</v>
      </c>
      <c r="AV809" s="15" t="s">
        <v>145</v>
      </c>
      <c r="AW809" s="15" t="s">
        <v>33</v>
      </c>
      <c r="AX809" s="15" t="s">
        <v>79</v>
      </c>
      <c r="AY809" s="279" t="s">
        <v>146</v>
      </c>
    </row>
    <row r="810" s="11" customFormat="1" ht="22.8" customHeight="1">
      <c r="A810" s="11"/>
      <c r="B810" s="192"/>
      <c r="C810" s="193"/>
      <c r="D810" s="194" t="s">
        <v>71</v>
      </c>
      <c r="E810" s="234" t="s">
        <v>684</v>
      </c>
      <c r="F810" s="234" t="s">
        <v>685</v>
      </c>
      <c r="G810" s="193"/>
      <c r="H810" s="193"/>
      <c r="I810" s="196"/>
      <c r="J810" s="235">
        <f>BK810</f>
        <v>0</v>
      </c>
      <c r="K810" s="193"/>
      <c r="L810" s="198"/>
      <c r="M810" s="199"/>
      <c r="N810" s="200"/>
      <c r="O810" s="200"/>
      <c r="P810" s="201">
        <f>SUM(P811:P934)</f>
        <v>0</v>
      </c>
      <c r="Q810" s="200"/>
      <c r="R810" s="201">
        <f>SUM(R811:R934)</f>
        <v>1.27197794</v>
      </c>
      <c r="S810" s="200"/>
      <c r="T810" s="202">
        <f>SUM(T811:T934)</f>
        <v>0.24103399</v>
      </c>
      <c r="U810" s="11"/>
      <c r="V810" s="11"/>
      <c r="W810" s="11"/>
      <c r="X810" s="11"/>
      <c r="Y810" s="11"/>
      <c r="Z810" s="11"/>
      <c r="AA810" s="11"/>
      <c r="AB810" s="11"/>
      <c r="AC810" s="11"/>
      <c r="AD810" s="11"/>
      <c r="AE810" s="11"/>
      <c r="AR810" s="203" t="s">
        <v>82</v>
      </c>
      <c r="AT810" s="204" t="s">
        <v>71</v>
      </c>
      <c r="AU810" s="204" t="s">
        <v>79</v>
      </c>
      <c r="AY810" s="203" t="s">
        <v>146</v>
      </c>
      <c r="BK810" s="205">
        <f>SUM(BK811:BK934)</f>
        <v>0</v>
      </c>
    </row>
    <row r="811" s="2" customFormat="1" ht="16.5" customHeight="1">
      <c r="A811" s="39"/>
      <c r="B811" s="40"/>
      <c r="C811" s="206" t="s">
        <v>1320</v>
      </c>
      <c r="D811" s="206" t="s">
        <v>147</v>
      </c>
      <c r="E811" s="207" t="s">
        <v>687</v>
      </c>
      <c r="F811" s="208" t="s">
        <v>688</v>
      </c>
      <c r="G811" s="209" t="s">
        <v>252</v>
      </c>
      <c r="H811" s="210">
        <v>777.529</v>
      </c>
      <c r="I811" s="211"/>
      <c r="J811" s="212">
        <f>ROUND(I811*H811,2)</f>
        <v>0</v>
      </c>
      <c r="K811" s="208" t="s">
        <v>194</v>
      </c>
      <c r="L811" s="45"/>
      <c r="M811" s="213" t="s">
        <v>19</v>
      </c>
      <c r="N811" s="214" t="s">
        <v>43</v>
      </c>
      <c r="O811" s="85"/>
      <c r="P811" s="215">
        <f>O811*H811</f>
        <v>0</v>
      </c>
      <c r="Q811" s="215">
        <v>0.001</v>
      </c>
      <c r="R811" s="215">
        <f>Q811*H811</f>
        <v>0.77752900000000003</v>
      </c>
      <c r="S811" s="215">
        <v>0.00031</v>
      </c>
      <c r="T811" s="216">
        <f>S811*H811</f>
        <v>0.24103399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17" t="s">
        <v>395</v>
      </c>
      <c r="AT811" s="217" t="s">
        <v>147</v>
      </c>
      <c r="AU811" s="217" t="s">
        <v>82</v>
      </c>
      <c r="AY811" s="18" t="s">
        <v>146</v>
      </c>
      <c r="BE811" s="218">
        <f>IF(N811="základní",J811,0)</f>
        <v>0</v>
      </c>
      <c r="BF811" s="218">
        <f>IF(N811="snížená",J811,0)</f>
        <v>0</v>
      </c>
      <c r="BG811" s="218">
        <f>IF(N811="zákl. přenesená",J811,0)</f>
        <v>0</v>
      </c>
      <c r="BH811" s="218">
        <f>IF(N811="sníž. přenesená",J811,0)</f>
        <v>0</v>
      </c>
      <c r="BI811" s="218">
        <f>IF(N811="nulová",J811,0)</f>
        <v>0</v>
      </c>
      <c r="BJ811" s="18" t="s">
        <v>79</v>
      </c>
      <c r="BK811" s="218">
        <f>ROUND(I811*H811,2)</f>
        <v>0</v>
      </c>
      <c r="BL811" s="18" t="s">
        <v>395</v>
      </c>
      <c r="BM811" s="217" t="s">
        <v>1321</v>
      </c>
    </row>
    <row r="812" s="2" customFormat="1">
      <c r="A812" s="39"/>
      <c r="B812" s="40"/>
      <c r="C812" s="41"/>
      <c r="D812" s="219" t="s">
        <v>152</v>
      </c>
      <c r="E812" s="41"/>
      <c r="F812" s="220" t="s">
        <v>690</v>
      </c>
      <c r="G812" s="41"/>
      <c r="H812" s="41"/>
      <c r="I812" s="221"/>
      <c r="J812" s="41"/>
      <c r="K812" s="41"/>
      <c r="L812" s="45"/>
      <c r="M812" s="222"/>
      <c r="N812" s="223"/>
      <c r="O812" s="85"/>
      <c r="P812" s="85"/>
      <c r="Q812" s="85"/>
      <c r="R812" s="85"/>
      <c r="S812" s="85"/>
      <c r="T812" s="86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152</v>
      </c>
      <c r="AU812" s="18" t="s">
        <v>82</v>
      </c>
    </row>
    <row r="813" s="2" customFormat="1">
      <c r="A813" s="39"/>
      <c r="B813" s="40"/>
      <c r="C813" s="41"/>
      <c r="D813" s="236" t="s">
        <v>197</v>
      </c>
      <c r="E813" s="41"/>
      <c r="F813" s="237" t="s">
        <v>691</v>
      </c>
      <c r="G813" s="41"/>
      <c r="H813" s="41"/>
      <c r="I813" s="221"/>
      <c r="J813" s="41"/>
      <c r="K813" s="41"/>
      <c r="L813" s="45"/>
      <c r="M813" s="222"/>
      <c r="N813" s="223"/>
      <c r="O813" s="85"/>
      <c r="P813" s="85"/>
      <c r="Q813" s="85"/>
      <c r="R813" s="85"/>
      <c r="S813" s="85"/>
      <c r="T813" s="86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197</v>
      </c>
      <c r="AU813" s="18" t="s">
        <v>82</v>
      </c>
    </row>
    <row r="814" s="13" customFormat="1">
      <c r="A814" s="13"/>
      <c r="B814" s="238"/>
      <c r="C814" s="239"/>
      <c r="D814" s="219" t="s">
        <v>235</v>
      </c>
      <c r="E814" s="240" t="s">
        <v>19</v>
      </c>
      <c r="F814" s="241" t="s">
        <v>993</v>
      </c>
      <c r="G814" s="239"/>
      <c r="H814" s="240" t="s">
        <v>19</v>
      </c>
      <c r="I814" s="242"/>
      <c r="J814" s="239"/>
      <c r="K814" s="239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235</v>
      </c>
      <c r="AU814" s="247" t="s">
        <v>82</v>
      </c>
      <c r="AV814" s="13" t="s">
        <v>79</v>
      </c>
      <c r="AW814" s="13" t="s">
        <v>33</v>
      </c>
      <c r="AX814" s="13" t="s">
        <v>72</v>
      </c>
      <c r="AY814" s="247" t="s">
        <v>146</v>
      </c>
    </row>
    <row r="815" s="14" customFormat="1">
      <c r="A815" s="14"/>
      <c r="B815" s="248"/>
      <c r="C815" s="249"/>
      <c r="D815" s="219" t="s">
        <v>235</v>
      </c>
      <c r="E815" s="250" t="s">
        <v>19</v>
      </c>
      <c r="F815" s="251" t="s">
        <v>994</v>
      </c>
      <c r="G815" s="249"/>
      <c r="H815" s="252">
        <v>78.049999999999997</v>
      </c>
      <c r="I815" s="253"/>
      <c r="J815" s="249"/>
      <c r="K815" s="249"/>
      <c r="L815" s="254"/>
      <c r="M815" s="255"/>
      <c r="N815" s="256"/>
      <c r="O815" s="256"/>
      <c r="P815" s="256"/>
      <c r="Q815" s="256"/>
      <c r="R815" s="256"/>
      <c r="S815" s="256"/>
      <c r="T815" s="257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8" t="s">
        <v>235</v>
      </c>
      <c r="AU815" s="258" t="s">
        <v>82</v>
      </c>
      <c r="AV815" s="14" t="s">
        <v>82</v>
      </c>
      <c r="AW815" s="14" t="s">
        <v>33</v>
      </c>
      <c r="AX815" s="14" t="s">
        <v>72</v>
      </c>
      <c r="AY815" s="258" t="s">
        <v>146</v>
      </c>
    </row>
    <row r="816" s="14" customFormat="1">
      <c r="A816" s="14"/>
      <c r="B816" s="248"/>
      <c r="C816" s="249"/>
      <c r="D816" s="219" t="s">
        <v>235</v>
      </c>
      <c r="E816" s="250" t="s">
        <v>19</v>
      </c>
      <c r="F816" s="251" t="s">
        <v>995</v>
      </c>
      <c r="G816" s="249"/>
      <c r="H816" s="252">
        <v>-9.0749999999999993</v>
      </c>
      <c r="I816" s="253"/>
      <c r="J816" s="249"/>
      <c r="K816" s="249"/>
      <c r="L816" s="254"/>
      <c r="M816" s="255"/>
      <c r="N816" s="256"/>
      <c r="O816" s="256"/>
      <c r="P816" s="256"/>
      <c r="Q816" s="256"/>
      <c r="R816" s="256"/>
      <c r="S816" s="256"/>
      <c r="T816" s="257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8" t="s">
        <v>235</v>
      </c>
      <c r="AU816" s="258" t="s">
        <v>82</v>
      </c>
      <c r="AV816" s="14" t="s">
        <v>82</v>
      </c>
      <c r="AW816" s="14" t="s">
        <v>33</v>
      </c>
      <c r="AX816" s="14" t="s">
        <v>72</v>
      </c>
      <c r="AY816" s="258" t="s">
        <v>146</v>
      </c>
    </row>
    <row r="817" s="14" customFormat="1">
      <c r="A817" s="14"/>
      <c r="B817" s="248"/>
      <c r="C817" s="249"/>
      <c r="D817" s="219" t="s">
        <v>235</v>
      </c>
      <c r="E817" s="250" t="s">
        <v>19</v>
      </c>
      <c r="F817" s="251" t="s">
        <v>996</v>
      </c>
      <c r="G817" s="249"/>
      <c r="H817" s="252">
        <v>6.431</v>
      </c>
      <c r="I817" s="253"/>
      <c r="J817" s="249"/>
      <c r="K817" s="249"/>
      <c r="L817" s="254"/>
      <c r="M817" s="255"/>
      <c r="N817" s="256"/>
      <c r="O817" s="256"/>
      <c r="P817" s="256"/>
      <c r="Q817" s="256"/>
      <c r="R817" s="256"/>
      <c r="S817" s="256"/>
      <c r="T817" s="257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8" t="s">
        <v>235</v>
      </c>
      <c r="AU817" s="258" t="s">
        <v>82</v>
      </c>
      <c r="AV817" s="14" t="s">
        <v>82</v>
      </c>
      <c r="AW817" s="14" t="s">
        <v>33</v>
      </c>
      <c r="AX817" s="14" t="s">
        <v>72</v>
      </c>
      <c r="AY817" s="258" t="s">
        <v>146</v>
      </c>
    </row>
    <row r="818" s="14" customFormat="1">
      <c r="A818" s="14"/>
      <c r="B818" s="248"/>
      <c r="C818" s="249"/>
      <c r="D818" s="219" t="s">
        <v>235</v>
      </c>
      <c r="E818" s="250" t="s">
        <v>19</v>
      </c>
      <c r="F818" s="251" t="s">
        <v>997</v>
      </c>
      <c r="G818" s="249"/>
      <c r="H818" s="252">
        <v>-7.2720000000000002</v>
      </c>
      <c r="I818" s="253"/>
      <c r="J818" s="249"/>
      <c r="K818" s="249"/>
      <c r="L818" s="254"/>
      <c r="M818" s="255"/>
      <c r="N818" s="256"/>
      <c r="O818" s="256"/>
      <c r="P818" s="256"/>
      <c r="Q818" s="256"/>
      <c r="R818" s="256"/>
      <c r="S818" s="256"/>
      <c r="T818" s="257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8" t="s">
        <v>235</v>
      </c>
      <c r="AU818" s="258" t="s">
        <v>82</v>
      </c>
      <c r="AV818" s="14" t="s">
        <v>82</v>
      </c>
      <c r="AW818" s="14" t="s">
        <v>33</v>
      </c>
      <c r="AX818" s="14" t="s">
        <v>72</v>
      </c>
      <c r="AY818" s="258" t="s">
        <v>146</v>
      </c>
    </row>
    <row r="819" s="14" customFormat="1">
      <c r="A819" s="14"/>
      <c r="B819" s="248"/>
      <c r="C819" s="249"/>
      <c r="D819" s="219" t="s">
        <v>235</v>
      </c>
      <c r="E819" s="250" t="s">
        <v>19</v>
      </c>
      <c r="F819" s="251" t="s">
        <v>998</v>
      </c>
      <c r="G819" s="249"/>
      <c r="H819" s="252">
        <v>1.8200000000000001</v>
      </c>
      <c r="I819" s="253"/>
      <c r="J819" s="249"/>
      <c r="K819" s="249"/>
      <c r="L819" s="254"/>
      <c r="M819" s="255"/>
      <c r="N819" s="256"/>
      <c r="O819" s="256"/>
      <c r="P819" s="256"/>
      <c r="Q819" s="256"/>
      <c r="R819" s="256"/>
      <c r="S819" s="256"/>
      <c r="T819" s="257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8" t="s">
        <v>235</v>
      </c>
      <c r="AU819" s="258" t="s">
        <v>82</v>
      </c>
      <c r="AV819" s="14" t="s">
        <v>82</v>
      </c>
      <c r="AW819" s="14" t="s">
        <v>33</v>
      </c>
      <c r="AX819" s="14" t="s">
        <v>72</v>
      </c>
      <c r="AY819" s="258" t="s">
        <v>146</v>
      </c>
    </row>
    <row r="820" s="14" customFormat="1">
      <c r="A820" s="14"/>
      <c r="B820" s="248"/>
      <c r="C820" s="249"/>
      <c r="D820" s="219" t="s">
        <v>235</v>
      </c>
      <c r="E820" s="250" t="s">
        <v>19</v>
      </c>
      <c r="F820" s="251" t="s">
        <v>999</v>
      </c>
      <c r="G820" s="249"/>
      <c r="H820" s="252">
        <v>-1.9350000000000001</v>
      </c>
      <c r="I820" s="253"/>
      <c r="J820" s="249"/>
      <c r="K820" s="249"/>
      <c r="L820" s="254"/>
      <c r="M820" s="255"/>
      <c r="N820" s="256"/>
      <c r="O820" s="256"/>
      <c r="P820" s="256"/>
      <c r="Q820" s="256"/>
      <c r="R820" s="256"/>
      <c r="S820" s="256"/>
      <c r="T820" s="257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8" t="s">
        <v>235</v>
      </c>
      <c r="AU820" s="258" t="s">
        <v>82</v>
      </c>
      <c r="AV820" s="14" t="s">
        <v>82</v>
      </c>
      <c r="AW820" s="14" t="s">
        <v>33</v>
      </c>
      <c r="AX820" s="14" t="s">
        <v>72</v>
      </c>
      <c r="AY820" s="258" t="s">
        <v>146</v>
      </c>
    </row>
    <row r="821" s="14" customFormat="1">
      <c r="A821" s="14"/>
      <c r="B821" s="248"/>
      <c r="C821" s="249"/>
      <c r="D821" s="219" t="s">
        <v>235</v>
      </c>
      <c r="E821" s="250" t="s">
        <v>19</v>
      </c>
      <c r="F821" s="251" t="s">
        <v>1000</v>
      </c>
      <c r="G821" s="249"/>
      <c r="H821" s="252">
        <v>2.3399999999999999</v>
      </c>
      <c r="I821" s="253"/>
      <c r="J821" s="249"/>
      <c r="K821" s="249"/>
      <c r="L821" s="254"/>
      <c r="M821" s="255"/>
      <c r="N821" s="256"/>
      <c r="O821" s="256"/>
      <c r="P821" s="256"/>
      <c r="Q821" s="256"/>
      <c r="R821" s="256"/>
      <c r="S821" s="256"/>
      <c r="T821" s="257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8" t="s">
        <v>235</v>
      </c>
      <c r="AU821" s="258" t="s">
        <v>82</v>
      </c>
      <c r="AV821" s="14" t="s">
        <v>82</v>
      </c>
      <c r="AW821" s="14" t="s">
        <v>33</v>
      </c>
      <c r="AX821" s="14" t="s">
        <v>72</v>
      </c>
      <c r="AY821" s="258" t="s">
        <v>146</v>
      </c>
    </row>
    <row r="822" s="14" customFormat="1">
      <c r="A822" s="14"/>
      <c r="B822" s="248"/>
      <c r="C822" s="249"/>
      <c r="D822" s="219" t="s">
        <v>235</v>
      </c>
      <c r="E822" s="250" t="s">
        <v>19</v>
      </c>
      <c r="F822" s="251" t="s">
        <v>1001</v>
      </c>
      <c r="G822" s="249"/>
      <c r="H822" s="252">
        <v>-7.4249999999999998</v>
      </c>
      <c r="I822" s="253"/>
      <c r="J822" s="249"/>
      <c r="K822" s="249"/>
      <c r="L822" s="254"/>
      <c r="M822" s="255"/>
      <c r="N822" s="256"/>
      <c r="O822" s="256"/>
      <c r="P822" s="256"/>
      <c r="Q822" s="256"/>
      <c r="R822" s="256"/>
      <c r="S822" s="256"/>
      <c r="T822" s="257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8" t="s">
        <v>235</v>
      </c>
      <c r="AU822" s="258" t="s">
        <v>82</v>
      </c>
      <c r="AV822" s="14" t="s">
        <v>82</v>
      </c>
      <c r="AW822" s="14" t="s">
        <v>33</v>
      </c>
      <c r="AX822" s="14" t="s">
        <v>72</v>
      </c>
      <c r="AY822" s="258" t="s">
        <v>146</v>
      </c>
    </row>
    <row r="823" s="14" customFormat="1">
      <c r="A823" s="14"/>
      <c r="B823" s="248"/>
      <c r="C823" s="249"/>
      <c r="D823" s="219" t="s">
        <v>235</v>
      </c>
      <c r="E823" s="250" t="s">
        <v>19</v>
      </c>
      <c r="F823" s="251" t="s">
        <v>1002</v>
      </c>
      <c r="G823" s="249"/>
      <c r="H823" s="252">
        <v>3.8300000000000001</v>
      </c>
      <c r="I823" s="253"/>
      <c r="J823" s="249"/>
      <c r="K823" s="249"/>
      <c r="L823" s="254"/>
      <c r="M823" s="255"/>
      <c r="N823" s="256"/>
      <c r="O823" s="256"/>
      <c r="P823" s="256"/>
      <c r="Q823" s="256"/>
      <c r="R823" s="256"/>
      <c r="S823" s="256"/>
      <c r="T823" s="257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8" t="s">
        <v>235</v>
      </c>
      <c r="AU823" s="258" t="s">
        <v>82</v>
      </c>
      <c r="AV823" s="14" t="s">
        <v>82</v>
      </c>
      <c r="AW823" s="14" t="s">
        <v>33</v>
      </c>
      <c r="AX823" s="14" t="s">
        <v>72</v>
      </c>
      <c r="AY823" s="258" t="s">
        <v>146</v>
      </c>
    </row>
    <row r="824" s="13" customFormat="1">
      <c r="A824" s="13"/>
      <c r="B824" s="238"/>
      <c r="C824" s="239"/>
      <c r="D824" s="219" t="s">
        <v>235</v>
      </c>
      <c r="E824" s="240" t="s">
        <v>19</v>
      </c>
      <c r="F824" s="241" t="s">
        <v>1003</v>
      </c>
      <c r="G824" s="239"/>
      <c r="H824" s="240" t="s">
        <v>19</v>
      </c>
      <c r="I824" s="242"/>
      <c r="J824" s="239"/>
      <c r="K824" s="239"/>
      <c r="L824" s="243"/>
      <c r="M824" s="244"/>
      <c r="N824" s="245"/>
      <c r="O824" s="245"/>
      <c r="P824" s="245"/>
      <c r="Q824" s="245"/>
      <c r="R824" s="245"/>
      <c r="S824" s="245"/>
      <c r="T824" s="24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7" t="s">
        <v>235</v>
      </c>
      <c r="AU824" s="247" t="s">
        <v>82</v>
      </c>
      <c r="AV824" s="13" t="s">
        <v>79</v>
      </c>
      <c r="AW824" s="13" t="s">
        <v>33</v>
      </c>
      <c r="AX824" s="13" t="s">
        <v>72</v>
      </c>
      <c r="AY824" s="247" t="s">
        <v>146</v>
      </c>
    </row>
    <row r="825" s="14" customFormat="1">
      <c r="A825" s="14"/>
      <c r="B825" s="248"/>
      <c r="C825" s="249"/>
      <c r="D825" s="219" t="s">
        <v>235</v>
      </c>
      <c r="E825" s="250" t="s">
        <v>19</v>
      </c>
      <c r="F825" s="251" t="s">
        <v>1004</v>
      </c>
      <c r="G825" s="249"/>
      <c r="H825" s="252">
        <v>37.100000000000001</v>
      </c>
      <c r="I825" s="253"/>
      <c r="J825" s="249"/>
      <c r="K825" s="249"/>
      <c r="L825" s="254"/>
      <c r="M825" s="255"/>
      <c r="N825" s="256"/>
      <c r="O825" s="256"/>
      <c r="P825" s="256"/>
      <c r="Q825" s="256"/>
      <c r="R825" s="256"/>
      <c r="S825" s="256"/>
      <c r="T825" s="257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8" t="s">
        <v>235</v>
      </c>
      <c r="AU825" s="258" t="s">
        <v>82</v>
      </c>
      <c r="AV825" s="14" t="s">
        <v>82</v>
      </c>
      <c r="AW825" s="14" t="s">
        <v>33</v>
      </c>
      <c r="AX825" s="14" t="s">
        <v>72</v>
      </c>
      <c r="AY825" s="258" t="s">
        <v>146</v>
      </c>
    </row>
    <row r="826" s="14" customFormat="1">
      <c r="A826" s="14"/>
      <c r="B826" s="248"/>
      <c r="C826" s="249"/>
      <c r="D826" s="219" t="s">
        <v>235</v>
      </c>
      <c r="E826" s="250" t="s">
        <v>19</v>
      </c>
      <c r="F826" s="251" t="s">
        <v>1001</v>
      </c>
      <c r="G826" s="249"/>
      <c r="H826" s="252">
        <v>-7.4249999999999998</v>
      </c>
      <c r="I826" s="253"/>
      <c r="J826" s="249"/>
      <c r="K826" s="249"/>
      <c r="L826" s="254"/>
      <c r="M826" s="255"/>
      <c r="N826" s="256"/>
      <c r="O826" s="256"/>
      <c r="P826" s="256"/>
      <c r="Q826" s="256"/>
      <c r="R826" s="256"/>
      <c r="S826" s="256"/>
      <c r="T826" s="257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8" t="s">
        <v>235</v>
      </c>
      <c r="AU826" s="258" t="s">
        <v>82</v>
      </c>
      <c r="AV826" s="14" t="s">
        <v>82</v>
      </c>
      <c r="AW826" s="14" t="s">
        <v>33</v>
      </c>
      <c r="AX826" s="14" t="s">
        <v>72</v>
      </c>
      <c r="AY826" s="258" t="s">
        <v>146</v>
      </c>
    </row>
    <row r="827" s="14" customFormat="1">
      <c r="A827" s="14"/>
      <c r="B827" s="248"/>
      <c r="C827" s="249"/>
      <c r="D827" s="219" t="s">
        <v>235</v>
      </c>
      <c r="E827" s="250" t="s">
        <v>19</v>
      </c>
      <c r="F827" s="251" t="s">
        <v>334</v>
      </c>
      <c r="G827" s="249"/>
      <c r="H827" s="252">
        <v>-3.6360000000000001</v>
      </c>
      <c r="I827" s="253"/>
      <c r="J827" s="249"/>
      <c r="K827" s="249"/>
      <c r="L827" s="254"/>
      <c r="M827" s="255"/>
      <c r="N827" s="256"/>
      <c r="O827" s="256"/>
      <c r="P827" s="256"/>
      <c r="Q827" s="256"/>
      <c r="R827" s="256"/>
      <c r="S827" s="256"/>
      <c r="T827" s="257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8" t="s">
        <v>235</v>
      </c>
      <c r="AU827" s="258" t="s">
        <v>82</v>
      </c>
      <c r="AV827" s="14" t="s">
        <v>82</v>
      </c>
      <c r="AW827" s="14" t="s">
        <v>33</v>
      </c>
      <c r="AX827" s="14" t="s">
        <v>72</v>
      </c>
      <c r="AY827" s="258" t="s">
        <v>146</v>
      </c>
    </row>
    <row r="828" s="14" customFormat="1">
      <c r="A828" s="14"/>
      <c r="B828" s="248"/>
      <c r="C828" s="249"/>
      <c r="D828" s="219" t="s">
        <v>235</v>
      </c>
      <c r="E828" s="250" t="s">
        <v>19</v>
      </c>
      <c r="F828" s="251" t="s">
        <v>1005</v>
      </c>
      <c r="G828" s="249"/>
      <c r="H828" s="252">
        <v>1.6499999999999999</v>
      </c>
      <c r="I828" s="253"/>
      <c r="J828" s="249"/>
      <c r="K828" s="249"/>
      <c r="L828" s="254"/>
      <c r="M828" s="255"/>
      <c r="N828" s="256"/>
      <c r="O828" s="256"/>
      <c r="P828" s="256"/>
      <c r="Q828" s="256"/>
      <c r="R828" s="256"/>
      <c r="S828" s="256"/>
      <c r="T828" s="257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8" t="s">
        <v>235</v>
      </c>
      <c r="AU828" s="258" t="s">
        <v>82</v>
      </c>
      <c r="AV828" s="14" t="s">
        <v>82</v>
      </c>
      <c r="AW828" s="14" t="s">
        <v>33</v>
      </c>
      <c r="AX828" s="14" t="s">
        <v>72</v>
      </c>
      <c r="AY828" s="258" t="s">
        <v>146</v>
      </c>
    </row>
    <row r="829" s="14" customFormat="1">
      <c r="A829" s="14"/>
      <c r="B829" s="248"/>
      <c r="C829" s="249"/>
      <c r="D829" s="219" t="s">
        <v>235</v>
      </c>
      <c r="E829" s="250" t="s">
        <v>19</v>
      </c>
      <c r="F829" s="251" t="s">
        <v>998</v>
      </c>
      <c r="G829" s="249"/>
      <c r="H829" s="252">
        <v>1.8200000000000001</v>
      </c>
      <c r="I829" s="253"/>
      <c r="J829" s="249"/>
      <c r="K829" s="249"/>
      <c r="L829" s="254"/>
      <c r="M829" s="255"/>
      <c r="N829" s="256"/>
      <c r="O829" s="256"/>
      <c r="P829" s="256"/>
      <c r="Q829" s="256"/>
      <c r="R829" s="256"/>
      <c r="S829" s="256"/>
      <c r="T829" s="257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8" t="s">
        <v>235</v>
      </c>
      <c r="AU829" s="258" t="s">
        <v>82</v>
      </c>
      <c r="AV829" s="14" t="s">
        <v>82</v>
      </c>
      <c r="AW829" s="14" t="s">
        <v>33</v>
      </c>
      <c r="AX829" s="14" t="s">
        <v>72</v>
      </c>
      <c r="AY829" s="258" t="s">
        <v>146</v>
      </c>
    </row>
    <row r="830" s="13" customFormat="1">
      <c r="A830" s="13"/>
      <c r="B830" s="238"/>
      <c r="C830" s="239"/>
      <c r="D830" s="219" t="s">
        <v>235</v>
      </c>
      <c r="E830" s="240" t="s">
        <v>19</v>
      </c>
      <c r="F830" s="241" t="s">
        <v>1006</v>
      </c>
      <c r="G830" s="239"/>
      <c r="H830" s="240" t="s">
        <v>19</v>
      </c>
      <c r="I830" s="242"/>
      <c r="J830" s="239"/>
      <c r="K830" s="239"/>
      <c r="L830" s="243"/>
      <c r="M830" s="244"/>
      <c r="N830" s="245"/>
      <c r="O830" s="245"/>
      <c r="P830" s="245"/>
      <c r="Q830" s="245"/>
      <c r="R830" s="245"/>
      <c r="S830" s="245"/>
      <c r="T830" s="24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7" t="s">
        <v>235</v>
      </c>
      <c r="AU830" s="247" t="s">
        <v>82</v>
      </c>
      <c r="AV830" s="13" t="s">
        <v>79</v>
      </c>
      <c r="AW830" s="13" t="s">
        <v>33</v>
      </c>
      <c r="AX830" s="13" t="s">
        <v>72</v>
      </c>
      <c r="AY830" s="247" t="s">
        <v>146</v>
      </c>
    </row>
    <row r="831" s="14" customFormat="1">
      <c r="A831" s="14"/>
      <c r="B831" s="248"/>
      <c r="C831" s="249"/>
      <c r="D831" s="219" t="s">
        <v>235</v>
      </c>
      <c r="E831" s="250" t="s">
        <v>19</v>
      </c>
      <c r="F831" s="251" t="s">
        <v>1007</v>
      </c>
      <c r="G831" s="249"/>
      <c r="H831" s="252">
        <v>33.950000000000003</v>
      </c>
      <c r="I831" s="253"/>
      <c r="J831" s="249"/>
      <c r="K831" s="249"/>
      <c r="L831" s="254"/>
      <c r="M831" s="255"/>
      <c r="N831" s="256"/>
      <c r="O831" s="256"/>
      <c r="P831" s="256"/>
      <c r="Q831" s="256"/>
      <c r="R831" s="256"/>
      <c r="S831" s="256"/>
      <c r="T831" s="257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8" t="s">
        <v>235</v>
      </c>
      <c r="AU831" s="258" t="s">
        <v>82</v>
      </c>
      <c r="AV831" s="14" t="s">
        <v>82</v>
      </c>
      <c r="AW831" s="14" t="s">
        <v>33</v>
      </c>
      <c r="AX831" s="14" t="s">
        <v>72</v>
      </c>
      <c r="AY831" s="258" t="s">
        <v>146</v>
      </c>
    </row>
    <row r="832" s="14" customFormat="1">
      <c r="A832" s="14"/>
      <c r="B832" s="248"/>
      <c r="C832" s="249"/>
      <c r="D832" s="219" t="s">
        <v>235</v>
      </c>
      <c r="E832" s="250" t="s">
        <v>19</v>
      </c>
      <c r="F832" s="251" t="s">
        <v>1008</v>
      </c>
      <c r="G832" s="249"/>
      <c r="H832" s="252">
        <v>-1.9350000000000001</v>
      </c>
      <c r="I832" s="253"/>
      <c r="J832" s="249"/>
      <c r="K832" s="249"/>
      <c r="L832" s="254"/>
      <c r="M832" s="255"/>
      <c r="N832" s="256"/>
      <c r="O832" s="256"/>
      <c r="P832" s="256"/>
      <c r="Q832" s="256"/>
      <c r="R832" s="256"/>
      <c r="S832" s="256"/>
      <c r="T832" s="257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8" t="s">
        <v>235</v>
      </c>
      <c r="AU832" s="258" t="s">
        <v>82</v>
      </c>
      <c r="AV832" s="14" t="s">
        <v>82</v>
      </c>
      <c r="AW832" s="14" t="s">
        <v>33</v>
      </c>
      <c r="AX832" s="14" t="s">
        <v>72</v>
      </c>
      <c r="AY832" s="258" t="s">
        <v>146</v>
      </c>
    </row>
    <row r="833" s="14" customFormat="1">
      <c r="A833" s="14"/>
      <c r="B833" s="248"/>
      <c r="C833" s="249"/>
      <c r="D833" s="219" t="s">
        <v>235</v>
      </c>
      <c r="E833" s="250" t="s">
        <v>19</v>
      </c>
      <c r="F833" s="251" t="s">
        <v>270</v>
      </c>
      <c r="G833" s="249"/>
      <c r="H833" s="252">
        <v>-1.8180000000000001</v>
      </c>
      <c r="I833" s="253"/>
      <c r="J833" s="249"/>
      <c r="K833" s="249"/>
      <c r="L833" s="254"/>
      <c r="M833" s="255"/>
      <c r="N833" s="256"/>
      <c r="O833" s="256"/>
      <c r="P833" s="256"/>
      <c r="Q833" s="256"/>
      <c r="R833" s="256"/>
      <c r="S833" s="256"/>
      <c r="T833" s="257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8" t="s">
        <v>235</v>
      </c>
      <c r="AU833" s="258" t="s">
        <v>82</v>
      </c>
      <c r="AV833" s="14" t="s">
        <v>82</v>
      </c>
      <c r="AW833" s="14" t="s">
        <v>33</v>
      </c>
      <c r="AX833" s="14" t="s">
        <v>72</v>
      </c>
      <c r="AY833" s="258" t="s">
        <v>146</v>
      </c>
    </row>
    <row r="834" s="14" customFormat="1">
      <c r="A834" s="14"/>
      <c r="B834" s="248"/>
      <c r="C834" s="249"/>
      <c r="D834" s="219" t="s">
        <v>235</v>
      </c>
      <c r="E834" s="250" t="s">
        <v>19</v>
      </c>
      <c r="F834" s="251" t="s">
        <v>693</v>
      </c>
      <c r="G834" s="249"/>
      <c r="H834" s="252">
        <v>-2.3380000000000001</v>
      </c>
      <c r="I834" s="253"/>
      <c r="J834" s="249"/>
      <c r="K834" s="249"/>
      <c r="L834" s="254"/>
      <c r="M834" s="255"/>
      <c r="N834" s="256"/>
      <c r="O834" s="256"/>
      <c r="P834" s="256"/>
      <c r="Q834" s="256"/>
      <c r="R834" s="256"/>
      <c r="S834" s="256"/>
      <c r="T834" s="257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8" t="s">
        <v>235</v>
      </c>
      <c r="AU834" s="258" t="s">
        <v>82</v>
      </c>
      <c r="AV834" s="14" t="s">
        <v>82</v>
      </c>
      <c r="AW834" s="14" t="s">
        <v>33</v>
      </c>
      <c r="AX834" s="14" t="s">
        <v>72</v>
      </c>
      <c r="AY834" s="258" t="s">
        <v>146</v>
      </c>
    </row>
    <row r="835" s="14" customFormat="1">
      <c r="A835" s="14"/>
      <c r="B835" s="248"/>
      <c r="C835" s="249"/>
      <c r="D835" s="219" t="s">
        <v>235</v>
      </c>
      <c r="E835" s="250" t="s">
        <v>19</v>
      </c>
      <c r="F835" s="251" t="s">
        <v>694</v>
      </c>
      <c r="G835" s="249"/>
      <c r="H835" s="252">
        <v>1.605</v>
      </c>
      <c r="I835" s="253"/>
      <c r="J835" s="249"/>
      <c r="K835" s="249"/>
      <c r="L835" s="254"/>
      <c r="M835" s="255"/>
      <c r="N835" s="256"/>
      <c r="O835" s="256"/>
      <c r="P835" s="256"/>
      <c r="Q835" s="256"/>
      <c r="R835" s="256"/>
      <c r="S835" s="256"/>
      <c r="T835" s="257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8" t="s">
        <v>235</v>
      </c>
      <c r="AU835" s="258" t="s">
        <v>82</v>
      </c>
      <c r="AV835" s="14" t="s">
        <v>82</v>
      </c>
      <c r="AW835" s="14" t="s">
        <v>33</v>
      </c>
      <c r="AX835" s="14" t="s">
        <v>72</v>
      </c>
      <c r="AY835" s="258" t="s">
        <v>146</v>
      </c>
    </row>
    <row r="836" s="13" customFormat="1">
      <c r="A836" s="13"/>
      <c r="B836" s="238"/>
      <c r="C836" s="239"/>
      <c r="D836" s="219" t="s">
        <v>235</v>
      </c>
      <c r="E836" s="240" t="s">
        <v>19</v>
      </c>
      <c r="F836" s="241" t="s">
        <v>1009</v>
      </c>
      <c r="G836" s="239"/>
      <c r="H836" s="240" t="s">
        <v>19</v>
      </c>
      <c r="I836" s="242"/>
      <c r="J836" s="239"/>
      <c r="K836" s="239"/>
      <c r="L836" s="243"/>
      <c r="M836" s="244"/>
      <c r="N836" s="245"/>
      <c r="O836" s="245"/>
      <c r="P836" s="245"/>
      <c r="Q836" s="245"/>
      <c r="R836" s="245"/>
      <c r="S836" s="245"/>
      <c r="T836" s="246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7" t="s">
        <v>235</v>
      </c>
      <c r="AU836" s="247" t="s">
        <v>82</v>
      </c>
      <c r="AV836" s="13" t="s">
        <v>79</v>
      </c>
      <c r="AW836" s="13" t="s">
        <v>33</v>
      </c>
      <c r="AX836" s="13" t="s">
        <v>72</v>
      </c>
      <c r="AY836" s="247" t="s">
        <v>146</v>
      </c>
    </row>
    <row r="837" s="14" customFormat="1">
      <c r="A837" s="14"/>
      <c r="B837" s="248"/>
      <c r="C837" s="249"/>
      <c r="D837" s="219" t="s">
        <v>235</v>
      </c>
      <c r="E837" s="250" t="s">
        <v>19</v>
      </c>
      <c r="F837" s="251" t="s">
        <v>1010</v>
      </c>
      <c r="G837" s="249"/>
      <c r="H837" s="252">
        <v>66.709999999999994</v>
      </c>
      <c r="I837" s="253"/>
      <c r="J837" s="249"/>
      <c r="K837" s="249"/>
      <c r="L837" s="254"/>
      <c r="M837" s="255"/>
      <c r="N837" s="256"/>
      <c r="O837" s="256"/>
      <c r="P837" s="256"/>
      <c r="Q837" s="256"/>
      <c r="R837" s="256"/>
      <c r="S837" s="256"/>
      <c r="T837" s="257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8" t="s">
        <v>235</v>
      </c>
      <c r="AU837" s="258" t="s">
        <v>82</v>
      </c>
      <c r="AV837" s="14" t="s">
        <v>82</v>
      </c>
      <c r="AW837" s="14" t="s">
        <v>33</v>
      </c>
      <c r="AX837" s="14" t="s">
        <v>72</v>
      </c>
      <c r="AY837" s="258" t="s">
        <v>146</v>
      </c>
    </row>
    <row r="838" s="14" customFormat="1">
      <c r="A838" s="14"/>
      <c r="B838" s="248"/>
      <c r="C838" s="249"/>
      <c r="D838" s="219" t="s">
        <v>235</v>
      </c>
      <c r="E838" s="250" t="s">
        <v>19</v>
      </c>
      <c r="F838" s="251" t="s">
        <v>311</v>
      </c>
      <c r="G838" s="249"/>
      <c r="H838" s="252">
        <v>-1.6160000000000001</v>
      </c>
      <c r="I838" s="253"/>
      <c r="J838" s="249"/>
      <c r="K838" s="249"/>
      <c r="L838" s="254"/>
      <c r="M838" s="255"/>
      <c r="N838" s="256"/>
      <c r="O838" s="256"/>
      <c r="P838" s="256"/>
      <c r="Q838" s="256"/>
      <c r="R838" s="256"/>
      <c r="S838" s="256"/>
      <c r="T838" s="257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8" t="s">
        <v>235</v>
      </c>
      <c r="AU838" s="258" t="s">
        <v>82</v>
      </c>
      <c r="AV838" s="14" t="s">
        <v>82</v>
      </c>
      <c r="AW838" s="14" t="s">
        <v>33</v>
      </c>
      <c r="AX838" s="14" t="s">
        <v>72</v>
      </c>
      <c r="AY838" s="258" t="s">
        <v>146</v>
      </c>
    </row>
    <row r="839" s="14" customFormat="1">
      <c r="A839" s="14"/>
      <c r="B839" s="248"/>
      <c r="C839" s="249"/>
      <c r="D839" s="219" t="s">
        <v>235</v>
      </c>
      <c r="E839" s="250" t="s">
        <v>19</v>
      </c>
      <c r="F839" s="251" t="s">
        <v>1011</v>
      </c>
      <c r="G839" s="249"/>
      <c r="H839" s="252">
        <v>-2.52</v>
      </c>
      <c r="I839" s="253"/>
      <c r="J839" s="249"/>
      <c r="K839" s="249"/>
      <c r="L839" s="254"/>
      <c r="M839" s="255"/>
      <c r="N839" s="256"/>
      <c r="O839" s="256"/>
      <c r="P839" s="256"/>
      <c r="Q839" s="256"/>
      <c r="R839" s="256"/>
      <c r="S839" s="256"/>
      <c r="T839" s="257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8" t="s">
        <v>235</v>
      </c>
      <c r="AU839" s="258" t="s">
        <v>82</v>
      </c>
      <c r="AV839" s="14" t="s">
        <v>82</v>
      </c>
      <c r="AW839" s="14" t="s">
        <v>33</v>
      </c>
      <c r="AX839" s="14" t="s">
        <v>72</v>
      </c>
      <c r="AY839" s="258" t="s">
        <v>146</v>
      </c>
    </row>
    <row r="840" s="14" customFormat="1">
      <c r="A840" s="14"/>
      <c r="B840" s="248"/>
      <c r="C840" s="249"/>
      <c r="D840" s="219" t="s">
        <v>235</v>
      </c>
      <c r="E840" s="250" t="s">
        <v>19</v>
      </c>
      <c r="F840" s="251" t="s">
        <v>1012</v>
      </c>
      <c r="G840" s="249"/>
      <c r="H840" s="252">
        <v>2.0249999999999999</v>
      </c>
      <c r="I840" s="253"/>
      <c r="J840" s="249"/>
      <c r="K840" s="249"/>
      <c r="L840" s="254"/>
      <c r="M840" s="255"/>
      <c r="N840" s="256"/>
      <c r="O840" s="256"/>
      <c r="P840" s="256"/>
      <c r="Q840" s="256"/>
      <c r="R840" s="256"/>
      <c r="S840" s="256"/>
      <c r="T840" s="257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8" t="s">
        <v>235</v>
      </c>
      <c r="AU840" s="258" t="s">
        <v>82</v>
      </c>
      <c r="AV840" s="14" t="s">
        <v>82</v>
      </c>
      <c r="AW840" s="14" t="s">
        <v>33</v>
      </c>
      <c r="AX840" s="14" t="s">
        <v>72</v>
      </c>
      <c r="AY840" s="258" t="s">
        <v>146</v>
      </c>
    </row>
    <row r="841" s="14" customFormat="1">
      <c r="A841" s="14"/>
      <c r="B841" s="248"/>
      <c r="C841" s="249"/>
      <c r="D841" s="219" t="s">
        <v>235</v>
      </c>
      <c r="E841" s="250" t="s">
        <v>19</v>
      </c>
      <c r="F841" s="251" t="s">
        <v>1013</v>
      </c>
      <c r="G841" s="249"/>
      <c r="H841" s="252">
        <v>-6.2999999999999998</v>
      </c>
      <c r="I841" s="253"/>
      <c r="J841" s="249"/>
      <c r="K841" s="249"/>
      <c r="L841" s="254"/>
      <c r="M841" s="255"/>
      <c r="N841" s="256"/>
      <c r="O841" s="256"/>
      <c r="P841" s="256"/>
      <c r="Q841" s="256"/>
      <c r="R841" s="256"/>
      <c r="S841" s="256"/>
      <c r="T841" s="257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8" t="s">
        <v>235</v>
      </c>
      <c r="AU841" s="258" t="s">
        <v>82</v>
      </c>
      <c r="AV841" s="14" t="s">
        <v>82</v>
      </c>
      <c r="AW841" s="14" t="s">
        <v>33</v>
      </c>
      <c r="AX841" s="14" t="s">
        <v>72</v>
      </c>
      <c r="AY841" s="258" t="s">
        <v>146</v>
      </c>
    </row>
    <row r="842" s="14" customFormat="1">
      <c r="A842" s="14"/>
      <c r="B842" s="248"/>
      <c r="C842" s="249"/>
      <c r="D842" s="219" t="s">
        <v>235</v>
      </c>
      <c r="E842" s="250" t="s">
        <v>19</v>
      </c>
      <c r="F842" s="251" t="s">
        <v>1014</v>
      </c>
      <c r="G842" s="249"/>
      <c r="H842" s="252">
        <v>2.5649999999999999</v>
      </c>
      <c r="I842" s="253"/>
      <c r="J842" s="249"/>
      <c r="K842" s="249"/>
      <c r="L842" s="254"/>
      <c r="M842" s="255"/>
      <c r="N842" s="256"/>
      <c r="O842" s="256"/>
      <c r="P842" s="256"/>
      <c r="Q842" s="256"/>
      <c r="R842" s="256"/>
      <c r="S842" s="256"/>
      <c r="T842" s="257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8" t="s">
        <v>235</v>
      </c>
      <c r="AU842" s="258" t="s">
        <v>82</v>
      </c>
      <c r="AV842" s="14" t="s">
        <v>82</v>
      </c>
      <c r="AW842" s="14" t="s">
        <v>33</v>
      </c>
      <c r="AX842" s="14" t="s">
        <v>72</v>
      </c>
      <c r="AY842" s="258" t="s">
        <v>146</v>
      </c>
    </row>
    <row r="843" s="14" customFormat="1">
      <c r="A843" s="14"/>
      <c r="B843" s="248"/>
      <c r="C843" s="249"/>
      <c r="D843" s="219" t="s">
        <v>235</v>
      </c>
      <c r="E843" s="250" t="s">
        <v>19</v>
      </c>
      <c r="F843" s="251" t="s">
        <v>1015</v>
      </c>
      <c r="G843" s="249"/>
      <c r="H843" s="252">
        <v>2.2200000000000002</v>
      </c>
      <c r="I843" s="253"/>
      <c r="J843" s="249"/>
      <c r="K843" s="249"/>
      <c r="L843" s="254"/>
      <c r="M843" s="255"/>
      <c r="N843" s="256"/>
      <c r="O843" s="256"/>
      <c r="P843" s="256"/>
      <c r="Q843" s="256"/>
      <c r="R843" s="256"/>
      <c r="S843" s="256"/>
      <c r="T843" s="257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8" t="s">
        <v>235</v>
      </c>
      <c r="AU843" s="258" t="s">
        <v>82</v>
      </c>
      <c r="AV843" s="14" t="s">
        <v>82</v>
      </c>
      <c r="AW843" s="14" t="s">
        <v>33</v>
      </c>
      <c r="AX843" s="14" t="s">
        <v>72</v>
      </c>
      <c r="AY843" s="258" t="s">
        <v>146</v>
      </c>
    </row>
    <row r="844" s="13" customFormat="1">
      <c r="A844" s="13"/>
      <c r="B844" s="238"/>
      <c r="C844" s="239"/>
      <c r="D844" s="219" t="s">
        <v>235</v>
      </c>
      <c r="E844" s="240" t="s">
        <v>19</v>
      </c>
      <c r="F844" s="241" t="s">
        <v>1016</v>
      </c>
      <c r="G844" s="239"/>
      <c r="H844" s="240" t="s">
        <v>19</v>
      </c>
      <c r="I844" s="242"/>
      <c r="J844" s="239"/>
      <c r="K844" s="239"/>
      <c r="L844" s="243"/>
      <c r="M844" s="244"/>
      <c r="N844" s="245"/>
      <c r="O844" s="245"/>
      <c r="P844" s="245"/>
      <c r="Q844" s="245"/>
      <c r="R844" s="245"/>
      <c r="S844" s="245"/>
      <c r="T844" s="24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7" t="s">
        <v>235</v>
      </c>
      <c r="AU844" s="247" t="s">
        <v>82</v>
      </c>
      <c r="AV844" s="13" t="s">
        <v>79</v>
      </c>
      <c r="AW844" s="13" t="s">
        <v>33</v>
      </c>
      <c r="AX844" s="13" t="s">
        <v>72</v>
      </c>
      <c r="AY844" s="247" t="s">
        <v>146</v>
      </c>
    </row>
    <row r="845" s="14" customFormat="1">
      <c r="A845" s="14"/>
      <c r="B845" s="248"/>
      <c r="C845" s="249"/>
      <c r="D845" s="219" t="s">
        <v>235</v>
      </c>
      <c r="E845" s="250" t="s">
        <v>19</v>
      </c>
      <c r="F845" s="251" t="s">
        <v>1017</v>
      </c>
      <c r="G845" s="249"/>
      <c r="H845" s="252">
        <v>110.25</v>
      </c>
      <c r="I845" s="253"/>
      <c r="J845" s="249"/>
      <c r="K845" s="249"/>
      <c r="L845" s="254"/>
      <c r="M845" s="255"/>
      <c r="N845" s="256"/>
      <c r="O845" s="256"/>
      <c r="P845" s="256"/>
      <c r="Q845" s="256"/>
      <c r="R845" s="256"/>
      <c r="S845" s="256"/>
      <c r="T845" s="257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8" t="s">
        <v>235</v>
      </c>
      <c r="AU845" s="258" t="s">
        <v>82</v>
      </c>
      <c r="AV845" s="14" t="s">
        <v>82</v>
      </c>
      <c r="AW845" s="14" t="s">
        <v>33</v>
      </c>
      <c r="AX845" s="14" t="s">
        <v>72</v>
      </c>
      <c r="AY845" s="258" t="s">
        <v>146</v>
      </c>
    </row>
    <row r="846" s="14" customFormat="1">
      <c r="A846" s="14"/>
      <c r="B846" s="248"/>
      <c r="C846" s="249"/>
      <c r="D846" s="219" t="s">
        <v>235</v>
      </c>
      <c r="E846" s="250" t="s">
        <v>19</v>
      </c>
      <c r="F846" s="251" t="s">
        <v>1018</v>
      </c>
      <c r="G846" s="249"/>
      <c r="H846" s="252">
        <v>-15.75</v>
      </c>
      <c r="I846" s="253"/>
      <c r="J846" s="249"/>
      <c r="K846" s="249"/>
      <c r="L846" s="254"/>
      <c r="M846" s="255"/>
      <c r="N846" s="256"/>
      <c r="O846" s="256"/>
      <c r="P846" s="256"/>
      <c r="Q846" s="256"/>
      <c r="R846" s="256"/>
      <c r="S846" s="256"/>
      <c r="T846" s="25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8" t="s">
        <v>235</v>
      </c>
      <c r="AU846" s="258" t="s">
        <v>82</v>
      </c>
      <c r="AV846" s="14" t="s">
        <v>82</v>
      </c>
      <c r="AW846" s="14" t="s">
        <v>33</v>
      </c>
      <c r="AX846" s="14" t="s">
        <v>72</v>
      </c>
      <c r="AY846" s="258" t="s">
        <v>146</v>
      </c>
    </row>
    <row r="847" s="14" customFormat="1">
      <c r="A847" s="14"/>
      <c r="B847" s="248"/>
      <c r="C847" s="249"/>
      <c r="D847" s="219" t="s">
        <v>235</v>
      </c>
      <c r="E847" s="250" t="s">
        <v>19</v>
      </c>
      <c r="F847" s="251" t="s">
        <v>1019</v>
      </c>
      <c r="G847" s="249"/>
      <c r="H847" s="252">
        <v>6.4130000000000003</v>
      </c>
      <c r="I847" s="253"/>
      <c r="J847" s="249"/>
      <c r="K847" s="249"/>
      <c r="L847" s="254"/>
      <c r="M847" s="255"/>
      <c r="N847" s="256"/>
      <c r="O847" s="256"/>
      <c r="P847" s="256"/>
      <c r="Q847" s="256"/>
      <c r="R847" s="256"/>
      <c r="S847" s="256"/>
      <c r="T847" s="257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8" t="s">
        <v>235</v>
      </c>
      <c r="AU847" s="258" t="s">
        <v>82</v>
      </c>
      <c r="AV847" s="14" t="s">
        <v>82</v>
      </c>
      <c r="AW847" s="14" t="s">
        <v>33</v>
      </c>
      <c r="AX847" s="14" t="s">
        <v>72</v>
      </c>
      <c r="AY847" s="258" t="s">
        <v>146</v>
      </c>
    </row>
    <row r="848" s="14" customFormat="1">
      <c r="A848" s="14"/>
      <c r="B848" s="248"/>
      <c r="C848" s="249"/>
      <c r="D848" s="219" t="s">
        <v>235</v>
      </c>
      <c r="E848" s="250" t="s">
        <v>19</v>
      </c>
      <c r="F848" s="251" t="s">
        <v>1020</v>
      </c>
      <c r="G848" s="249"/>
      <c r="H848" s="252">
        <v>5.5499999999999998</v>
      </c>
      <c r="I848" s="253"/>
      <c r="J848" s="249"/>
      <c r="K848" s="249"/>
      <c r="L848" s="254"/>
      <c r="M848" s="255"/>
      <c r="N848" s="256"/>
      <c r="O848" s="256"/>
      <c r="P848" s="256"/>
      <c r="Q848" s="256"/>
      <c r="R848" s="256"/>
      <c r="S848" s="256"/>
      <c r="T848" s="257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8" t="s">
        <v>235</v>
      </c>
      <c r="AU848" s="258" t="s">
        <v>82</v>
      </c>
      <c r="AV848" s="14" t="s">
        <v>82</v>
      </c>
      <c r="AW848" s="14" t="s">
        <v>33</v>
      </c>
      <c r="AX848" s="14" t="s">
        <v>72</v>
      </c>
      <c r="AY848" s="258" t="s">
        <v>146</v>
      </c>
    </row>
    <row r="849" s="14" customFormat="1">
      <c r="A849" s="14"/>
      <c r="B849" s="248"/>
      <c r="C849" s="249"/>
      <c r="D849" s="219" t="s">
        <v>235</v>
      </c>
      <c r="E849" s="250" t="s">
        <v>19</v>
      </c>
      <c r="F849" s="251" t="s">
        <v>270</v>
      </c>
      <c r="G849" s="249"/>
      <c r="H849" s="252">
        <v>-1.8180000000000001</v>
      </c>
      <c r="I849" s="253"/>
      <c r="J849" s="249"/>
      <c r="K849" s="249"/>
      <c r="L849" s="254"/>
      <c r="M849" s="255"/>
      <c r="N849" s="256"/>
      <c r="O849" s="256"/>
      <c r="P849" s="256"/>
      <c r="Q849" s="256"/>
      <c r="R849" s="256"/>
      <c r="S849" s="256"/>
      <c r="T849" s="257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8" t="s">
        <v>235</v>
      </c>
      <c r="AU849" s="258" t="s">
        <v>82</v>
      </c>
      <c r="AV849" s="14" t="s">
        <v>82</v>
      </c>
      <c r="AW849" s="14" t="s">
        <v>33</v>
      </c>
      <c r="AX849" s="14" t="s">
        <v>72</v>
      </c>
      <c r="AY849" s="258" t="s">
        <v>146</v>
      </c>
    </row>
    <row r="850" s="14" customFormat="1">
      <c r="A850" s="14"/>
      <c r="B850" s="248"/>
      <c r="C850" s="249"/>
      <c r="D850" s="219" t="s">
        <v>235</v>
      </c>
      <c r="E850" s="250" t="s">
        <v>19</v>
      </c>
      <c r="F850" s="251" t="s">
        <v>1021</v>
      </c>
      <c r="G850" s="249"/>
      <c r="H850" s="252">
        <v>1.9430000000000001</v>
      </c>
      <c r="I850" s="253"/>
      <c r="J850" s="249"/>
      <c r="K850" s="249"/>
      <c r="L850" s="254"/>
      <c r="M850" s="255"/>
      <c r="N850" s="256"/>
      <c r="O850" s="256"/>
      <c r="P850" s="256"/>
      <c r="Q850" s="256"/>
      <c r="R850" s="256"/>
      <c r="S850" s="256"/>
      <c r="T850" s="257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8" t="s">
        <v>235</v>
      </c>
      <c r="AU850" s="258" t="s">
        <v>82</v>
      </c>
      <c r="AV850" s="14" t="s">
        <v>82</v>
      </c>
      <c r="AW850" s="14" t="s">
        <v>33</v>
      </c>
      <c r="AX850" s="14" t="s">
        <v>72</v>
      </c>
      <c r="AY850" s="258" t="s">
        <v>146</v>
      </c>
    </row>
    <row r="851" s="13" customFormat="1">
      <c r="A851" s="13"/>
      <c r="B851" s="238"/>
      <c r="C851" s="239"/>
      <c r="D851" s="219" t="s">
        <v>235</v>
      </c>
      <c r="E851" s="240" t="s">
        <v>19</v>
      </c>
      <c r="F851" s="241" t="s">
        <v>1022</v>
      </c>
      <c r="G851" s="239"/>
      <c r="H851" s="240" t="s">
        <v>19</v>
      </c>
      <c r="I851" s="242"/>
      <c r="J851" s="239"/>
      <c r="K851" s="239"/>
      <c r="L851" s="243"/>
      <c r="M851" s="244"/>
      <c r="N851" s="245"/>
      <c r="O851" s="245"/>
      <c r="P851" s="245"/>
      <c r="Q851" s="245"/>
      <c r="R851" s="245"/>
      <c r="S851" s="245"/>
      <c r="T851" s="246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7" t="s">
        <v>235</v>
      </c>
      <c r="AU851" s="247" t="s">
        <v>82</v>
      </c>
      <c r="AV851" s="13" t="s">
        <v>79</v>
      </c>
      <c r="AW851" s="13" t="s">
        <v>33</v>
      </c>
      <c r="AX851" s="13" t="s">
        <v>72</v>
      </c>
      <c r="AY851" s="247" t="s">
        <v>146</v>
      </c>
    </row>
    <row r="852" s="14" customFormat="1">
      <c r="A852" s="14"/>
      <c r="B852" s="248"/>
      <c r="C852" s="249"/>
      <c r="D852" s="219" t="s">
        <v>235</v>
      </c>
      <c r="E852" s="250" t="s">
        <v>19</v>
      </c>
      <c r="F852" s="251" t="s">
        <v>1023</v>
      </c>
      <c r="G852" s="249"/>
      <c r="H852" s="252">
        <v>52.149999999999999</v>
      </c>
      <c r="I852" s="253"/>
      <c r="J852" s="249"/>
      <c r="K852" s="249"/>
      <c r="L852" s="254"/>
      <c r="M852" s="255"/>
      <c r="N852" s="256"/>
      <c r="O852" s="256"/>
      <c r="P852" s="256"/>
      <c r="Q852" s="256"/>
      <c r="R852" s="256"/>
      <c r="S852" s="256"/>
      <c r="T852" s="257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8" t="s">
        <v>235</v>
      </c>
      <c r="AU852" s="258" t="s">
        <v>82</v>
      </c>
      <c r="AV852" s="14" t="s">
        <v>82</v>
      </c>
      <c r="AW852" s="14" t="s">
        <v>33</v>
      </c>
      <c r="AX852" s="14" t="s">
        <v>72</v>
      </c>
      <c r="AY852" s="258" t="s">
        <v>146</v>
      </c>
    </row>
    <row r="853" s="14" customFormat="1">
      <c r="A853" s="14"/>
      <c r="B853" s="248"/>
      <c r="C853" s="249"/>
      <c r="D853" s="219" t="s">
        <v>235</v>
      </c>
      <c r="E853" s="250" t="s">
        <v>19</v>
      </c>
      <c r="F853" s="251" t="s">
        <v>1024</v>
      </c>
      <c r="G853" s="249"/>
      <c r="H853" s="252">
        <v>-3.1499999999999999</v>
      </c>
      <c r="I853" s="253"/>
      <c r="J853" s="249"/>
      <c r="K853" s="249"/>
      <c r="L853" s="254"/>
      <c r="M853" s="255"/>
      <c r="N853" s="256"/>
      <c r="O853" s="256"/>
      <c r="P853" s="256"/>
      <c r="Q853" s="256"/>
      <c r="R853" s="256"/>
      <c r="S853" s="256"/>
      <c r="T853" s="257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8" t="s">
        <v>235</v>
      </c>
      <c r="AU853" s="258" t="s">
        <v>82</v>
      </c>
      <c r="AV853" s="14" t="s">
        <v>82</v>
      </c>
      <c r="AW853" s="14" t="s">
        <v>33</v>
      </c>
      <c r="AX853" s="14" t="s">
        <v>72</v>
      </c>
      <c r="AY853" s="258" t="s">
        <v>146</v>
      </c>
    </row>
    <row r="854" s="14" customFormat="1">
      <c r="A854" s="14"/>
      <c r="B854" s="248"/>
      <c r="C854" s="249"/>
      <c r="D854" s="219" t="s">
        <v>235</v>
      </c>
      <c r="E854" s="250" t="s">
        <v>19</v>
      </c>
      <c r="F854" s="251" t="s">
        <v>1025</v>
      </c>
      <c r="G854" s="249"/>
      <c r="H854" s="252">
        <v>2.1379999999999999</v>
      </c>
      <c r="I854" s="253"/>
      <c r="J854" s="249"/>
      <c r="K854" s="249"/>
      <c r="L854" s="254"/>
      <c r="M854" s="255"/>
      <c r="N854" s="256"/>
      <c r="O854" s="256"/>
      <c r="P854" s="256"/>
      <c r="Q854" s="256"/>
      <c r="R854" s="256"/>
      <c r="S854" s="256"/>
      <c r="T854" s="257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8" t="s">
        <v>235</v>
      </c>
      <c r="AU854" s="258" t="s">
        <v>82</v>
      </c>
      <c r="AV854" s="14" t="s">
        <v>82</v>
      </c>
      <c r="AW854" s="14" t="s">
        <v>33</v>
      </c>
      <c r="AX854" s="14" t="s">
        <v>72</v>
      </c>
      <c r="AY854" s="258" t="s">
        <v>146</v>
      </c>
    </row>
    <row r="855" s="14" customFormat="1">
      <c r="A855" s="14"/>
      <c r="B855" s="248"/>
      <c r="C855" s="249"/>
      <c r="D855" s="219" t="s">
        <v>235</v>
      </c>
      <c r="E855" s="250" t="s">
        <v>19</v>
      </c>
      <c r="F855" s="251" t="s">
        <v>1026</v>
      </c>
      <c r="G855" s="249"/>
      <c r="H855" s="252">
        <v>2.2200000000000002</v>
      </c>
      <c r="I855" s="253"/>
      <c r="J855" s="249"/>
      <c r="K855" s="249"/>
      <c r="L855" s="254"/>
      <c r="M855" s="255"/>
      <c r="N855" s="256"/>
      <c r="O855" s="256"/>
      <c r="P855" s="256"/>
      <c r="Q855" s="256"/>
      <c r="R855" s="256"/>
      <c r="S855" s="256"/>
      <c r="T855" s="25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8" t="s">
        <v>235</v>
      </c>
      <c r="AU855" s="258" t="s">
        <v>82</v>
      </c>
      <c r="AV855" s="14" t="s">
        <v>82</v>
      </c>
      <c r="AW855" s="14" t="s">
        <v>33</v>
      </c>
      <c r="AX855" s="14" t="s">
        <v>72</v>
      </c>
      <c r="AY855" s="258" t="s">
        <v>146</v>
      </c>
    </row>
    <row r="856" s="14" customFormat="1">
      <c r="A856" s="14"/>
      <c r="B856" s="248"/>
      <c r="C856" s="249"/>
      <c r="D856" s="219" t="s">
        <v>235</v>
      </c>
      <c r="E856" s="250" t="s">
        <v>19</v>
      </c>
      <c r="F856" s="251" t="s">
        <v>270</v>
      </c>
      <c r="G856" s="249"/>
      <c r="H856" s="252">
        <v>-1.8180000000000001</v>
      </c>
      <c r="I856" s="253"/>
      <c r="J856" s="249"/>
      <c r="K856" s="249"/>
      <c r="L856" s="254"/>
      <c r="M856" s="255"/>
      <c r="N856" s="256"/>
      <c r="O856" s="256"/>
      <c r="P856" s="256"/>
      <c r="Q856" s="256"/>
      <c r="R856" s="256"/>
      <c r="S856" s="256"/>
      <c r="T856" s="257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8" t="s">
        <v>235</v>
      </c>
      <c r="AU856" s="258" t="s">
        <v>82</v>
      </c>
      <c r="AV856" s="14" t="s">
        <v>82</v>
      </c>
      <c r="AW856" s="14" t="s">
        <v>33</v>
      </c>
      <c r="AX856" s="14" t="s">
        <v>72</v>
      </c>
      <c r="AY856" s="258" t="s">
        <v>146</v>
      </c>
    </row>
    <row r="857" s="13" customFormat="1">
      <c r="A857" s="13"/>
      <c r="B857" s="238"/>
      <c r="C857" s="239"/>
      <c r="D857" s="219" t="s">
        <v>235</v>
      </c>
      <c r="E857" s="240" t="s">
        <v>19</v>
      </c>
      <c r="F857" s="241" t="s">
        <v>1027</v>
      </c>
      <c r="G857" s="239"/>
      <c r="H857" s="240" t="s">
        <v>19</v>
      </c>
      <c r="I857" s="242"/>
      <c r="J857" s="239"/>
      <c r="K857" s="239"/>
      <c r="L857" s="243"/>
      <c r="M857" s="244"/>
      <c r="N857" s="245"/>
      <c r="O857" s="245"/>
      <c r="P857" s="245"/>
      <c r="Q857" s="245"/>
      <c r="R857" s="245"/>
      <c r="S857" s="245"/>
      <c r="T857" s="246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7" t="s">
        <v>235</v>
      </c>
      <c r="AU857" s="247" t="s">
        <v>82</v>
      </c>
      <c r="AV857" s="13" t="s">
        <v>79</v>
      </c>
      <c r="AW857" s="13" t="s">
        <v>33</v>
      </c>
      <c r="AX857" s="13" t="s">
        <v>72</v>
      </c>
      <c r="AY857" s="247" t="s">
        <v>146</v>
      </c>
    </row>
    <row r="858" s="14" customFormat="1">
      <c r="A858" s="14"/>
      <c r="B858" s="248"/>
      <c r="C858" s="249"/>
      <c r="D858" s="219" t="s">
        <v>235</v>
      </c>
      <c r="E858" s="250" t="s">
        <v>19</v>
      </c>
      <c r="F858" s="251" t="s">
        <v>1028</v>
      </c>
      <c r="G858" s="249"/>
      <c r="H858" s="252">
        <v>173.42500000000001</v>
      </c>
      <c r="I858" s="253"/>
      <c r="J858" s="249"/>
      <c r="K858" s="249"/>
      <c r="L858" s="254"/>
      <c r="M858" s="255"/>
      <c r="N858" s="256"/>
      <c r="O858" s="256"/>
      <c r="P858" s="256"/>
      <c r="Q858" s="256"/>
      <c r="R858" s="256"/>
      <c r="S858" s="256"/>
      <c r="T858" s="257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8" t="s">
        <v>235</v>
      </c>
      <c r="AU858" s="258" t="s">
        <v>82</v>
      </c>
      <c r="AV858" s="14" t="s">
        <v>82</v>
      </c>
      <c r="AW858" s="14" t="s">
        <v>33</v>
      </c>
      <c r="AX858" s="14" t="s">
        <v>72</v>
      </c>
      <c r="AY858" s="258" t="s">
        <v>146</v>
      </c>
    </row>
    <row r="859" s="14" customFormat="1">
      <c r="A859" s="14"/>
      <c r="B859" s="248"/>
      <c r="C859" s="249"/>
      <c r="D859" s="219" t="s">
        <v>235</v>
      </c>
      <c r="E859" s="250" t="s">
        <v>19</v>
      </c>
      <c r="F859" s="251" t="s">
        <v>1029</v>
      </c>
      <c r="G859" s="249"/>
      <c r="H859" s="252">
        <v>-9.4499999999999993</v>
      </c>
      <c r="I859" s="253"/>
      <c r="J859" s="249"/>
      <c r="K859" s="249"/>
      <c r="L859" s="254"/>
      <c r="M859" s="255"/>
      <c r="N859" s="256"/>
      <c r="O859" s="256"/>
      <c r="P859" s="256"/>
      <c r="Q859" s="256"/>
      <c r="R859" s="256"/>
      <c r="S859" s="256"/>
      <c r="T859" s="257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8" t="s">
        <v>235</v>
      </c>
      <c r="AU859" s="258" t="s">
        <v>82</v>
      </c>
      <c r="AV859" s="14" t="s">
        <v>82</v>
      </c>
      <c r="AW859" s="14" t="s">
        <v>33</v>
      </c>
      <c r="AX859" s="14" t="s">
        <v>72</v>
      </c>
      <c r="AY859" s="258" t="s">
        <v>146</v>
      </c>
    </row>
    <row r="860" s="14" customFormat="1">
      <c r="A860" s="14"/>
      <c r="B860" s="248"/>
      <c r="C860" s="249"/>
      <c r="D860" s="219" t="s">
        <v>235</v>
      </c>
      <c r="E860" s="250" t="s">
        <v>19</v>
      </c>
      <c r="F860" s="251" t="s">
        <v>1030</v>
      </c>
      <c r="G860" s="249"/>
      <c r="H860" s="252">
        <v>3.8479999999999999</v>
      </c>
      <c r="I860" s="253"/>
      <c r="J860" s="249"/>
      <c r="K860" s="249"/>
      <c r="L860" s="254"/>
      <c r="M860" s="255"/>
      <c r="N860" s="256"/>
      <c r="O860" s="256"/>
      <c r="P860" s="256"/>
      <c r="Q860" s="256"/>
      <c r="R860" s="256"/>
      <c r="S860" s="256"/>
      <c r="T860" s="257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8" t="s">
        <v>235</v>
      </c>
      <c r="AU860" s="258" t="s">
        <v>82</v>
      </c>
      <c r="AV860" s="14" t="s">
        <v>82</v>
      </c>
      <c r="AW860" s="14" t="s">
        <v>33</v>
      </c>
      <c r="AX860" s="14" t="s">
        <v>72</v>
      </c>
      <c r="AY860" s="258" t="s">
        <v>146</v>
      </c>
    </row>
    <row r="861" s="14" customFormat="1">
      <c r="A861" s="14"/>
      <c r="B861" s="248"/>
      <c r="C861" s="249"/>
      <c r="D861" s="219" t="s">
        <v>235</v>
      </c>
      <c r="E861" s="250" t="s">
        <v>19</v>
      </c>
      <c r="F861" s="251" t="s">
        <v>1031</v>
      </c>
      <c r="G861" s="249"/>
      <c r="H861" s="252">
        <v>3.3300000000000001</v>
      </c>
      <c r="I861" s="253"/>
      <c r="J861" s="249"/>
      <c r="K861" s="249"/>
      <c r="L861" s="254"/>
      <c r="M861" s="255"/>
      <c r="N861" s="256"/>
      <c r="O861" s="256"/>
      <c r="P861" s="256"/>
      <c r="Q861" s="256"/>
      <c r="R861" s="256"/>
      <c r="S861" s="256"/>
      <c r="T861" s="257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8" t="s">
        <v>235</v>
      </c>
      <c r="AU861" s="258" t="s">
        <v>82</v>
      </c>
      <c r="AV861" s="14" t="s">
        <v>82</v>
      </c>
      <c r="AW861" s="14" t="s">
        <v>33</v>
      </c>
      <c r="AX861" s="14" t="s">
        <v>72</v>
      </c>
      <c r="AY861" s="258" t="s">
        <v>146</v>
      </c>
    </row>
    <row r="862" s="14" customFormat="1">
      <c r="A862" s="14"/>
      <c r="B862" s="248"/>
      <c r="C862" s="249"/>
      <c r="D862" s="219" t="s">
        <v>235</v>
      </c>
      <c r="E862" s="250" t="s">
        <v>19</v>
      </c>
      <c r="F862" s="251" t="s">
        <v>270</v>
      </c>
      <c r="G862" s="249"/>
      <c r="H862" s="252">
        <v>-1.8180000000000001</v>
      </c>
      <c r="I862" s="253"/>
      <c r="J862" s="249"/>
      <c r="K862" s="249"/>
      <c r="L862" s="254"/>
      <c r="M862" s="255"/>
      <c r="N862" s="256"/>
      <c r="O862" s="256"/>
      <c r="P862" s="256"/>
      <c r="Q862" s="256"/>
      <c r="R862" s="256"/>
      <c r="S862" s="256"/>
      <c r="T862" s="25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8" t="s">
        <v>235</v>
      </c>
      <c r="AU862" s="258" t="s">
        <v>82</v>
      </c>
      <c r="AV862" s="14" t="s">
        <v>82</v>
      </c>
      <c r="AW862" s="14" t="s">
        <v>33</v>
      </c>
      <c r="AX862" s="14" t="s">
        <v>72</v>
      </c>
      <c r="AY862" s="258" t="s">
        <v>146</v>
      </c>
    </row>
    <row r="863" s="14" customFormat="1">
      <c r="A863" s="14"/>
      <c r="B863" s="248"/>
      <c r="C863" s="249"/>
      <c r="D863" s="219" t="s">
        <v>235</v>
      </c>
      <c r="E863" s="250" t="s">
        <v>19</v>
      </c>
      <c r="F863" s="251" t="s">
        <v>1032</v>
      </c>
      <c r="G863" s="249"/>
      <c r="H863" s="252">
        <v>1.925</v>
      </c>
      <c r="I863" s="253"/>
      <c r="J863" s="249"/>
      <c r="K863" s="249"/>
      <c r="L863" s="254"/>
      <c r="M863" s="255"/>
      <c r="N863" s="256"/>
      <c r="O863" s="256"/>
      <c r="P863" s="256"/>
      <c r="Q863" s="256"/>
      <c r="R863" s="256"/>
      <c r="S863" s="256"/>
      <c r="T863" s="257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8" t="s">
        <v>235</v>
      </c>
      <c r="AU863" s="258" t="s">
        <v>82</v>
      </c>
      <c r="AV863" s="14" t="s">
        <v>82</v>
      </c>
      <c r="AW863" s="14" t="s">
        <v>33</v>
      </c>
      <c r="AX863" s="14" t="s">
        <v>72</v>
      </c>
      <c r="AY863" s="258" t="s">
        <v>146</v>
      </c>
    </row>
    <row r="864" s="13" customFormat="1">
      <c r="A864" s="13"/>
      <c r="B864" s="238"/>
      <c r="C864" s="239"/>
      <c r="D864" s="219" t="s">
        <v>235</v>
      </c>
      <c r="E864" s="240" t="s">
        <v>19</v>
      </c>
      <c r="F864" s="241" t="s">
        <v>1033</v>
      </c>
      <c r="G864" s="239"/>
      <c r="H864" s="240" t="s">
        <v>19</v>
      </c>
      <c r="I864" s="242"/>
      <c r="J864" s="239"/>
      <c r="K864" s="239"/>
      <c r="L864" s="243"/>
      <c r="M864" s="244"/>
      <c r="N864" s="245"/>
      <c r="O864" s="245"/>
      <c r="P864" s="245"/>
      <c r="Q864" s="245"/>
      <c r="R864" s="245"/>
      <c r="S864" s="245"/>
      <c r="T864" s="24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7" t="s">
        <v>235</v>
      </c>
      <c r="AU864" s="247" t="s">
        <v>82</v>
      </c>
      <c r="AV864" s="13" t="s">
        <v>79</v>
      </c>
      <c r="AW864" s="13" t="s">
        <v>33</v>
      </c>
      <c r="AX864" s="13" t="s">
        <v>72</v>
      </c>
      <c r="AY864" s="247" t="s">
        <v>146</v>
      </c>
    </row>
    <row r="865" s="14" customFormat="1">
      <c r="A865" s="14"/>
      <c r="B865" s="248"/>
      <c r="C865" s="249"/>
      <c r="D865" s="219" t="s">
        <v>235</v>
      </c>
      <c r="E865" s="250" t="s">
        <v>19</v>
      </c>
      <c r="F865" s="251" t="s">
        <v>1034</v>
      </c>
      <c r="G865" s="249"/>
      <c r="H865" s="252">
        <v>110.59999999999999</v>
      </c>
      <c r="I865" s="253"/>
      <c r="J865" s="249"/>
      <c r="K865" s="249"/>
      <c r="L865" s="254"/>
      <c r="M865" s="255"/>
      <c r="N865" s="256"/>
      <c r="O865" s="256"/>
      <c r="P865" s="256"/>
      <c r="Q865" s="256"/>
      <c r="R865" s="256"/>
      <c r="S865" s="256"/>
      <c r="T865" s="257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8" t="s">
        <v>235</v>
      </c>
      <c r="AU865" s="258" t="s">
        <v>82</v>
      </c>
      <c r="AV865" s="14" t="s">
        <v>82</v>
      </c>
      <c r="AW865" s="14" t="s">
        <v>33</v>
      </c>
      <c r="AX865" s="14" t="s">
        <v>72</v>
      </c>
      <c r="AY865" s="258" t="s">
        <v>146</v>
      </c>
    </row>
    <row r="866" s="14" customFormat="1">
      <c r="A866" s="14"/>
      <c r="B866" s="248"/>
      <c r="C866" s="249"/>
      <c r="D866" s="219" t="s">
        <v>235</v>
      </c>
      <c r="E866" s="250" t="s">
        <v>19</v>
      </c>
      <c r="F866" s="251" t="s">
        <v>1018</v>
      </c>
      <c r="G866" s="249"/>
      <c r="H866" s="252">
        <v>-15.75</v>
      </c>
      <c r="I866" s="253"/>
      <c r="J866" s="249"/>
      <c r="K866" s="249"/>
      <c r="L866" s="254"/>
      <c r="M866" s="255"/>
      <c r="N866" s="256"/>
      <c r="O866" s="256"/>
      <c r="P866" s="256"/>
      <c r="Q866" s="256"/>
      <c r="R866" s="256"/>
      <c r="S866" s="256"/>
      <c r="T866" s="257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8" t="s">
        <v>235</v>
      </c>
      <c r="AU866" s="258" t="s">
        <v>82</v>
      </c>
      <c r="AV866" s="14" t="s">
        <v>82</v>
      </c>
      <c r="AW866" s="14" t="s">
        <v>33</v>
      </c>
      <c r="AX866" s="14" t="s">
        <v>72</v>
      </c>
      <c r="AY866" s="258" t="s">
        <v>146</v>
      </c>
    </row>
    <row r="867" s="14" customFormat="1">
      <c r="A867" s="14"/>
      <c r="B867" s="248"/>
      <c r="C867" s="249"/>
      <c r="D867" s="219" t="s">
        <v>235</v>
      </c>
      <c r="E867" s="250" t="s">
        <v>19</v>
      </c>
      <c r="F867" s="251" t="s">
        <v>1019</v>
      </c>
      <c r="G867" s="249"/>
      <c r="H867" s="252">
        <v>6.4130000000000003</v>
      </c>
      <c r="I867" s="253"/>
      <c r="J867" s="249"/>
      <c r="K867" s="249"/>
      <c r="L867" s="254"/>
      <c r="M867" s="255"/>
      <c r="N867" s="256"/>
      <c r="O867" s="256"/>
      <c r="P867" s="256"/>
      <c r="Q867" s="256"/>
      <c r="R867" s="256"/>
      <c r="S867" s="256"/>
      <c r="T867" s="257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8" t="s">
        <v>235</v>
      </c>
      <c r="AU867" s="258" t="s">
        <v>82</v>
      </c>
      <c r="AV867" s="14" t="s">
        <v>82</v>
      </c>
      <c r="AW867" s="14" t="s">
        <v>33</v>
      </c>
      <c r="AX867" s="14" t="s">
        <v>72</v>
      </c>
      <c r="AY867" s="258" t="s">
        <v>146</v>
      </c>
    </row>
    <row r="868" s="14" customFormat="1">
      <c r="A868" s="14"/>
      <c r="B868" s="248"/>
      <c r="C868" s="249"/>
      <c r="D868" s="219" t="s">
        <v>235</v>
      </c>
      <c r="E868" s="250" t="s">
        <v>19</v>
      </c>
      <c r="F868" s="251" t="s">
        <v>1020</v>
      </c>
      <c r="G868" s="249"/>
      <c r="H868" s="252">
        <v>5.5499999999999998</v>
      </c>
      <c r="I868" s="253"/>
      <c r="J868" s="249"/>
      <c r="K868" s="249"/>
      <c r="L868" s="254"/>
      <c r="M868" s="255"/>
      <c r="N868" s="256"/>
      <c r="O868" s="256"/>
      <c r="P868" s="256"/>
      <c r="Q868" s="256"/>
      <c r="R868" s="256"/>
      <c r="S868" s="256"/>
      <c r="T868" s="257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8" t="s">
        <v>235</v>
      </c>
      <c r="AU868" s="258" t="s">
        <v>82</v>
      </c>
      <c r="AV868" s="14" t="s">
        <v>82</v>
      </c>
      <c r="AW868" s="14" t="s">
        <v>33</v>
      </c>
      <c r="AX868" s="14" t="s">
        <v>72</v>
      </c>
      <c r="AY868" s="258" t="s">
        <v>146</v>
      </c>
    </row>
    <row r="869" s="14" customFormat="1">
      <c r="A869" s="14"/>
      <c r="B869" s="248"/>
      <c r="C869" s="249"/>
      <c r="D869" s="219" t="s">
        <v>235</v>
      </c>
      <c r="E869" s="250" t="s">
        <v>19</v>
      </c>
      <c r="F869" s="251" t="s">
        <v>270</v>
      </c>
      <c r="G869" s="249"/>
      <c r="H869" s="252">
        <v>-1.8180000000000001</v>
      </c>
      <c r="I869" s="253"/>
      <c r="J869" s="249"/>
      <c r="K869" s="249"/>
      <c r="L869" s="254"/>
      <c r="M869" s="255"/>
      <c r="N869" s="256"/>
      <c r="O869" s="256"/>
      <c r="P869" s="256"/>
      <c r="Q869" s="256"/>
      <c r="R869" s="256"/>
      <c r="S869" s="256"/>
      <c r="T869" s="257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8" t="s">
        <v>235</v>
      </c>
      <c r="AU869" s="258" t="s">
        <v>82</v>
      </c>
      <c r="AV869" s="14" t="s">
        <v>82</v>
      </c>
      <c r="AW869" s="14" t="s">
        <v>33</v>
      </c>
      <c r="AX869" s="14" t="s">
        <v>72</v>
      </c>
      <c r="AY869" s="258" t="s">
        <v>146</v>
      </c>
    </row>
    <row r="870" s="14" customFormat="1">
      <c r="A870" s="14"/>
      <c r="B870" s="248"/>
      <c r="C870" s="249"/>
      <c r="D870" s="219" t="s">
        <v>235</v>
      </c>
      <c r="E870" s="250" t="s">
        <v>19</v>
      </c>
      <c r="F870" s="251" t="s">
        <v>1035</v>
      </c>
      <c r="G870" s="249"/>
      <c r="H870" s="252">
        <v>1.8200000000000001</v>
      </c>
      <c r="I870" s="253"/>
      <c r="J870" s="249"/>
      <c r="K870" s="249"/>
      <c r="L870" s="254"/>
      <c r="M870" s="255"/>
      <c r="N870" s="256"/>
      <c r="O870" s="256"/>
      <c r="P870" s="256"/>
      <c r="Q870" s="256"/>
      <c r="R870" s="256"/>
      <c r="S870" s="256"/>
      <c r="T870" s="257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8" t="s">
        <v>235</v>
      </c>
      <c r="AU870" s="258" t="s">
        <v>82</v>
      </c>
      <c r="AV870" s="14" t="s">
        <v>82</v>
      </c>
      <c r="AW870" s="14" t="s">
        <v>33</v>
      </c>
      <c r="AX870" s="14" t="s">
        <v>72</v>
      </c>
      <c r="AY870" s="258" t="s">
        <v>146</v>
      </c>
    </row>
    <row r="871" s="13" customFormat="1">
      <c r="A871" s="13"/>
      <c r="B871" s="238"/>
      <c r="C871" s="239"/>
      <c r="D871" s="219" t="s">
        <v>235</v>
      </c>
      <c r="E871" s="240" t="s">
        <v>19</v>
      </c>
      <c r="F871" s="241" t="s">
        <v>1036</v>
      </c>
      <c r="G871" s="239"/>
      <c r="H871" s="240" t="s">
        <v>19</v>
      </c>
      <c r="I871" s="242"/>
      <c r="J871" s="239"/>
      <c r="K871" s="239"/>
      <c r="L871" s="243"/>
      <c r="M871" s="244"/>
      <c r="N871" s="245"/>
      <c r="O871" s="245"/>
      <c r="P871" s="245"/>
      <c r="Q871" s="245"/>
      <c r="R871" s="245"/>
      <c r="S871" s="245"/>
      <c r="T871" s="246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7" t="s">
        <v>235</v>
      </c>
      <c r="AU871" s="247" t="s">
        <v>82</v>
      </c>
      <c r="AV871" s="13" t="s">
        <v>79</v>
      </c>
      <c r="AW871" s="13" t="s">
        <v>33</v>
      </c>
      <c r="AX871" s="13" t="s">
        <v>72</v>
      </c>
      <c r="AY871" s="247" t="s">
        <v>146</v>
      </c>
    </row>
    <row r="872" s="14" customFormat="1">
      <c r="A872" s="14"/>
      <c r="B872" s="248"/>
      <c r="C872" s="249"/>
      <c r="D872" s="219" t="s">
        <v>235</v>
      </c>
      <c r="E872" s="250" t="s">
        <v>19</v>
      </c>
      <c r="F872" s="251" t="s">
        <v>1037</v>
      </c>
      <c r="G872" s="249"/>
      <c r="H872" s="252">
        <v>61.25</v>
      </c>
      <c r="I872" s="253"/>
      <c r="J872" s="249"/>
      <c r="K872" s="249"/>
      <c r="L872" s="254"/>
      <c r="M872" s="255"/>
      <c r="N872" s="256"/>
      <c r="O872" s="256"/>
      <c r="P872" s="256"/>
      <c r="Q872" s="256"/>
      <c r="R872" s="256"/>
      <c r="S872" s="256"/>
      <c r="T872" s="257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8" t="s">
        <v>235</v>
      </c>
      <c r="AU872" s="258" t="s">
        <v>82</v>
      </c>
      <c r="AV872" s="14" t="s">
        <v>82</v>
      </c>
      <c r="AW872" s="14" t="s">
        <v>33</v>
      </c>
      <c r="AX872" s="14" t="s">
        <v>72</v>
      </c>
      <c r="AY872" s="258" t="s">
        <v>146</v>
      </c>
    </row>
    <row r="873" s="14" customFormat="1">
      <c r="A873" s="14"/>
      <c r="B873" s="248"/>
      <c r="C873" s="249"/>
      <c r="D873" s="219" t="s">
        <v>235</v>
      </c>
      <c r="E873" s="250" t="s">
        <v>19</v>
      </c>
      <c r="F873" s="251" t="s">
        <v>270</v>
      </c>
      <c r="G873" s="249"/>
      <c r="H873" s="252">
        <v>-1.8180000000000001</v>
      </c>
      <c r="I873" s="253"/>
      <c r="J873" s="249"/>
      <c r="K873" s="249"/>
      <c r="L873" s="254"/>
      <c r="M873" s="255"/>
      <c r="N873" s="256"/>
      <c r="O873" s="256"/>
      <c r="P873" s="256"/>
      <c r="Q873" s="256"/>
      <c r="R873" s="256"/>
      <c r="S873" s="256"/>
      <c r="T873" s="257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8" t="s">
        <v>235</v>
      </c>
      <c r="AU873" s="258" t="s">
        <v>82</v>
      </c>
      <c r="AV873" s="14" t="s">
        <v>82</v>
      </c>
      <c r="AW873" s="14" t="s">
        <v>33</v>
      </c>
      <c r="AX873" s="14" t="s">
        <v>72</v>
      </c>
      <c r="AY873" s="258" t="s">
        <v>146</v>
      </c>
    </row>
    <row r="874" s="14" customFormat="1">
      <c r="A874" s="14"/>
      <c r="B874" s="248"/>
      <c r="C874" s="249"/>
      <c r="D874" s="219" t="s">
        <v>235</v>
      </c>
      <c r="E874" s="250" t="s">
        <v>19</v>
      </c>
      <c r="F874" s="251" t="s">
        <v>1038</v>
      </c>
      <c r="G874" s="249"/>
      <c r="H874" s="252">
        <v>-1.3500000000000001</v>
      </c>
      <c r="I874" s="253"/>
      <c r="J874" s="249"/>
      <c r="K874" s="249"/>
      <c r="L874" s="254"/>
      <c r="M874" s="255"/>
      <c r="N874" s="256"/>
      <c r="O874" s="256"/>
      <c r="P874" s="256"/>
      <c r="Q874" s="256"/>
      <c r="R874" s="256"/>
      <c r="S874" s="256"/>
      <c r="T874" s="257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8" t="s">
        <v>235</v>
      </c>
      <c r="AU874" s="258" t="s">
        <v>82</v>
      </c>
      <c r="AV874" s="14" t="s">
        <v>82</v>
      </c>
      <c r="AW874" s="14" t="s">
        <v>33</v>
      </c>
      <c r="AX874" s="14" t="s">
        <v>72</v>
      </c>
      <c r="AY874" s="258" t="s">
        <v>146</v>
      </c>
    </row>
    <row r="875" s="14" customFormat="1">
      <c r="A875" s="14"/>
      <c r="B875" s="248"/>
      <c r="C875" s="249"/>
      <c r="D875" s="219" t="s">
        <v>235</v>
      </c>
      <c r="E875" s="250" t="s">
        <v>19</v>
      </c>
      <c r="F875" s="251" t="s">
        <v>1039</v>
      </c>
      <c r="G875" s="249"/>
      <c r="H875" s="252">
        <v>0.97499999999999998</v>
      </c>
      <c r="I875" s="253"/>
      <c r="J875" s="249"/>
      <c r="K875" s="249"/>
      <c r="L875" s="254"/>
      <c r="M875" s="255"/>
      <c r="N875" s="256"/>
      <c r="O875" s="256"/>
      <c r="P875" s="256"/>
      <c r="Q875" s="256"/>
      <c r="R875" s="256"/>
      <c r="S875" s="256"/>
      <c r="T875" s="257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8" t="s">
        <v>235</v>
      </c>
      <c r="AU875" s="258" t="s">
        <v>82</v>
      </c>
      <c r="AV875" s="14" t="s">
        <v>82</v>
      </c>
      <c r="AW875" s="14" t="s">
        <v>33</v>
      </c>
      <c r="AX875" s="14" t="s">
        <v>72</v>
      </c>
      <c r="AY875" s="258" t="s">
        <v>146</v>
      </c>
    </row>
    <row r="876" s="14" customFormat="1">
      <c r="A876" s="14"/>
      <c r="B876" s="248"/>
      <c r="C876" s="249"/>
      <c r="D876" s="219" t="s">
        <v>235</v>
      </c>
      <c r="E876" s="250" t="s">
        <v>19</v>
      </c>
      <c r="F876" s="251" t="s">
        <v>1040</v>
      </c>
      <c r="G876" s="249"/>
      <c r="H876" s="252">
        <v>-1.0800000000000001</v>
      </c>
      <c r="I876" s="253"/>
      <c r="J876" s="249"/>
      <c r="K876" s="249"/>
      <c r="L876" s="254"/>
      <c r="M876" s="255"/>
      <c r="N876" s="256"/>
      <c r="O876" s="256"/>
      <c r="P876" s="256"/>
      <c r="Q876" s="256"/>
      <c r="R876" s="256"/>
      <c r="S876" s="256"/>
      <c r="T876" s="257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8" t="s">
        <v>235</v>
      </c>
      <c r="AU876" s="258" t="s">
        <v>82</v>
      </c>
      <c r="AV876" s="14" t="s">
        <v>82</v>
      </c>
      <c r="AW876" s="14" t="s">
        <v>33</v>
      </c>
      <c r="AX876" s="14" t="s">
        <v>72</v>
      </c>
      <c r="AY876" s="258" t="s">
        <v>146</v>
      </c>
    </row>
    <row r="877" s="14" customFormat="1">
      <c r="A877" s="14"/>
      <c r="B877" s="248"/>
      <c r="C877" s="249"/>
      <c r="D877" s="219" t="s">
        <v>235</v>
      </c>
      <c r="E877" s="250" t="s">
        <v>19</v>
      </c>
      <c r="F877" s="251" t="s">
        <v>1041</v>
      </c>
      <c r="G877" s="249"/>
      <c r="H877" s="252">
        <v>1.2</v>
      </c>
      <c r="I877" s="253"/>
      <c r="J877" s="249"/>
      <c r="K877" s="249"/>
      <c r="L877" s="254"/>
      <c r="M877" s="255"/>
      <c r="N877" s="256"/>
      <c r="O877" s="256"/>
      <c r="P877" s="256"/>
      <c r="Q877" s="256"/>
      <c r="R877" s="256"/>
      <c r="S877" s="256"/>
      <c r="T877" s="257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8" t="s">
        <v>235</v>
      </c>
      <c r="AU877" s="258" t="s">
        <v>82</v>
      </c>
      <c r="AV877" s="14" t="s">
        <v>82</v>
      </c>
      <c r="AW877" s="14" t="s">
        <v>33</v>
      </c>
      <c r="AX877" s="14" t="s">
        <v>72</v>
      </c>
      <c r="AY877" s="258" t="s">
        <v>146</v>
      </c>
    </row>
    <row r="878" s="13" customFormat="1">
      <c r="A878" s="13"/>
      <c r="B878" s="238"/>
      <c r="C878" s="239"/>
      <c r="D878" s="219" t="s">
        <v>235</v>
      </c>
      <c r="E878" s="240" t="s">
        <v>19</v>
      </c>
      <c r="F878" s="241" t="s">
        <v>1042</v>
      </c>
      <c r="G878" s="239"/>
      <c r="H878" s="240" t="s">
        <v>19</v>
      </c>
      <c r="I878" s="242"/>
      <c r="J878" s="239"/>
      <c r="K878" s="239"/>
      <c r="L878" s="243"/>
      <c r="M878" s="244"/>
      <c r="N878" s="245"/>
      <c r="O878" s="245"/>
      <c r="P878" s="245"/>
      <c r="Q878" s="245"/>
      <c r="R878" s="245"/>
      <c r="S878" s="245"/>
      <c r="T878" s="246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7" t="s">
        <v>235</v>
      </c>
      <c r="AU878" s="247" t="s">
        <v>82</v>
      </c>
      <c r="AV878" s="13" t="s">
        <v>79</v>
      </c>
      <c r="AW878" s="13" t="s">
        <v>33</v>
      </c>
      <c r="AX878" s="13" t="s">
        <v>72</v>
      </c>
      <c r="AY878" s="247" t="s">
        <v>146</v>
      </c>
    </row>
    <row r="879" s="14" customFormat="1">
      <c r="A879" s="14"/>
      <c r="B879" s="248"/>
      <c r="C879" s="249"/>
      <c r="D879" s="219" t="s">
        <v>235</v>
      </c>
      <c r="E879" s="250" t="s">
        <v>19</v>
      </c>
      <c r="F879" s="251" t="s">
        <v>1043</v>
      </c>
      <c r="G879" s="249"/>
      <c r="H879" s="252">
        <v>36.399999999999999</v>
      </c>
      <c r="I879" s="253"/>
      <c r="J879" s="249"/>
      <c r="K879" s="249"/>
      <c r="L879" s="254"/>
      <c r="M879" s="255"/>
      <c r="N879" s="256"/>
      <c r="O879" s="256"/>
      <c r="P879" s="256"/>
      <c r="Q879" s="256"/>
      <c r="R879" s="256"/>
      <c r="S879" s="256"/>
      <c r="T879" s="257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8" t="s">
        <v>235</v>
      </c>
      <c r="AU879" s="258" t="s">
        <v>82</v>
      </c>
      <c r="AV879" s="14" t="s">
        <v>82</v>
      </c>
      <c r="AW879" s="14" t="s">
        <v>33</v>
      </c>
      <c r="AX879" s="14" t="s">
        <v>72</v>
      </c>
      <c r="AY879" s="258" t="s">
        <v>146</v>
      </c>
    </row>
    <row r="880" s="14" customFormat="1">
      <c r="A880" s="14"/>
      <c r="B880" s="248"/>
      <c r="C880" s="249"/>
      <c r="D880" s="219" t="s">
        <v>235</v>
      </c>
      <c r="E880" s="250" t="s">
        <v>19</v>
      </c>
      <c r="F880" s="251" t="s">
        <v>334</v>
      </c>
      <c r="G880" s="249"/>
      <c r="H880" s="252">
        <v>-3.6360000000000001</v>
      </c>
      <c r="I880" s="253"/>
      <c r="J880" s="249"/>
      <c r="K880" s="249"/>
      <c r="L880" s="254"/>
      <c r="M880" s="255"/>
      <c r="N880" s="256"/>
      <c r="O880" s="256"/>
      <c r="P880" s="256"/>
      <c r="Q880" s="256"/>
      <c r="R880" s="256"/>
      <c r="S880" s="256"/>
      <c r="T880" s="257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8" t="s">
        <v>235</v>
      </c>
      <c r="AU880" s="258" t="s">
        <v>82</v>
      </c>
      <c r="AV880" s="14" t="s">
        <v>82</v>
      </c>
      <c r="AW880" s="14" t="s">
        <v>33</v>
      </c>
      <c r="AX880" s="14" t="s">
        <v>72</v>
      </c>
      <c r="AY880" s="258" t="s">
        <v>146</v>
      </c>
    </row>
    <row r="881" s="14" customFormat="1">
      <c r="A881" s="14"/>
      <c r="B881" s="248"/>
      <c r="C881" s="249"/>
      <c r="D881" s="219" t="s">
        <v>235</v>
      </c>
      <c r="E881" s="250" t="s">
        <v>19</v>
      </c>
      <c r="F881" s="251" t="s">
        <v>311</v>
      </c>
      <c r="G881" s="249"/>
      <c r="H881" s="252">
        <v>-1.6160000000000001</v>
      </c>
      <c r="I881" s="253"/>
      <c r="J881" s="249"/>
      <c r="K881" s="249"/>
      <c r="L881" s="254"/>
      <c r="M881" s="255"/>
      <c r="N881" s="256"/>
      <c r="O881" s="256"/>
      <c r="P881" s="256"/>
      <c r="Q881" s="256"/>
      <c r="R881" s="256"/>
      <c r="S881" s="256"/>
      <c r="T881" s="257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8" t="s">
        <v>235</v>
      </c>
      <c r="AU881" s="258" t="s">
        <v>82</v>
      </c>
      <c r="AV881" s="14" t="s">
        <v>82</v>
      </c>
      <c r="AW881" s="14" t="s">
        <v>33</v>
      </c>
      <c r="AX881" s="14" t="s">
        <v>72</v>
      </c>
      <c r="AY881" s="258" t="s">
        <v>146</v>
      </c>
    </row>
    <row r="882" s="13" customFormat="1">
      <c r="A882" s="13"/>
      <c r="B882" s="238"/>
      <c r="C882" s="239"/>
      <c r="D882" s="219" t="s">
        <v>235</v>
      </c>
      <c r="E882" s="240" t="s">
        <v>19</v>
      </c>
      <c r="F882" s="241" t="s">
        <v>1044</v>
      </c>
      <c r="G882" s="239"/>
      <c r="H882" s="240" t="s">
        <v>19</v>
      </c>
      <c r="I882" s="242"/>
      <c r="J882" s="239"/>
      <c r="K882" s="239"/>
      <c r="L882" s="243"/>
      <c r="M882" s="244"/>
      <c r="N882" s="245"/>
      <c r="O882" s="245"/>
      <c r="P882" s="245"/>
      <c r="Q882" s="245"/>
      <c r="R882" s="245"/>
      <c r="S882" s="245"/>
      <c r="T882" s="246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7" t="s">
        <v>235</v>
      </c>
      <c r="AU882" s="247" t="s">
        <v>82</v>
      </c>
      <c r="AV882" s="13" t="s">
        <v>79</v>
      </c>
      <c r="AW882" s="13" t="s">
        <v>33</v>
      </c>
      <c r="AX882" s="13" t="s">
        <v>72</v>
      </c>
      <c r="AY882" s="247" t="s">
        <v>146</v>
      </c>
    </row>
    <row r="883" s="14" customFormat="1">
      <c r="A883" s="14"/>
      <c r="B883" s="248"/>
      <c r="C883" s="249"/>
      <c r="D883" s="219" t="s">
        <v>235</v>
      </c>
      <c r="E883" s="250" t="s">
        <v>19</v>
      </c>
      <c r="F883" s="251" t="s">
        <v>1045</v>
      </c>
      <c r="G883" s="249"/>
      <c r="H883" s="252">
        <v>23.800000000000001</v>
      </c>
      <c r="I883" s="253"/>
      <c r="J883" s="249"/>
      <c r="K883" s="249"/>
      <c r="L883" s="254"/>
      <c r="M883" s="255"/>
      <c r="N883" s="256"/>
      <c r="O883" s="256"/>
      <c r="P883" s="256"/>
      <c r="Q883" s="256"/>
      <c r="R883" s="256"/>
      <c r="S883" s="256"/>
      <c r="T883" s="257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8" t="s">
        <v>235</v>
      </c>
      <c r="AU883" s="258" t="s">
        <v>82</v>
      </c>
      <c r="AV883" s="14" t="s">
        <v>82</v>
      </c>
      <c r="AW883" s="14" t="s">
        <v>33</v>
      </c>
      <c r="AX883" s="14" t="s">
        <v>72</v>
      </c>
      <c r="AY883" s="258" t="s">
        <v>146</v>
      </c>
    </row>
    <row r="884" s="14" customFormat="1">
      <c r="A884" s="14"/>
      <c r="B884" s="248"/>
      <c r="C884" s="249"/>
      <c r="D884" s="219" t="s">
        <v>235</v>
      </c>
      <c r="E884" s="250" t="s">
        <v>19</v>
      </c>
      <c r="F884" s="251" t="s">
        <v>270</v>
      </c>
      <c r="G884" s="249"/>
      <c r="H884" s="252">
        <v>-1.8180000000000001</v>
      </c>
      <c r="I884" s="253"/>
      <c r="J884" s="249"/>
      <c r="K884" s="249"/>
      <c r="L884" s="254"/>
      <c r="M884" s="255"/>
      <c r="N884" s="256"/>
      <c r="O884" s="256"/>
      <c r="P884" s="256"/>
      <c r="Q884" s="256"/>
      <c r="R884" s="256"/>
      <c r="S884" s="256"/>
      <c r="T884" s="257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8" t="s">
        <v>235</v>
      </c>
      <c r="AU884" s="258" t="s">
        <v>82</v>
      </c>
      <c r="AV884" s="14" t="s">
        <v>82</v>
      </c>
      <c r="AW884" s="14" t="s">
        <v>33</v>
      </c>
      <c r="AX884" s="14" t="s">
        <v>72</v>
      </c>
      <c r="AY884" s="258" t="s">
        <v>146</v>
      </c>
    </row>
    <row r="885" s="14" customFormat="1">
      <c r="A885" s="14"/>
      <c r="B885" s="248"/>
      <c r="C885" s="249"/>
      <c r="D885" s="219" t="s">
        <v>235</v>
      </c>
      <c r="E885" s="250" t="s">
        <v>19</v>
      </c>
      <c r="F885" s="251" t="s">
        <v>1046</v>
      </c>
      <c r="G885" s="249"/>
      <c r="H885" s="252">
        <v>-0.54000000000000004</v>
      </c>
      <c r="I885" s="253"/>
      <c r="J885" s="249"/>
      <c r="K885" s="249"/>
      <c r="L885" s="254"/>
      <c r="M885" s="255"/>
      <c r="N885" s="256"/>
      <c r="O885" s="256"/>
      <c r="P885" s="256"/>
      <c r="Q885" s="256"/>
      <c r="R885" s="256"/>
      <c r="S885" s="256"/>
      <c r="T885" s="257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8" t="s">
        <v>235</v>
      </c>
      <c r="AU885" s="258" t="s">
        <v>82</v>
      </c>
      <c r="AV885" s="14" t="s">
        <v>82</v>
      </c>
      <c r="AW885" s="14" t="s">
        <v>33</v>
      </c>
      <c r="AX885" s="14" t="s">
        <v>72</v>
      </c>
      <c r="AY885" s="258" t="s">
        <v>146</v>
      </c>
    </row>
    <row r="886" s="14" customFormat="1">
      <c r="A886" s="14"/>
      <c r="B886" s="248"/>
      <c r="C886" s="249"/>
      <c r="D886" s="219" t="s">
        <v>235</v>
      </c>
      <c r="E886" s="250" t="s">
        <v>19</v>
      </c>
      <c r="F886" s="251" t="s">
        <v>1047</v>
      </c>
      <c r="G886" s="249"/>
      <c r="H886" s="252">
        <v>0.59999999999999998</v>
      </c>
      <c r="I886" s="253"/>
      <c r="J886" s="249"/>
      <c r="K886" s="249"/>
      <c r="L886" s="254"/>
      <c r="M886" s="255"/>
      <c r="N886" s="256"/>
      <c r="O886" s="256"/>
      <c r="P886" s="256"/>
      <c r="Q886" s="256"/>
      <c r="R886" s="256"/>
      <c r="S886" s="256"/>
      <c r="T886" s="257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8" t="s">
        <v>235</v>
      </c>
      <c r="AU886" s="258" t="s">
        <v>82</v>
      </c>
      <c r="AV886" s="14" t="s">
        <v>82</v>
      </c>
      <c r="AW886" s="14" t="s">
        <v>33</v>
      </c>
      <c r="AX886" s="14" t="s">
        <v>72</v>
      </c>
      <c r="AY886" s="258" t="s">
        <v>146</v>
      </c>
    </row>
    <row r="887" s="13" customFormat="1">
      <c r="A887" s="13"/>
      <c r="B887" s="238"/>
      <c r="C887" s="239"/>
      <c r="D887" s="219" t="s">
        <v>235</v>
      </c>
      <c r="E887" s="240" t="s">
        <v>19</v>
      </c>
      <c r="F887" s="241" t="s">
        <v>1048</v>
      </c>
      <c r="G887" s="239"/>
      <c r="H887" s="240" t="s">
        <v>19</v>
      </c>
      <c r="I887" s="242"/>
      <c r="J887" s="239"/>
      <c r="K887" s="239"/>
      <c r="L887" s="243"/>
      <c r="M887" s="244"/>
      <c r="N887" s="245"/>
      <c r="O887" s="245"/>
      <c r="P887" s="245"/>
      <c r="Q887" s="245"/>
      <c r="R887" s="245"/>
      <c r="S887" s="245"/>
      <c r="T887" s="246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7" t="s">
        <v>235</v>
      </c>
      <c r="AU887" s="247" t="s">
        <v>82</v>
      </c>
      <c r="AV887" s="13" t="s">
        <v>79</v>
      </c>
      <c r="AW887" s="13" t="s">
        <v>33</v>
      </c>
      <c r="AX887" s="13" t="s">
        <v>72</v>
      </c>
      <c r="AY887" s="247" t="s">
        <v>146</v>
      </c>
    </row>
    <row r="888" s="14" customFormat="1">
      <c r="A888" s="14"/>
      <c r="B888" s="248"/>
      <c r="C888" s="249"/>
      <c r="D888" s="219" t="s">
        <v>235</v>
      </c>
      <c r="E888" s="250" t="s">
        <v>19</v>
      </c>
      <c r="F888" s="251" t="s">
        <v>1049</v>
      </c>
      <c r="G888" s="249"/>
      <c r="H888" s="252">
        <v>35.350000000000001</v>
      </c>
      <c r="I888" s="253"/>
      <c r="J888" s="249"/>
      <c r="K888" s="249"/>
      <c r="L888" s="254"/>
      <c r="M888" s="255"/>
      <c r="N888" s="256"/>
      <c r="O888" s="256"/>
      <c r="P888" s="256"/>
      <c r="Q888" s="256"/>
      <c r="R888" s="256"/>
      <c r="S888" s="256"/>
      <c r="T888" s="257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8" t="s">
        <v>235</v>
      </c>
      <c r="AU888" s="258" t="s">
        <v>82</v>
      </c>
      <c r="AV888" s="14" t="s">
        <v>82</v>
      </c>
      <c r="AW888" s="14" t="s">
        <v>33</v>
      </c>
      <c r="AX888" s="14" t="s">
        <v>72</v>
      </c>
      <c r="AY888" s="258" t="s">
        <v>146</v>
      </c>
    </row>
    <row r="889" s="14" customFormat="1">
      <c r="A889" s="14"/>
      <c r="B889" s="248"/>
      <c r="C889" s="249"/>
      <c r="D889" s="219" t="s">
        <v>235</v>
      </c>
      <c r="E889" s="250" t="s">
        <v>19</v>
      </c>
      <c r="F889" s="251" t="s">
        <v>311</v>
      </c>
      <c r="G889" s="249"/>
      <c r="H889" s="252">
        <v>-1.6160000000000001</v>
      </c>
      <c r="I889" s="253"/>
      <c r="J889" s="249"/>
      <c r="K889" s="249"/>
      <c r="L889" s="254"/>
      <c r="M889" s="255"/>
      <c r="N889" s="256"/>
      <c r="O889" s="256"/>
      <c r="P889" s="256"/>
      <c r="Q889" s="256"/>
      <c r="R889" s="256"/>
      <c r="S889" s="256"/>
      <c r="T889" s="257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8" t="s">
        <v>235</v>
      </c>
      <c r="AU889" s="258" t="s">
        <v>82</v>
      </c>
      <c r="AV889" s="14" t="s">
        <v>82</v>
      </c>
      <c r="AW889" s="14" t="s">
        <v>33</v>
      </c>
      <c r="AX889" s="14" t="s">
        <v>72</v>
      </c>
      <c r="AY889" s="258" t="s">
        <v>146</v>
      </c>
    </row>
    <row r="890" s="14" customFormat="1">
      <c r="A890" s="14"/>
      <c r="B890" s="248"/>
      <c r="C890" s="249"/>
      <c r="D890" s="219" t="s">
        <v>235</v>
      </c>
      <c r="E890" s="250" t="s">
        <v>19</v>
      </c>
      <c r="F890" s="251" t="s">
        <v>1046</v>
      </c>
      <c r="G890" s="249"/>
      <c r="H890" s="252">
        <v>-0.54000000000000004</v>
      </c>
      <c r="I890" s="253"/>
      <c r="J890" s="249"/>
      <c r="K890" s="249"/>
      <c r="L890" s="254"/>
      <c r="M890" s="255"/>
      <c r="N890" s="256"/>
      <c r="O890" s="256"/>
      <c r="P890" s="256"/>
      <c r="Q890" s="256"/>
      <c r="R890" s="256"/>
      <c r="S890" s="256"/>
      <c r="T890" s="257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8" t="s">
        <v>235</v>
      </c>
      <c r="AU890" s="258" t="s">
        <v>82</v>
      </c>
      <c r="AV890" s="14" t="s">
        <v>82</v>
      </c>
      <c r="AW890" s="14" t="s">
        <v>33</v>
      </c>
      <c r="AX890" s="14" t="s">
        <v>72</v>
      </c>
      <c r="AY890" s="258" t="s">
        <v>146</v>
      </c>
    </row>
    <row r="891" s="14" customFormat="1">
      <c r="A891" s="14"/>
      <c r="B891" s="248"/>
      <c r="C891" s="249"/>
      <c r="D891" s="219" t="s">
        <v>235</v>
      </c>
      <c r="E891" s="250" t="s">
        <v>19</v>
      </c>
      <c r="F891" s="251" t="s">
        <v>1047</v>
      </c>
      <c r="G891" s="249"/>
      <c r="H891" s="252">
        <v>0.59999999999999998</v>
      </c>
      <c r="I891" s="253"/>
      <c r="J891" s="249"/>
      <c r="K891" s="249"/>
      <c r="L891" s="254"/>
      <c r="M891" s="255"/>
      <c r="N891" s="256"/>
      <c r="O891" s="256"/>
      <c r="P891" s="256"/>
      <c r="Q891" s="256"/>
      <c r="R891" s="256"/>
      <c r="S891" s="256"/>
      <c r="T891" s="257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8" t="s">
        <v>235</v>
      </c>
      <c r="AU891" s="258" t="s">
        <v>82</v>
      </c>
      <c r="AV891" s="14" t="s">
        <v>82</v>
      </c>
      <c r="AW891" s="14" t="s">
        <v>33</v>
      </c>
      <c r="AX891" s="14" t="s">
        <v>72</v>
      </c>
      <c r="AY891" s="258" t="s">
        <v>146</v>
      </c>
    </row>
    <row r="892" s="14" customFormat="1">
      <c r="A892" s="14"/>
      <c r="B892" s="248"/>
      <c r="C892" s="249"/>
      <c r="D892" s="219" t="s">
        <v>235</v>
      </c>
      <c r="E892" s="250" t="s">
        <v>19</v>
      </c>
      <c r="F892" s="251" t="s">
        <v>1038</v>
      </c>
      <c r="G892" s="249"/>
      <c r="H892" s="252">
        <v>-1.3500000000000001</v>
      </c>
      <c r="I892" s="253"/>
      <c r="J892" s="249"/>
      <c r="K892" s="249"/>
      <c r="L892" s="254"/>
      <c r="M892" s="255"/>
      <c r="N892" s="256"/>
      <c r="O892" s="256"/>
      <c r="P892" s="256"/>
      <c r="Q892" s="256"/>
      <c r="R892" s="256"/>
      <c r="S892" s="256"/>
      <c r="T892" s="257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8" t="s">
        <v>235</v>
      </c>
      <c r="AU892" s="258" t="s">
        <v>82</v>
      </c>
      <c r="AV892" s="14" t="s">
        <v>82</v>
      </c>
      <c r="AW892" s="14" t="s">
        <v>33</v>
      </c>
      <c r="AX892" s="14" t="s">
        <v>72</v>
      </c>
      <c r="AY892" s="258" t="s">
        <v>146</v>
      </c>
    </row>
    <row r="893" s="14" customFormat="1">
      <c r="A893" s="14"/>
      <c r="B893" s="248"/>
      <c r="C893" s="249"/>
      <c r="D893" s="219" t="s">
        <v>235</v>
      </c>
      <c r="E893" s="250" t="s">
        <v>19</v>
      </c>
      <c r="F893" s="251" t="s">
        <v>1039</v>
      </c>
      <c r="G893" s="249"/>
      <c r="H893" s="252">
        <v>0.97499999999999998</v>
      </c>
      <c r="I893" s="253"/>
      <c r="J893" s="249"/>
      <c r="K893" s="249"/>
      <c r="L893" s="254"/>
      <c r="M893" s="255"/>
      <c r="N893" s="256"/>
      <c r="O893" s="256"/>
      <c r="P893" s="256"/>
      <c r="Q893" s="256"/>
      <c r="R893" s="256"/>
      <c r="S893" s="256"/>
      <c r="T893" s="257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8" t="s">
        <v>235</v>
      </c>
      <c r="AU893" s="258" t="s">
        <v>82</v>
      </c>
      <c r="AV893" s="14" t="s">
        <v>82</v>
      </c>
      <c r="AW893" s="14" t="s">
        <v>33</v>
      </c>
      <c r="AX893" s="14" t="s">
        <v>72</v>
      </c>
      <c r="AY893" s="258" t="s">
        <v>146</v>
      </c>
    </row>
    <row r="894" s="13" customFormat="1">
      <c r="A894" s="13"/>
      <c r="B894" s="238"/>
      <c r="C894" s="239"/>
      <c r="D894" s="219" t="s">
        <v>235</v>
      </c>
      <c r="E894" s="240" t="s">
        <v>19</v>
      </c>
      <c r="F894" s="241" t="s">
        <v>1050</v>
      </c>
      <c r="G894" s="239"/>
      <c r="H894" s="240" t="s">
        <v>19</v>
      </c>
      <c r="I894" s="242"/>
      <c r="J894" s="239"/>
      <c r="K894" s="239"/>
      <c r="L894" s="243"/>
      <c r="M894" s="244"/>
      <c r="N894" s="245"/>
      <c r="O894" s="245"/>
      <c r="P894" s="245"/>
      <c r="Q894" s="245"/>
      <c r="R894" s="245"/>
      <c r="S894" s="245"/>
      <c r="T894" s="246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7" t="s">
        <v>235</v>
      </c>
      <c r="AU894" s="247" t="s">
        <v>82</v>
      </c>
      <c r="AV894" s="13" t="s">
        <v>79</v>
      </c>
      <c r="AW894" s="13" t="s">
        <v>33</v>
      </c>
      <c r="AX894" s="13" t="s">
        <v>72</v>
      </c>
      <c r="AY894" s="247" t="s">
        <v>146</v>
      </c>
    </row>
    <row r="895" s="14" customFormat="1">
      <c r="A895" s="14"/>
      <c r="B895" s="248"/>
      <c r="C895" s="249"/>
      <c r="D895" s="219" t="s">
        <v>235</v>
      </c>
      <c r="E895" s="250" t="s">
        <v>19</v>
      </c>
      <c r="F895" s="251" t="s">
        <v>1051</v>
      </c>
      <c r="G895" s="249"/>
      <c r="H895" s="252">
        <v>51.840000000000003</v>
      </c>
      <c r="I895" s="253"/>
      <c r="J895" s="249"/>
      <c r="K895" s="249"/>
      <c r="L895" s="254"/>
      <c r="M895" s="255"/>
      <c r="N895" s="256"/>
      <c r="O895" s="256"/>
      <c r="P895" s="256"/>
      <c r="Q895" s="256"/>
      <c r="R895" s="256"/>
      <c r="S895" s="256"/>
      <c r="T895" s="257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8" t="s">
        <v>235</v>
      </c>
      <c r="AU895" s="258" t="s">
        <v>82</v>
      </c>
      <c r="AV895" s="14" t="s">
        <v>82</v>
      </c>
      <c r="AW895" s="14" t="s">
        <v>33</v>
      </c>
      <c r="AX895" s="14" t="s">
        <v>72</v>
      </c>
      <c r="AY895" s="258" t="s">
        <v>146</v>
      </c>
    </row>
    <row r="896" s="14" customFormat="1">
      <c r="A896" s="14"/>
      <c r="B896" s="248"/>
      <c r="C896" s="249"/>
      <c r="D896" s="219" t="s">
        <v>235</v>
      </c>
      <c r="E896" s="250" t="s">
        <v>19</v>
      </c>
      <c r="F896" s="251" t="s">
        <v>1052</v>
      </c>
      <c r="G896" s="249"/>
      <c r="H896" s="252">
        <v>36.359999999999999</v>
      </c>
      <c r="I896" s="253"/>
      <c r="J896" s="249"/>
      <c r="K896" s="249"/>
      <c r="L896" s="254"/>
      <c r="M896" s="255"/>
      <c r="N896" s="256"/>
      <c r="O896" s="256"/>
      <c r="P896" s="256"/>
      <c r="Q896" s="256"/>
      <c r="R896" s="256"/>
      <c r="S896" s="256"/>
      <c r="T896" s="257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8" t="s">
        <v>235</v>
      </c>
      <c r="AU896" s="258" t="s">
        <v>82</v>
      </c>
      <c r="AV896" s="14" t="s">
        <v>82</v>
      </c>
      <c r="AW896" s="14" t="s">
        <v>33</v>
      </c>
      <c r="AX896" s="14" t="s">
        <v>72</v>
      </c>
      <c r="AY896" s="258" t="s">
        <v>146</v>
      </c>
    </row>
    <row r="897" s="14" customFormat="1">
      <c r="A897" s="14"/>
      <c r="B897" s="248"/>
      <c r="C897" s="249"/>
      <c r="D897" s="219" t="s">
        <v>235</v>
      </c>
      <c r="E897" s="250" t="s">
        <v>19</v>
      </c>
      <c r="F897" s="251" t="s">
        <v>1053</v>
      </c>
      <c r="G897" s="249"/>
      <c r="H897" s="252">
        <v>-5.04</v>
      </c>
      <c r="I897" s="253"/>
      <c r="J897" s="249"/>
      <c r="K897" s="249"/>
      <c r="L897" s="254"/>
      <c r="M897" s="255"/>
      <c r="N897" s="256"/>
      <c r="O897" s="256"/>
      <c r="P897" s="256"/>
      <c r="Q897" s="256"/>
      <c r="R897" s="256"/>
      <c r="S897" s="256"/>
      <c r="T897" s="257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8" t="s">
        <v>235</v>
      </c>
      <c r="AU897" s="258" t="s">
        <v>82</v>
      </c>
      <c r="AV897" s="14" t="s">
        <v>82</v>
      </c>
      <c r="AW897" s="14" t="s">
        <v>33</v>
      </c>
      <c r="AX897" s="14" t="s">
        <v>72</v>
      </c>
      <c r="AY897" s="258" t="s">
        <v>146</v>
      </c>
    </row>
    <row r="898" s="14" customFormat="1">
      <c r="A898" s="14"/>
      <c r="B898" s="248"/>
      <c r="C898" s="249"/>
      <c r="D898" s="219" t="s">
        <v>235</v>
      </c>
      <c r="E898" s="250" t="s">
        <v>19</v>
      </c>
      <c r="F898" s="251" t="s">
        <v>1054</v>
      </c>
      <c r="G898" s="249"/>
      <c r="H898" s="252">
        <v>2.9700000000000002</v>
      </c>
      <c r="I898" s="253"/>
      <c r="J898" s="249"/>
      <c r="K898" s="249"/>
      <c r="L898" s="254"/>
      <c r="M898" s="255"/>
      <c r="N898" s="256"/>
      <c r="O898" s="256"/>
      <c r="P898" s="256"/>
      <c r="Q898" s="256"/>
      <c r="R898" s="256"/>
      <c r="S898" s="256"/>
      <c r="T898" s="257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8" t="s">
        <v>235</v>
      </c>
      <c r="AU898" s="258" t="s">
        <v>82</v>
      </c>
      <c r="AV898" s="14" t="s">
        <v>82</v>
      </c>
      <c r="AW898" s="14" t="s">
        <v>33</v>
      </c>
      <c r="AX898" s="14" t="s">
        <v>72</v>
      </c>
      <c r="AY898" s="258" t="s">
        <v>146</v>
      </c>
    </row>
    <row r="899" s="14" customFormat="1">
      <c r="A899" s="14"/>
      <c r="B899" s="248"/>
      <c r="C899" s="249"/>
      <c r="D899" s="219" t="s">
        <v>235</v>
      </c>
      <c r="E899" s="250" t="s">
        <v>19</v>
      </c>
      <c r="F899" s="251" t="s">
        <v>1055</v>
      </c>
      <c r="G899" s="249"/>
      <c r="H899" s="252">
        <v>-9.8599999999999994</v>
      </c>
      <c r="I899" s="253"/>
      <c r="J899" s="249"/>
      <c r="K899" s="249"/>
      <c r="L899" s="254"/>
      <c r="M899" s="255"/>
      <c r="N899" s="256"/>
      <c r="O899" s="256"/>
      <c r="P899" s="256"/>
      <c r="Q899" s="256"/>
      <c r="R899" s="256"/>
      <c r="S899" s="256"/>
      <c r="T899" s="257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8" t="s">
        <v>235</v>
      </c>
      <c r="AU899" s="258" t="s">
        <v>82</v>
      </c>
      <c r="AV899" s="14" t="s">
        <v>82</v>
      </c>
      <c r="AW899" s="14" t="s">
        <v>33</v>
      </c>
      <c r="AX899" s="14" t="s">
        <v>72</v>
      </c>
      <c r="AY899" s="258" t="s">
        <v>146</v>
      </c>
    </row>
    <row r="900" s="14" customFormat="1">
      <c r="A900" s="14"/>
      <c r="B900" s="248"/>
      <c r="C900" s="249"/>
      <c r="D900" s="219" t="s">
        <v>235</v>
      </c>
      <c r="E900" s="250" t="s">
        <v>19</v>
      </c>
      <c r="F900" s="251" t="s">
        <v>1056</v>
      </c>
      <c r="G900" s="249"/>
      <c r="H900" s="252">
        <v>3.3799999999999999</v>
      </c>
      <c r="I900" s="253"/>
      <c r="J900" s="249"/>
      <c r="K900" s="249"/>
      <c r="L900" s="254"/>
      <c r="M900" s="255"/>
      <c r="N900" s="256"/>
      <c r="O900" s="256"/>
      <c r="P900" s="256"/>
      <c r="Q900" s="256"/>
      <c r="R900" s="256"/>
      <c r="S900" s="256"/>
      <c r="T900" s="257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8" t="s">
        <v>235</v>
      </c>
      <c r="AU900" s="258" t="s">
        <v>82</v>
      </c>
      <c r="AV900" s="14" t="s">
        <v>82</v>
      </c>
      <c r="AW900" s="14" t="s">
        <v>33</v>
      </c>
      <c r="AX900" s="14" t="s">
        <v>72</v>
      </c>
      <c r="AY900" s="258" t="s">
        <v>146</v>
      </c>
    </row>
    <row r="901" s="14" customFormat="1">
      <c r="A901" s="14"/>
      <c r="B901" s="248"/>
      <c r="C901" s="249"/>
      <c r="D901" s="219" t="s">
        <v>235</v>
      </c>
      <c r="E901" s="250" t="s">
        <v>19</v>
      </c>
      <c r="F901" s="251" t="s">
        <v>1057</v>
      </c>
      <c r="G901" s="249"/>
      <c r="H901" s="252">
        <v>11.880000000000001</v>
      </c>
      <c r="I901" s="253"/>
      <c r="J901" s="249"/>
      <c r="K901" s="249"/>
      <c r="L901" s="254"/>
      <c r="M901" s="255"/>
      <c r="N901" s="256"/>
      <c r="O901" s="256"/>
      <c r="P901" s="256"/>
      <c r="Q901" s="256"/>
      <c r="R901" s="256"/>
      <c r="S901" s="256"/>
      <c r="T901" s="257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8" t="s">
        <v>235</v>
      </c>
      <c r="AU901" s="258" t="s">
        <v>82</v>
      </c>
      <c r="AV901" s="14" t="s">
        <v>82</v>
      </c>
      <c r="AW901" s="14" t="s">
        <v>33</v>
      </c>
      <c r="AX901" s="14" t="s">
        <v>72</v>
      </c>
      <c r="AY901" s="258" t="s">
        <v>146</v>
      </c>
    </row>
    <row r="902" s="14" customFormat="1">
      <c r="A902" s="14"/>
      <c r="B902" s="248"/>
      <c r="C902" s="249"/>
      <c r="D902" s="219" t="s">
        <v>235</v>
      </c>
      <c r="E902" s="250" t="s">
        <v>19</v>
      </c>
      <c r="F902" s="251" t="s">
        <v>1058</v>
      </c>
      <c r="G902" s="249"/>
      <c r="H902" s="252">
        <v>11.880000000000001</v>
      </c>
      <c r="I902" s="253"/>
      <c r="J902" s="249"/>
      <c r="K902" s="249"/>
      <c r="L902" s="254"/>
      <c r="M902" s="255"/>
      <c r="N902" s="256"/>
      <c r="O902" s="256"/>
      <c r="P902" s="256"/>
      <c r="Q902" s="256"/>
      <c r="R902" s="256"/>
      <c r="S902" s="256"/>
      <c r="T902" s="257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8" t="s">
        <v>235</v>
      </c>
      <c r="AU902" s="258" t="s">
        <v>82</v>
      </c>
      <c r="AV902" s="14" t="s">
        <v>82</v>
      </c>
      <c r="AW902" s="14" t="s">
        <v>33</v>
      </c>
      <c r="AX902" s="14" t="s">
        <v>72</v>
      </c>
      <c r="AY902" s="258" t="s">
        <v>146</v>
      </c>
    </row>
    <row r="903" s="14" customFormat="1">
      <c r="A903" s="14"/>
      <c r="B903" s="248"/>
      <c r="C903" s="249"/>
      <c r="D903" s="219" t="s">
        <v>235</v>
      </c>
      <c r="E903" s="250" t="s">
        <v>19</v>
      </c>
      <c r="F903" s="251" t="s">
        <v>995</v>
      </c>
      <c r="G903" s="249"/>
      <c r="H903" s="252">
        <v>-9.0749999999999993</v>
      </c>
      <c r="I903" s="253"/>
      <c r="J903" s="249"/>
      <c r="K903" s="249"/>
      <c r="L903" s="254"/>
      <c r="M903" s="255"/>
      <c r="N903" s="256"/>
      <c r="O903" s="256"/>
      <c r="P903" s="256"/>
      <c r="Q903" s="256"/>
      <c r="R903" s="256"/>
      <c r="S903" s="256"/>
      <c r="T903" s="257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8" t="s">
        <v>235</v>
      </c>
      <c r="AU903" s="258" t="s">
        <v>82</v>
      </c>
      <c r="AV903" s="14" t="s">
        <v>82</v>
      </c>
      <c r="AW903" s="14" t="s">
        <v>33</v>
      </c>
      <c r="AX903" s="14" t="s">
        <v>72</v>
      </c>
      <c r="AY903" s="258" t="s">
        <v>146</v>
      </c>
    </row>
    <row r="904" s="13" customFormat="1">
      <c r="A904" s="13"/>
      <c r="B904" s="238"/>
      <c r="C904" s="239"/>
      <c r="D904" s="219" t="s">
        <v>235</v>
      </c>
      <c r="E904" s="240" t="s">
        <v>19</v>
      </c>
      <c r="F904" s="241" t="s">
        <v>1059</v>
      </c>
      <c r="G904" s="239"/>
      <c r="H904" s="240" t="s">
        <v>19</v>
      </c>
      <c r="I904" s="242"/>
      <c r="J904" s="239"/>
      <c r="K904" s="239"/>
      <c r="L904" s="243"/>
      <c r="M904" s="244"/>
      <c r="N904" s="245"/>
      <c r="O904" s="245"/>
      <c r="P904" s="245"/>
      <c r="Q904" s="245"/>
      <c r="R904" s="245"/>
      <c r="S904" s="245"/>
      <c r="T904" s="24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7" t="s">
        <v>235</v>
      </c>
      <c r="AU904" s="247" t="s">
        <v>82</v>
      </c>
      <c r="AV904" s="13" t="s">
        <v>79</v>
      </c>
      <c r="AW904" s="13" t="s">
        <v>33</v>
      </c>
      <c r="AX904" s="13" t="s">
        <v>72</v>
      </c>
      <c r="AY904" s="247" t="s">
        <v>146</v>
      </c>
    </row>
    <row r="905" s="14" customFormat="1">
      <c r="A905" s="14"/>
      <c r="B905" s="248"/>
      <c r="C905" s="249"/>
      <c r="D905" s="219" t="s">
        <v>235</v>
      </c>
      <c r="E905" s="250" t="s">
        <v>19</v>
      </c>
      <c r="F905" s="251" t="s">
        <v>1060</v>
      </c>
      <c r="G905" s="249"/>
      <c r="H905" s="252">
        <v>-87.616</v>
      </c>
      <c r="I905" s="253"/>
      <c r="J905" s="249"/>
      <c r="K905" s="249"/>
      <c r="L905" s="254"/>
      <c r="M905" s="255"/>
      <c r="N905" s="256"/>
      <c r="O905" s="256"/>
      <c r="P905" s="256"/>
      <c r="Q905" s="256"/>
      <c r="R905" s="256"/>
      <c r="S905" s="256"/>
      <c r="T905" s="257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8" t="s">
        <v>235</v>
      </c>
      <c r="AU905" s="258" t="s">
        <v>82</v>
      </c>
      <c r="AV905" s="14" t="s">
        <v>82</v>
      </c>
      <c r="AW905" s="14" t="s">
        <v>33</v>
      </c>
      <c r="AX905" s="14" t="s">
        <v>72</v>
      </c>
      <c r="AY905" s="258" t="s">
        <v>146</v>
      </c>
    </row>
    <row r="906" s="15" customFormat="1">
      <c r="A906" s="15"/>
      <c r="B906" s="269"/>
      <c r="C906" s="270"/>
      <c r="D906" s="219" t="s">
        <v>235</v>
      </c>
      <c r="E906" s="271" t="s">
        <v>19</v>
      </c>
      <c r="F906" s="272" t="s">
        <v>271</v>
      </c>
      <c r="G906" s="270"/>
      <c r="H906" s="273">
        <v>777.529</v>
      </c>
      <c r="I906" s="274"/>
      <c r="J906" s="270"/>
      <c r="K906" s="270"/>
      <c r="L906" s="275"/>
      <c r="M906" s="276"/>
      <c r="N906" s="277"/>
      <c r="O906" s="277"/>
      <c r="P906" s="277"/>
      <c r="Q906" s="277"/>
      <c r="R906" s="277"/>
      <c r="S906" s="277"/>
      <c r="T906" s="278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T906" s="279" t="s">
        <v>235</v>
      </c>
      <c r="AU906" s="279" t="s">
        <v>82</v>
      </c>
      <c r="AV906" s="15" t="s">
        <v>145</v>
      </c>
      <c r="AW906" s="15" t="s">
        <v>33</v>
      </c>
      <c r="AX906" s="15" t="s">
        <v>79</v>
      </c>
      <c r="AY906" s="279" t="s">
        <v>146</v>
      </c>
    </row>
    <row r="907" s="2" customFormat="1" ht="24.15" customHeight="1">
      <c r="A907" s="39"/>
      <c r="B907" s="40"/>
      <c r="C907" s="206" t="s">
        <v>1322</v>
      </c>
      <c r="D907" s="206" t="s">
        <v>147</v>
      </c>
      <c r="E907" s="207" t="s">
        <v>696</v>
      </c>
      <c r="F907" s="208" t="s">
        <v>697</v>
      </c>
      <c r="G907" s="209" t="s">
        <v>252</v>
      </c>
      <c r="H907" s="210">
        <v>777.529</v>
      </c>
      <c r="I907" s="211"/>
      <c r="J907" s="212">
        <f>ROUND(I907*H907,2)</f>
        <v>0</v>
      </c>
      <c r="K907" s="208" t="s">
        <v>194</v>
      </c>
      <c r="L907" s="45"/>
      <c r="M907" s="213" t="s">
        <v>19</v>
      </c>
      <c r="N907" s="214" t="s">
        <v>43</v>
      </c>
      <c r="O907" s="85"/>
      <c r="P907" s="215">
        <f>O907*H907</f>
        <v>0</v>
      </c>
      <c r="Q907" s="215">
        <v>0</v>
      </c>
      <c r="R907" s="215">
        <f>Q907*H907</f>
        <v>0</v>
      </c>
      <c r="S907" s="215">
        <v>0</v>
      </c>
      <c r="T907" s="216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17" t="s">
        <v>395</v>
      </c>
      <c r="AT907" s="217" t="s">
        <v>147</v>
      </c>
      <c r="AU907" s="217" t="s">
        <v>82</v>
      </c>
      <c r="AY907" s="18" t="s">
        <v>146</v>
      </c>
      <c r="BE907" s="218">
        <f>IF(N907="základní",J907,0)</f>
        <v>0</v>
      </c>
      <c r="BF907" s="218">
        <f>IF(N907="snížená",J907,0)</f>
        <v>0</v>
      </c>
      <c r="BG907" s="218">
        <f>IF(N907="zákl. přenesená",J907,0)</f>
        <v>0</v>
      </c>
      <c r="BH907" s="218">
        <f>IF(N907="sníž. přenesená",J907,0)</f>
        <v>0</v>
      </c>
      <c r="BI907" s="218">
        <f>IF(N907="nulová",J907,0)</f>
        <v>0</v>
      </c>
      <c r="BJ907" s="18" t="s">
        <v>79</v>
      </c>
      <c r="BK907" s="218">
        <f>ROUND(I907*H907,2)</f>
        <v>0</v>
      </c>
      <c r="BL907" s="18" t="s">
        <v>395</v>
      </c>
      <c r="BM907" s="217" t="s">
        <v>1323</v>
      </c>
    </row>
    <row r="908" s="2" customFormat="1">
      <c r="A908" s="39"/>
      <c r="B908" s="40"/>
      <c r="C908" s="41"/>
      <c r="D908" s="219" t="s">
        <v>152</v>
      </c>
      <c r="E908" s="41"/>
      <c r="F908" s="220" t="s">
        <v>699</v>
      </c>
      <c r="G908" s="41"/>
      <c r="H908" s="41"/>
      <c r="I908" s="221"/>
      <c r="J908" s="41"/>
      <c r="K908" s="41"/>
      <c r="L908" s="45"/>
      <c r="M908" s="222"/>
      <c r="N908" s="223"/>
      <c r="O908" s="85"/>
      <c r="P908" s="85"/>
      <c r="Q908" s="85"/>
      <c r="R908" s="85"/>
      <c r="S908" s="85"/>
      <c r="T908" s="86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152</v>
      </c>
      <c r="AU908" s="18" t="s">
        <v>82</v>
      </c>
    </row>
    <row r="909" s="2" customFormat="1">
      <c r="A909" s="39"/>
      <c r="B909" s="40"/>
      <c r="C909" s="41"/>
      <c r="D909" s="236" t="s">
        <v>197</v>
      </c>
      <c r="E909" s="41"/>
      <c r="F909" s="237" t="s">
        <v>700</v>
      </c>
      <c r="G909" s="41"/>
      <c r="H909" s="41"/>
      <c r="I909" s="221"/>
      <c r="J909" s="41"/>
      <c r="K909" s="41"/>
      <c r="L909" s="45"/>
      <c r="M909" s="222"/>
      <c r="N909" s="223"/>
      <c r="O909" s="85"/>
      <c r="P909" s="85"/>
      <c r="Q909" s="85"/>
      <c r="R909" s="85"/>
      <c r="S909" s="85"/>
      <c r="T909" s="86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T909" s="18" t="s">
        <v>197</v>
      </c>
      <c r="AU909" s="18" t="s">
        <v>82</v>
      </c>
    </row>
    <row r="910" s="14" customFormat="1">
      <c r="A910" s="14"/>
      <c r="B910" s="248"/>
      <c r="C910" s="249"/>
      <c r="D910" s="219" t="s">
        <v>235</v>
      </c>
      <c r="E910" s="250" t="s">
        <v>19</v>
      </c>
      <c r="F910" s="251" t="s">
        <v>1324</v>
      </c>
      <c r="G910" s="249"/>
      <c r="H910" s="252">
        <v>777.529</v>
      </c>
      <c r="I910" s="253"/>
      <c r="J910" s="249"/>
      <c r="K910" s="249"/>
      <c r="L910" s="254"/>
      <c r="M910" s="255"/>
      <c r="N910" s="256"/>
      <c r="O910" s="256"/>
      <c r="P910" s="256"/>
      <c r="Q910" s="256"/>
      <c r="R910" s="256"/>
      <c r="S910" s="256"/>
      <c r="T910" s="257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8" t="s">
        <v>235</v>
      </c>
      <c r="AU910" s="258" t="s">
        <v>82</v>
      </c>
      <c r="AV910" s="14" t="s">
        <v>82</v>
      </c>
      <c r="AW910" s="14" t="s">
        <v>33</v>
      </c>
      <c r="AX910" s="14" t="s">
        <v>79</v>
      </c>
      <c r="AY910" s="258" t="s">
        <v>146</v>
      </c>
    </row>
    <row r="911" s="2" customFormat="1" ht="21.75" customHeight="1">
      <c r="A911" s="39"/>
      <c r="B911" s="40"/>
      <c r="C911" s="206" t="s">
        <v>1325</v>
      </c>
      <c r="D911" s="206" t="s">
        <v>147</v>
      </c>
      <c r="E911" s="207" t="s">
        <v>702</v>
      </c>
      <c r="F911" s="208" t="s">
        <v>703</v>
      </c>
      <c r="G911" s="209" t="s">
        <v>252</v>
      </c>
      <c r="H911" s="210">
        <v>57.149999999999999</v>
      </c>
      <c r="I911" s="211"/>
      <c r="J911" s="212">
        <f>ROUND(I911*H911,2)</f>
        <v>0</v>
      </c>
      <c r="K911" s="208" t="s">
        <v>194</v>
      </c>
      <c r="L911" s="45"/>
      <c r="M911" s="213" t="s">
        <v>19</v>
      </c>
      <c r="N911" s="214" t="s">
        <v>43</v>
      </c>
      <c r="O911" s="85"/>
      <c r="P911" s="215">
        <f>O911*H911</f>
        <v>0</v>
      </c>
      <c r="Q911" s="215">
        <v>0</v>
      </c>
      <c r="R911" s="215">
        <f>Q911*H911</f>
        <v>0</v>
      </c>
      <c r="S911" s="215">
        <v>0</v>
      </c>
      <c r="T911" s="216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17" t="s">
        <v>395</v>
      </c>
      <c r="AT911" s="217" t="s">
        <v>147</v>
      </c>
      <c r="AU911" s="217" t="s">
        <v>82</v>
      </c>
      <c r="AY911" s="18" t="s">
        <v>146</v>
      </c>
      <c r="BE911" s="218">
        <f>IF(N911="základní",J911,0)</f>
        <v>0</v>
      </c>
      <c r="BF911" s="218">
        <f>IF(N911="snížená",J911,0)</f>
        <v>0</v>
      </c>
      <c r="BG911" s="218">
        <f>IF(N911="zákl. přenesená",J911,0)</f>
        <v>0</v>
      </c>
      <c r="BH911" s="218">
        <f>IF(N911="sníž. přenesená",J911,0)</f>
        <v>0</v>
      </c>
      <c r="BI911" s="218">
        <f>IF(N911="nulová",J911,0)</f>
        <v>0</v>
      </c>
      <c r="BJ911" s="18" t="s">
        <v>79</v>
      </c>
      <c r="BK911" s="218">
        <f>ROUND(I911*H911,2)</f>
        <v>0</v>
      </c>
      <c r="BL911" s="18" t="s">
        <v>395</v>
      </c>
      <c r="BM911" s="217" t="s">
        <v>1326</v>
      </c>
    </row>
    <row r="912" s="2" customFormat="1">
      <c r="A912" s="39"/>
      <c r="B912" s="40"/>
      <c r="C912" s="41"/>
      <c r="D912" s="219" t="s">
        <v>152</v>
      </c>
      <c r="E912" s="41"/>
      <c r="F912" s="220" t="s">
        <v>705</v>
      </c>
      <c r="G912" s="41"/>
      <c r="H912" s="41"/>
      <c r="I912" s="221"/>
      <c r="J912" s="41"/>
      <c r="K912" s="41"/>
      <c r="L912" s="45"/>
      <c r="M912" s="222"/>
      <c r="N912" s="223"/>
      <c r="O912" s="85"/>
      <c r="P912" s="85"/>
      <c r="Q912" s="85"/>
      <c r="R912" s="85"/>
      <c r="S912" s="85"/>
      <c r="T912" s="86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152</v>
      </c>
      <c r="AU912" s="18" t="s">
        <v>82</v>
      </c>
    </row>
    <row r="913" s="2" customFormat="1">
      <c r="A913" s="39"/>
      <c r="B913" s="40"/>
      <c r="C913" s="41"/>
      <c r="D913" s="236" t="s">
        <v>197</v>
      </c>
      <c r="E913" s="41"/>
      <c r="F913" s="237" t="s">
        <v>706</v>
      </c>
      <c r="G913" s="41"/>
      <c r="H913" s="41"/>
      <c r="I913" s="221"/>
      <c r="J913" s="41"/>
      <c r="K913" s="41"/>
      <c r="L913" s="45"/>
      <c r="M913" s="222"/>
      <c r="N913" s="223"/>
      <c r="O913" s="85"/>
      <c r="P913" s="85"/>
      <c r="Q913" s="85"/>
      <c r="R913" s="85"/>
      <c r="S913" s="85"/>
      <c r="T913" s="86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197</v>
      </c>
      <c r="AU913" s="18" t="s">
        <v>82</v>
      </c>
    </row>
    <row r="914" s="13" customFormat="1">
      <c r="A914" s="13"/>
      <c r="B914" s="238"/>
      <c r="C914" s="239"/>
      <c r="D914" s="219" t="s">
        <v>235</v>
      </c>
      <c r="E914" s="240" t="s">
        <v>19</v>
      </c>
      <c r="F914" s="241" t="s">
        <v>707</v>
      </c>
      <c r="G914" s="239"/>
      <c r="H914" s="240" t="s">
        <v>19</v>
      </c>
      <c r="I914" s="242"/>
      <c r="J914" s="239"/>
      <c r="K914" s="239"/>
      <c r="L914" s="243"/>
      <c r="M914" s="244"/>
      <c r="N914" s="245"/>
      <c r="O914" s="245"/>
      <c r="P914" s="245"/>
      <c r="Q914" s="245"/>
      <c r="R914" s="245"/>
      <c r="S914" s="245"/>
      <c r="T914" s="246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7" t="s">
        <v>235</v>
      </c>
      <c r="AU914" s="247" t="s">
        <v>82</v>
      </c>
      <c r="AV914" s="13" t="s">
        <v>79</v>
      </c>
      <c r="AW914" s="13" t="s">
        <v>33</v>
      </c>
      <c r="AX914" s="13" t="s">
        <v>72</v>
      </c>
      <c r="AY914" s="247" t="s">
        <v>146</v>
      </c>
    </row>
    <row r="915" s="14" customFormat="1">
      <c r="A915" s="14"/>
      <c r="B915" s="248"/>
      <c r="C915" s="249"/>
      <c r="D915" s="219" t="s">
        <v>235</v>
      </c>
      <c r="E915" s="250" t="s">
        <v>19</v>
      </c>
      <c r="F915" s="251" t="s">
        <v>1327</v>
      </c>
      <c r="G915" s="249"/>
      <c r="H915" s="252">
        <v>47.25</v>
      </c>
      <c r="I915" s="253"/>
      <c r="J915" s="249"/>
      <c r="K915" s="249"/>
      <c r="L915" s="254"/>
      <c r="M915" s="255"/>
      <c r="N915" s="256"/>
      <c r="O915" s="256"/>
      <c r="P915" s="256"/>
      <c r="Q915" s="256"/>
      <c r="R915" s="256"/>
      <c r="S915" s="256"/>
      <c r="T915" s="257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8" t="s">
        <v>235</v>
      </c>
      <c r="AU915" s="258" t="s">
        <v>82</v>
      </c>
      <c r="AV915" s="14" t="s">
        <v>82</v>
      </c>
      <c r="AW915" s="14" t="s">
        <v>33</v>
      </c>
      <c r="AX915" s="14" t="s">
        <v>72</v>
      </c>
      <c r="AY915" s="258" t="s">
        <v>146</v>
      </c>
    </row>
    <row r="916" s="14" customFormat="1">
      <c r="A916" s="14"/>
      <c r="B916" s="248"/>
      <c r="C916" s="249"/>
      <c r="D916" s="219" t="s">
        <v>235</v>
      </c>
      <c r="E916" s="250" t="s">
        <v>19</v>
      </c>
      <c r="F916" s="251" t="s">
        <v>1328</v>
      </c>
      <c r="G916" s="249"/>
      <c r="H916" s="252">
        <v>2.7000000000000002</v>
      </c>
      <c r="I916" s="253"/>
      <c r="J916" s="249"/>
      <c r="K916" s="249"/>
      <c r="L916" s="254"/>
      <c r="M916" s="255"/>
      <c r="N916" s="256"/>
      <c r="O916" s="256"/>
      <c r="P916" s="256"/>
      <c r="Q916" s="256"/>
      <c r="R916" s="256"/>
      <c r="S916" s="256"/>
      <c r="T916" s="257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8" t="s">
        <v>235</v>
      </c>
      <c r="AU916" s="258" t="s">
        <v>82</v>
      </c>
      <c r="AV916" s="14" t="s">
        <v>82</v>
      </c>
      <c r="AW916" s="14" t="s">
        <v>33</v>
      </c>
      <c r="AX916" s="14" t="s">
        <v>72</v>
      </c>
      <c r="AY916" s="258" t="s">
        <v>146</v>
      </c>
    </row>
    <row r="917" s="14" customFormat="1">
      <c r="A917" s="14"/>
      <c r="B917" s="248"/>
      <c r="C917" s="249"/>
      <c r="D917" s="219" t="s">
        <v>235</v>
      </c>
      <c r="E917" s="250" t="s">
        <v>19</v>
      </c>
      <c r="F917" s="251" t="s">
        <v>1329</v>
      </c>
      <c r="G917" s="249"/>
      <c r="H917" s="252">
        <v>5.04</v>
      </c>
      <c r="I917" s="253"/>
      <c r="J917" s="249"/>
      <c r="K917" s="249"/>
      <c r="L917" s="254"/>
      <c r="M917" s="255"/>
      <c r="N917" s="256"/>
      <c r="O917" s="256"/>
      <c r="P917" s="256"/>
      <c r="Q917" s="256"/>
      <c r="R917" s="256"/>
      <c r="S917" s="256"/>
      <c r="T917" s="257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8" t="s">
        <v>235</v>
      </c>
      <c r="AU917" s="258" t="s">
        <v>82</v>
      </c>
      <c r="AV917" s="14" t="s">
        <v>82</v>
      </c>
      <c r="AW917" s="14" t="s">
        <v>33</v>
      </c>
      <c r="AX917" s="14" t="s">
        <v>72</v>
      </c>
      <c r="AY917" s="258" t="s">
        <v>146</v>
      </c>
    </row>
    <row r="918" s="14" customFormat="1">
      <c r="A918" s="14"/>
      <c r="B918" s="248"/>
      <c r="C918" s="249"/>
      <c r="D918" s="219" t="s">
        <v>235</v>
      </c>
      <c r="E918" s="250" t="s">
        <v>19</v>
      </c>
      <c r="F918" s="251" t="s">
        <v>1330</v>
      </c>
      <c r="G918" s="249"/>
      <c r="H918" s="252">
        <v>2.1600000000000001</v>
      </c>
      <c r="I918" s="253"/>
      <c r="J918" s="249"/>
      <c r="K918" s="249"/>
      <c r="L918" s="254"/>
      <c r="M918" s="255"/>
      <c r="N918" s="256"/>
      <c r="O918" s="256"/>
      <c r="P918" s="256"/>
      <c r="Q918" s="256"/>
      <c r="R918" s="256"/>
      <c r="S918" s="256"/>
      <c r="T918" s="257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8" t="s">
        <v>235</v>
      </c>
      <c r="AU918" s="258" t="s">
        <v>82</v>
      </c>
      <c r="AV918" s="14" t="s">
        <v>82</v>
      </c>
      <c r="AW918" s="14" t="s">
        <v>33</v>
      </c>
      <c r="AX918" s="14" t="s">
        <v>72</v>
      </c>
      <c r="AY918" s="258" t="s">
        <v>146</v>
      </c>
    </row>
    <row r="919" s="15" customFormat="1">
      <c r="A919" s="15"/>
      <c r="B919" s="269"/>
      <c r="C919" s="270"/>
      <c r="D919" s="219" t="s">
        <v>235</v>
      </c>
      <c r="E919" s="271" t="s">
        <v>19</v>
      </c>
      <c r="F919" s="272" t="s">
        <v>271</v>
      </c>
      <c r="G919" s="270"/>
      <c r="H919" s="273">
        <v>57.149999999999999</v>
      </c>
      <c r="I919" s="274"/>
      <c r="J919" s="270"/>
      <c r="K919" s="270"/>
      <c r="L919" s="275"/>
      <c r="M919" s="276"/>
      <c r="N919" s="277"/>
      <c r="O919" s="277"/>
      <c r="P919" s="277"/>
      <c r="Q919" s="277"/>
      <c r="R919" s="277"/>
      <c r="S919" s="277"/>
      <c r="T919" s="278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79" t="s">
        <v>235</v>
      </c>
      <c r="AU919" s="279" t="s">
        <v>82</v>
      </c>
      <c r="AV919" s="15" t="s">
        <v>145</v>
      </c>
      <c r="AW919" s="15" t="s">
        <v>33</v>
      </c>
      <c r="AX919" s="15" t="s">
        <v>79</v>
      </c>
      <c r="AY919" s="279" t="s">
        <v>146</v>
      </c>
    </row>
    <row r="920" s="2" customFormat="1" ht="16.5" customHeight="1">
      <c r="A920" s="39"/>
      <c r="B920" s="40"/>
      <c r="C920" s="259" t="s">
        <v>1331</v>
      </c>
      <c r="D920" s="259" t="s">
        <v>245</v>
      </c>
      <c r="E920" s="260" t="s">
        <v>717</v>
      </c>
      <c r="F920" s="261" t="s">
        <v>718</v>
      </c>
      <c r="G920" s="262" t="s">
        <v>252</v>
      </c>
      <c r="H920" s="263">
        <v>60.008000000000003</v>
      </c>
      <c r="I920" s="264"/>
      <c r="J920" s="265">
        <f>ROUND(I920*H920,2)</f>
        <v>0</v>
      </c>
      <c r="K920" s="261" t="s">
        <v>194</v>
      </c>
      <c r="L920" s="266"/>
      <c r="M920" s="267" t="s">
        <v>19</v>
      </c>
      <c r="N920" s="268" t="s">
        <v>43</v>
      </c>
      <c r="O920" s="85"/>
      <c r="P920" s="215">
        <f>O920*H920</f>
        <v>0</v>
      </c>
      <c r="Q920" s="215">
        <v>0</v>
      </c>
      <c r="R920" s="215">
        <f>Q920*H920</f>
        <v>0</v>
      </c>
      <c r="S920" s="215">
        <v>0</v>
      </c>
      <c r="T920" s="216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17" t="s">
        <v>485</v>
      </c>
      <c r="AT920" s="217" t="s">
        <v>245</v>
      </c>
      <c r="AU920" s="217" t="s">
        <v>82</v>
      </c>
      <c r="AY920" s="18" t="s">
        <v>146</v>
      </c>
      <c r="BE920" s="218">
        <f>IF(N920="základní",J920,0)</f>
        <v>0</v>
      </c>
      <c r="BF920" s="218">
        <f>IF(N920="snížená",J920,0)</f>
        <v>0</v>
      </c>
      <c r="BG920" s="218">
        <f>IF(N920="zákl. přenesená",J920,0)</f>
        <v>0</v>
      </c>
      <c r="BH920" s="218">
        <f>IF(N920="sníž. přenesená",J920,0)</f>
        <v>0</v>
      </c>
      <c r="BI920" s="218">
        <f>IF(N920="nulová",J920,0)</f>
        <v>0</v>
      </c>
      <c r="BJ920" s="18" t="s">
        <v>79</v>
      </c>
      <c r="BK920" s="218">
        <f>ROUND(I920*H920,2)</f>
        <v>0</v>
      </c>
      <c r="BL920" s="18" t="s">
        <v>395</v>
      </c>
      <c r="BM920" s="217" t="s">
        <v>1332</v>
      </c>
    </row>
    <row r="921" s="2" customFormat="1">
      <c r="A921" s="39"/>
      <c r="B921" s="40"/>
      <c r="C921" s="41"/>
      <c r="D921" s="219" t="s">
        <v>152</v>
      </c>
      <c r="E921" s="41"/>
      <c r="F921" s="220" t="s">
        <v>718</v>
      </c>
      <c r="G921" s="41"/>
      <c r="H921" s="41"/>
      <c r="I921" s="221"/>
      <c r="J921" s="41"/>
      <c r="K921" s="41"/>
      <c r="L921" s="45"/>
      <c r="M921" s="222"/>
      <c r="N921" s="223"/>
      <c r="O921" s="85"/>
      <c r="P921" s="85"/>
      <c r="Q921" s="85"/>
      <c r="R921" s="85"/>
      <c r="S921" s="85"/>
      <c r="T921" s="86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T921" s="18" t="s">
        <v>152</v>
      </c>
      <c r="AU921" s="18" t="s">
        <v>82</v>
      </c>
    </row>
    <row r="922" s="14" customFormat="1">
      <c r="A922" s="14"/>
      <c r="B922" s="248"/>
      <c r="C922" s="249"/>
      <c r="D922" s="219" t="s">
        <v>235</v>
      </c>
      <c r="E922" s="249"/>
      <c r="F922" s="251" t="s">
        <v>1333</v>
      </c>
      <c r="G922" s="249"/>
      <c r="H922" s="252">
        <v>60.008000000000003</v>
      </c>
      <c r="I922" s="253"/>
      <c r="J922" s="249"/>
      <c r="K922" s="249"/>
      <c r="L922" s="254"/>
      <c r="M922" s="255"/>
      <c r="N922" s="256"/>
      <c r="O922" s="256"/>
      <c r="P922" s="256"/>
      <c r="Q922" s="256"/>
      <c r="R922" s="256"/>
      <c r="S922" s="256"/>
      <c r="T922" s="257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8" t="s">
        <v>235</v>
      </c>
      <c r="AU922" s="258" t="s">
        <v>82</v>
      </c>
      <c r="AV922" s="14" t="s">
        <v>82</v>
      </c>
      <c r="AW922" s="14" t="s">
        <v>4</v>
      </c>
      <c r="AX922" s="14" t="s">
        <v>79</v>
      </c>
      <c r="AY922" s="258" t="s">
        <v>146</v>
      </c>
    </row>
    <row r="923" s="2" customFormat="1" ht="24.15" customHeight="1">
      <c r="A923" s="39"/>
      <c r="B923" s="40"/>
      <c r="C923" s="206" t="s">
        <v>1334</v>
      </c>
      <c r="D923" s="206" t="s">
        <v>147</v>
      </c>
      <c r="E923" s="207" t="s">
        <v>722</v>
      </c>
      <c r="F923" s="208" t="s">
        <v>723</v>
      </c>
      <c r="G923" s="209" t="s">
        <v>252</v>
      </c>
      <c r="H923" s="210">
        <v>1074.8889999999999</v>
      </c>
      <c r="I923" s="211"/>
      <c r="J923" s="212">
        <f>ROUND(I923*H923,2)</f>
        <v>0</v>
      </c>
      <c r="K923" s="208" t="s">
        <v>194</v>
      </c>
      <c r="L923" s="45"/>
      <c r="M923" s="213" t="s">
        <v>19</v>
      </c>
      <c r="N923" s="214" t="s">
        <v>43</v>
      </c>
      <c r="O923" s="85"/>
      <c r="P923" s="215">
        <f>O923*H923</f>
        <v>0</v>
      </c>
      <c r="Q923" s="215">
        <v>0.00020000000000000001</v>
      </c>
      <c r="R923" s="215">
        <f>Q923*H923</f>
        <v>0.2149778</v>
      </c>
      <c r="S923" s="215">
        <v>0</v>
      </c>
      <c r="T923" s="216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17" t="s">
        <v>395</v>
      </c>
      <c r="AT923" s="217" t="s">
        <v>147</v>
      </c>
      <c r="AU923" s="217" t="s">
        <v>82</v>
      </c>
      <c r="AY923" s="18" t="s">
        <v>146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18" t="s">
        <v>79</v>
      </c>
      <c r="BK923" s="218">
        <f>ROUND(I923*H923,2)</f>
        <v>0</v>
      </c>
      <c r="BL923" s="18" t="s">
        <v>395</v>
      </c>
      <c r="BM923" s="217" t="s">
        <v>1335</v>
      </c>
    </row>
    <row r="924" s="2" customFormat="1">
      <c r="A924" s="39"/>
      <c r="B924" s="40"/>
      <c r="C924" s="41"/>
      <c r="D924" s="219" t="s">
        <v>152</v>
      </c>
      <c r="E924" s="41"/>
      <c r="F924" s="220" t="s">
        <v>725</v>
      </c>
      <c r="G924" s="41"/>
      <c r="H924" s="41"/>
      <c r="I924" s="221"/>
      <c r="J924" s="41"/>
      <c r="K924" s="41"/>
      <c r="L924" s="45"/>
      <c r="M924" s="222"/>
      <c r="N924" s="223"/>
      <c r="O924" s="85"/>
      <c r="P924" s="85"/>
      <c r="Q924" s="85"/>
      <c r="R924" s="85"/>
      <c r="S924" s="85"/>
      <c r="T924" s="86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152</v>
      </c>
      <c r="AU924" s="18" t="s">
        <v>82</v>
      </c>
    </row>
    <row r="925" s="2" customFormat="1">
      <c r="A925" s="39"/>
      <c r="B925" s="40"/>
      <c r="C925" s="41"/>
      <c r="D925" s="236" t="s">
        <v>197</v>
      </c>
      <c r="E925" s="41"/>
      <c r="F925" s="237" t="s">
        <v>726</v>
      </c>
      <c r="G925" s="41"/>
      <c r="H925" s="41"/>
      <c r="I925" s="221"/>
      <c r="J925" s="41"/>
      <c r="K925" s="41"/>
      <c r="L925" s="45"/>
      <c r="M925" s="222"/>
      <c r="N925" s="223"/>
      <c r="O925" s="85"/>
      <c r="P925" s="85"/>
      <c r="Q925" s="85"/>
      <c r="R925" s="85"/>
      <c r="S925" s="85"/>
      <c r="T925" s="86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T925" s="18" t="s">
        <v>197</v>
      </c>
      <c r="AU925" s="18" t="s">
        <v>82</v>
      </c>
    </row>
    <row r="926" s="14" customFormat="1">
      <c r="A926" s="14"/>
      <c r="B926" s="248"/>
      <c r="C926" s="249"/>
      <c r="D926" s="219" t="s">
        <v>235</v>
      </c>
      <c r="E926" s="250" t="s">
        <v>19</v>
      </c>
      <c r="F926" s="251" t="s">
        <v>1324</v>
      </c>
      <c r="G926" s="249"/>
      <c r="H926" s="252">
        <v>777.529</v>
      </c>
      <c r="I926" s="253"/>
      <c r="J926" s="249"/>
      <c r="K926" s="249"/>
      <c r="L926" s="254"/>
      <c r="M926" s="255"/>
      <c r="N926" s="256"/>
      <c r="O926" s="256"/>
      <c r="P926" s="256"/>
      <c r="Q926" s="256"/>
      <c r="R926" s="256"/>
      <c r="S926" s="256"/>
      <c r="T926" s="257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8" t="s">
        <v>235</v>
      </c>
      <c r="AU926" s="258" t="s">
        <v>82</v>
      </c>
      <c r="AV926" s="14" t="s">
        <v>82</v>
      </c>
      <c r="AW926" s="14" t="s">
        <v>33</v>
      </c>
      <c r="AX926" s="14" t="s">
        <v>72</v>
      </c>
      <c r="AY926" s="258" t="s">
        <v>146</v>
      </c>
    </row>
    <row r="927" s="14" customFormat="1">
      <c r="A927" s="14"/>
      <c r="B927" s="248"/>
      <c r="C927" s="249"/>
      <c r="D927" s="219" t="s">
        <v>235</v>
      </c>
      <c r="E927" s="250" t="s">
        <v>19</v>
      </c>
      <c r="F927" s="251" t="s">
        <v>1336</v>
      </c>
      <c r="G927" s="249"/>
      <c r="H927" s="252">
        <v>297.36000000000001</v>
      </c>
      <c r="I927" s="253"/>
      <c r="J927" s="249"/>
      <c r="K927" s="249"/>
      <c r="L927" s="254"/>
      <c r="M927" s="255"/>
      <c r="N927" s="256"/>
      <c r="O927" s="256"/>
      <c r="P927" s="256"/>
      <c r="Q927" s="256"/>
      <c r="R927" s="256"/>
      <c r="S927" s="256"/>
      <c r="T927" s="257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8" t="s">
        <v>235</v>
      </c>
      <c r="AU927" s="258" t="s">
        <v>82</v>
      </c>
      <c r="AV927" s="14" t="s">
        <v>82</v>
      </c>
      <c r="AW927" s="14" t="s">
        <v>33</v>
      </c>
      <c r="AX927" s="14" t="s">
        <v>72</v>
      </c>
      <c r="AY927" s="258" t="s">
        <v>146</v>
      </c>
    </row>
    <row r="928" s="15" customFormat="1">
      <c r="A928" s="15"/>
      <c r="B928" s="269"/>
      <c r="C928" s="270"/>
      <c r="D928" s="219" t="s">
        <v>235</v>
      </c>
      <c r="E928" s="271" t="s">
        <v>19</v>
      </c>
      <c r="F928" s="272" t="s">
        <v>271</v>
      </c>
      <c r="G928" s="270"/>
      <c r="H928" s="273">
        <v>1074.8889999999999</v>
      </c>
      <c r="I928" s="274"/>
      <c r="J928" s="270"/>
      <c r="K928" s="270"/>
      <c r="L928" s="275"/>
      <c r="M928" s="276"/>
      <c r="N928" s="277"/>
      <c r="O928" s="277"/>
      <c r="P928" s="277"/>
      <c r="Q928" s="277"/>
      <c r="R928" s="277"/>
      <c r="S928" s="277"/>
      <c r="T928" s="278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79" t="s">
        <v>235</v>
      </c>
      <c r="AU928" s="279" t="s">
        <v>82</v>
      </c>
      <c r="AV928" s="15" t="s">
        <v>145</v>
      </c>
      <c r="AW928" s="15" t="s">
        <v>33</v>
      </c>
      <c r="AX928" s="15" t="s">
        <v>79</v>
      </c>
      <c r="AY928" s="279" t="s">
        <v>146</v>
      </c>
    </row>
    <row r="929" s="2" customFormat="1" ht="33" customHeight="1">
      <c r="A929" s="39"/>
      <c r="B929" s="40"/>
      <c r="C929" s="206" t="s">
        <v>1337</v>
      </c>
      <c r="D929" s="206" t="s">
        <v>147</v>
      </c>
      <c r="E929" s="207" t="s">
        <v>736</v>
      </c>
      <c r="F929" s="208" t="s">
        <v>737</v>
      </c>
      <c r="G929" s="209" t="s">
        <v>252</v>
      </c>
      <c r="H929" s="210">
        <v>1074.8889999999999</v>
      </c>
      <c r="I929" s="211"/>
      <c r="J929" s="212">
        <f>ROUND(I929*H929,2)</f>
        <v>0</v>
      </c>
      <c r="K929" s="208" t="s">
        <v>194</v>
      </c>
      <c r="L929" s="45"/>
      <c r="M929" s="213" t="s">
        <v>19</v>
      </c>
      <c r="N929" s="214" t="s">
        <v>43</v>
      </c>
      <c r="O929" s="85"/>
      <c r="P929" s="215">
        <f>O929*H929</f>
        <v>0</v>
      </c>
      <c r="Q929" s="215">
        <v>0.00025999999999999998</v>
      </c>
      <c r="R929" s="215">
        <f>Q929*H929</f>
        <v>0.27947113999999995</v>
      </c>
      <c r="S929" s="215">
        <v>0</v>
      </c>
      <c r="T929" s="216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17" t="s">
        <v>395</v>
      </c>
      <c r="AT929" s="217" t="s">
        <v>147</v>
      </c>
      <c r="AU929" s="217" t="s">
        <v>82</v>
      </c>
      <c r="AY929" s="18" t="s">
        <v>146</v>
      </c>
      <c r="BE929" s="218">
        <f>IF(N929="základní",J929,0)</f>
        <v>0</v>
      </c>
      <c r="BF929" s="218">
        <f>IF(N929="snížená",J929,0)</f>
        <v>0</v>
      </c>
      <c r="BG929" s="218">
        <f>IF(N929="zákl. přenesená",J929,0)</f>
        <v>0</v>
      </c>
      <c r="BH929" s="218">
        <f>IF(N929="sníž. přenesená",J929,0)</f>
        <v>0</v>
      </c>
      <c r="BI929" s="218">
        <f>IF(N929="nulová",J929,0)</f>
        <v>0</v>
      </c>
      <c r="BJ929" s="18" t="s">
        <v>79</v>
      </c>
      <c r="BK929" s="218">
        <f>ROUND(I929*H929,2)</f>
        <v>0</v>
      </c>
      <c r="BL929" s="18" t="s">
        <v>395</v>
      </c>
      <c r="BM929" s="217" t="s">
        <v>1338</v>
      </c>
    </row>
    <row r="930" s="2" customFormat="1">
      <c r="A930" s="39"/>
      <c r="B930" s="40"/>
      <c r="C930" s="41"/>
      <c r="D930" s="219" t="s">
        <v>152</v>
      </c>
      <c r="E930" s="41"/>
      <c r="F930" s="220" t="s">
        <v>739</v>
      </c>
      <c r="G930" s="41"/>
      <c r="H930" s="41"/>
      <c r="I930" s="221"/>
      <c r="J930" s="41"/>
      <c r="K930" s="41"/>
      <c r="L930" s="45"/>
      <c r="M930" s="222"/>
      <c r="N930" s="223"/>
      <c r="O930" s="85"/>
      <c r="P930" s="85"/>
      <c r="Q930" s="85"/>
      <c r="R930" s="85"/>
      <c r="S930" s="85"/>
      <c r="T930" s="86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152</v>
      </c>
      <c r="AU930" s="18" t="s">
        <v>82</v>
      </c>
    </row>
    <row r="931" s="2" customFormat="1">
      <c r="A931" s="39"/>
      <c r="B931" s="40"/>
      <c r="C931" s="41"/>
      <c r="D931" s="236" t="s">
        <v>197</v>
      </c>
      <c r="E931" s="41"/>
      <c r="F931" s="237" t="s">
        <v>740</v>
      </c>
      <c r="G931" s="41"/>
      <c r="H931" s="41"/>
      <c r="I931" s="221"/>
      <c r="J931" s="41"/>
      <c r="K931" s="41"/>
      <c r="L931" s="45"/>
      <c r="M931" s="222"/>
      <c r="N931" s="223"/>
      <c r="O931" s="85"/>
      <c r="P931" s="85"/>
      <c r="Q931" s="85"/>
      <c r="R931" s="85"/>
      <c r="S931" s="85"/>
      <c r="T931" s="86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197</v>
      </c>
      <c r="AU931" s="18" t="s">
        <v>82</v>
      </c>
    </row>
    <row r="932" s="14" customFormat="1">
      <c r="A932" s="14"/>
      <c r="B932" s="248"/>
      <c r="C932" s="249"/>
      <c r="D932" s="219" t="s">
        <v>235</v>
      </c>
      <c r="E932" s="250" t="s">
        <v>19</v>
      </c>
      <c r="F932" s="251" t="s">
        <v>1324</v>
      </c>
      <c r="G932" s="249"/>
      <c r="H932" s="252">
        <v>777.529</v>
      </c>
      <c r="I932" s="253"/>
      <c r="J932" s="249"/>
      <c r="K932" s="249"/>
      <c r="L932" s="254"/>
      <c r="M932" s="255"/>
      <c r="N932" s="256"/>
      <c r="O932" s="256"/>
      <c r="P932" s="256"/>
      <c r="Q932" s="256"/>
      <c r="R932" s="256"/>
      <c r="S932" s="256"/>
      <c r="T932" s="257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8" t="s">
        <v>235</v>
      </c>
      <c r="AU932" s="258" t="s">
        <v>82</v>
      </c>
      <c r="AV932" s="14" t="s">
        <v>82</v>
      </c>
      <c r="AW932" s="14" t="s">
        <v>33</v>
      </c>
      <c r="AX932" s="14" t="s">
        <v>72</v>
      </c>
      <c r="AY932" s="258" t="s">
        <v>146</v>
      </c>
    </row>
    <row r="933" s="14" customFormat="1">
      <c r="A933" s="14"/>
      <c r="B933" s="248"/>
      <c r="C933" s="249"/>
      <c r="D933" s="219" t="s">
        <v>235</v>
      </c>
      <c r="E933" s="250" t="s">
        <v>19</v>
      </c>
      <c r="F933" s="251" t="s">
        <v>1336</v>
      </c>
      <c r="G933" s="249"/>
      <c r="H933" s="252">
        <v>297.36000000000001</v>
      </c>
      <c r="I933" s="253"/>
      <c r="J933" s="249"/>
      <c r="K933" s="249"/>
      <c r="L933" s="254"/>
      <c r="M933" s="255"/>
      <c r="N933" s="256"/>
      <c r="O933" s="256"/>
      <c r="P933" s="256"/>
      <c r="Q933" s="256"/>
      <c r="R933" s="256"/>
      <c r="S933" s="256"/>
      <c r="T933" s="257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8" t="s">
        <v>235</v>
      </c>
      <c r="AU933" s="258" t="s">
        <v>82</v>
      </c>
      <c r="AV933" s="14" t="s">
        <v>82</v>
      </c>
      <c r="AW933" s="14" t="s">
        <v>33</v>
      </c>
      <c r="AX933" s="14" t="s">
        <v>72</v>
      </c>
      <c r="AY933" s="258" t="s">
        <v>146</v>
      </c>
    </row>
    <row r="934" s="15" customFormat="1">
      <c r="A934" s="15"/>
      <c r="B934" s="269"/>
      <c r="C934" s="270"/>
      <c r="D934" s="219" t="s">
        <v>235</v>
      </c>
      <c r="E934" s="271" t="s">
        <v>19</v>
      </c>
      <c r="F934" s="272" t="s">
        <v>271</v>
      </c>
      <c r="G934" s="270"/>
      <c r="H934" s="273">
        <v>1074.8889999999999</v>
      </c>
      <c r="I934" s="274"/>
      <c r="J934" s="270"/>
      <c r="K934" s="270"/>
      <c r="L934" s="275"/>
      <c r="M934" s="276"/>
      <c r="N934" s="277"/>
      <c r="O934" s="277"/>
      <c r="P934" s="277"/>
      <c r="Q934" s="277"/>
      <c r="R934" s="277"/>
      <c r="S934" s="277"/>
      <c r="T934" s="278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79" t="s">
        <v>235</v>
      </c>
      <c r="AU934" s="279" t="s">
        <v>82</v>
      </c>
      <c r="AV934" s="15" t="s">
        <v>145</v>
      </c>
      <c r="AW934" s="15" t="s">
        <v>33</v>
      </c>
      <c r="AX934" s="15" t="s">
        <v>79</v>
      </c>
      <c r="AY934" s="279" t="s">
        <v>146</v>
      </c>
    </row>
    <row r="935" s="11" customFormat="1" ht="25.92" customHeight="1">
      <c r="A935" s="11"/>
      <c r="B935" s="192"/>
      <c r="C935" s="193"/>
      <c r="D935" s="194" t="s">
        <v>71</v>
      </c>
      <c r="E935" s="195" t="s">
        <v>741</v>
      </c>
      <c r="F935" s="195" t="s">
        <v>742</v>
      </c>
      <c r="G935" s="193"/>
      <c r="H935" s="193"/>
      <c r="I935" s="196"/>
      <c r="J935" s="197">
        <f>BK935</f>
        <v>0</v>
      </c>
      <c r="K935" s="193"/>
      <c r="L935" s="198"/>
      <c r="M935" s="199"/>
      <c r="N935" s="200"/>
      <c r="O935" s="200"/>
      <c r="P935" s="201">
        <f>SUM(P936:P939)</f>
        <v>0</v>
      </c>
      <c r="Q935" s="200"/>
      <c r="R935" s="201">
        <f>SUM(R936:R939)</f>
        <v>0</v>
      </c>
      <c r="S935" s="200"/>
      <c r="T935" s="202">
        <f>SUM(T936:T939)</f>
        <v>0</v>
      </c>
      <c r="U935" s="11"/>
      <c r="V935" s="11"/>
      <c r="W935" s="11"/>
      <c r="X935" s="11"/>
      <c r="Y935" s="11"/>
      <c r="Z935" s="11"/>
      <c r="AA935" s="11"/>
      <c r="AB935" s="11"/>
      <c r="AC935" s="11"/>
      <c r="AD935" s="11"/>
      <c r="AE935" s="11"/>
      <c r="AR935" s="203" t="s">
        <v>145</v>
      </c>
      <c r="AT935" s="204" t="s">
        <v>71</v>
      </c>
      <c r="AU935" s="204" t="s">
        <v>72</v>
      </c>
      <c r="AY935" s="203" t="s">
        <v>146</v>
      </c>
      <c r="BK935" s="205">
        <f>SUM(BK936:BK939)</f>
        <v>0</v>
      </c>
    </row>
    <row r="936" s="2" customFormat="1" ht="21.75" customHeight="1">
      <c r="A936" s="39"/>
      <c r="B936" s="40"/>
      <c r="C936" s="206" t="s">
        <v>1339</v>
      </c>
      <c r="D936" s="206" t="s">
        <v>147</v>
      </c>
      <c r="E936" s="207" t="s">
        <v>744</v>
      </c>
      <c r="F936" s="208" t="s">
        <v>745</v>
      </c>
      <c r="G936" s="209" t="s">
        <v>746</v>
      </c>
      <c r="H936" s="210">
        <v>119</v>
      </c>
      <c r="I936" s="211"/>
      <c r="J936" s="212">
        <f>ROUND(I936*H936,2)</f>
        <v>0</v>
      </c>
      <c r="K936" s="208" t="s">
        <v>194</v>
      </c>
      <c r="L936" s="45"/>
      <c r="M936" s="213" t="s">
        <v>19</v>
      </c>
      <c r="N936" s="214" t="s">
        <v>43</v>
      </c>
      <c r="O936" s="85"/>
      <c r="P936" s="215">
        <f>O936*H936</f>
        <v>0</v>
      </c>
      <c r="Q936" s="215">
        <v>0</v>
      </c>
      <c r="R936" s="215">
        <f>Q936*H936</f>
        <v>0</v>
      </c>
      <c r="S936" s="215">
        <v>0</v>
      </c>
      <c r="T936" s="216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17" t="s">
        <v>150</v>
      </c>
      <c r="AT936" s="217" t="s">
        <v>147</v>
      </c>
      <c r="AU936" s="217" t="s">
        <v>79</v>
      </c>
      <c r="AY936" s="18" t="s">
        <v>146</v>
      </c>
      <c r="BE936" s="218">
        <f>IF(N936="základní",J936,0)</f>
        <v>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8" t="s">
        <v>79</v>
      </c>
      <c r="BK936" s="218">
        <f>ROUND(I936*H936,2)</f>
        <v>0</v>
      </c>
      <c r="BL936" s="18" t="s">
        <v>150</v>
      </c>
      <c r="BM936" s="217" t="s">
        <v>1340</v>
      </c>
    </row>
    <row r="937" s="2" customFormat="1">
      <c r="A937" s="39"/>
      <c r="B937" s="40"/>
      <c r="C937" s="41"/>
      <c r="D937" s="219" t="s">
        <v>152</v>
      </c>
      <c r="E937" s="41"/>
      <c r="F937" s="220" t="s">
        <v>748</v>
      </c>
      <c r="G937" s="41"/>
      <c r="H937" s="41"/>
      <c r="I937" s="221"/>
      <c r="J937" s="41"/>
      <c r="K937" s="41"/>
      <c r="L937" s="45"/>
      <c r="M937" s="222"/>
      <c r="N937" s="223"/>
      <c r="O937" s="85"/>
      <c r="P937" s="85"/>
      <c r="Q937" s="85"/>
      <c r="R937" s="85"/>
      <c r="S937" s="85"/>
      <c r="T937" s="86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152</v>
      </c>
      <c r="AU937" s="18" t="s">
        <v>79</v>
      </c>
    </row>
    <row r="938" s="2" customFormat="1">
      <c r="A938" s="39"/>
      <c r="B938" s="40"/>
      <c r="C938" s="41"/>
      <c r="D938" s="236" t="s">
        <v>197</v>
      </c>
      <c r="E938" s="41"/>
      <c r="F938" s="237" t="s">
        <v>749</v>
      </c>
      <c r="G938" s="41"/>
      <c r="H938" s="41"/>
      <c r="I938" s="221"/>
      <c r="J938" s="41"/>
      <c r="K938" s="41"/>
      <c r="L938" s="45"/>
      <c r="M938" s="222"/>
      <c r="N938" s="223"/>
      <c r="O938" s="85"/>
      <c r="P938" s="85"/>
      <c r="Q938" s="85"/>
      <c r="R938" s="85"/>
      <c r="S938" s="85"/>
      <c r="T938" s="86"/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T938" s="18" t="s">
        <v>197</v>
      </c>
      <c r="AU938" s="18" t="s">
        <v>79</v>
      </c>
    </row>
    <row r="939" s="14" customFormat="1">
      <c r="A939" s="14"/>
      <c r="B939" s="248"/>
      <c r="C939" s="249"/>
      <c r="D939" s="219" t="s">
        <v>235</v>
      </c>
      <c r="E939" s="250" t="s">
        <v>19</v>
      </c>
      <c r="F939" s="251" t="s">
        <v>750</v>
      </c>
      <c r="G939" s="249"/>
      <c r="H939" s="252">
        <v>119</v>
      </c>
      <c r="I939" s="253"/>
      <c r="J939" s="249"/>
      <c r="K939" s="249"/>
      <c r="L939" s="254"/>
      <c r="M939" s="280"/>
      <c r="N939" s="281"/>
      <c r="O939" s="281"/>
      <c r="P939" s="281"/>
      <c r="Q939" s="281"/>
      <c r="R939" s="281"/>
      <c r="S939" s="281"/>
      <c r="T939" s="282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8" t="s">
        <v>235</v>
      </c>
      <c r="AU939" s="258" t="s">
        <v>79</v>
      </c>
      <c r="AV939" s="14" t="s">
        <v>82</v>
      </c>
      <c r="AW939" s="14" t="s">
        <v>33</v>
      </c>
      <c r="AX939" s="14" t="s">
        <v>79</v>
      </c>
      <c r="AY939" s="258" t="s">
        <v>146</v>
      </c>
    </row>
    <row r="940" s="2" customFormat="1" ht="6.96" customHeight="1">
      <c r="A940" s="39"/>
      <c r="B940" s="60"/>
      <c r="C940" s="61"/>
      <c r="D940" s="61"/>
      <c r="E940" s="61"/>
      <c r="F940" s="61"/>
      <c r="G940" s="61"/>
      <c r="H940" s="61"/>
      <c r="I940" s="61"/>
      <c r="J940" s="61"/>
      <c r="K940" s="61"/>
      <c r="L940" s="45"/>
      <c r="M940" s="39"/>
      <c r="O940" s="39"/>
      <c r="P940" s="39"/>
      <c r="Q940" s="39"/>
      <c r="R940" s="39"/>
      <c r="S940" s="39"/>
      <c r="T940" s="39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</row>
  </sheetData>
  <sheetProtection sheet="1" autoFilter="0" formatColumns="0" formatRows="0" objects="1" scenarios="1" spinCount="100000" saltValue="8haP7SC098WX79Qjz2AZSyUBPPZq5+CLs1fxuQTxWgkYKtAGrLjJyNoa3iPCwWyWx/KMG4FpF1qTzl5aHSn/gA==" hashValue="QfyWJQsBUpe7ROfI2XEyBlUU9R6uwsd1utpLsVto47bi7W9Zr9OrZgaGziwFuB6yfE28UMWT4g/u95hVg9qqAA==" algorithmName="SHA-512" password="9C2B"/>
  <autoFilter ref="C101:K9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0:H90"/>
    <mergeCell ref="E92:H92"/>
    <mergeCell ref="E94:H94"/>
    <mergeCell ref="L2:V2"/>
  </mergeCells>
  <hyperlinks>
    <hyperlink ref="F107" r:id="rId1" display="https://podminky.urs.cz/item/CS_URS_2023_02/411322424"/>
    <hyperlink ref="F115" r:id="rId2" display="https://podminky.urs.cz/item/CS_URS_2023_02/411354214"/>
    <hyperlink ref="F120" r:id="rId3" display="https://podminky.urs.cz/item/CS_URS_2023_02/411362021"/>
    <hyperlink ref="F126" r:id="rId4" display="https://podminky.urs.cz/item/CS_URS_2023_02/413232221"/>
    <hyperlink ref="F131" r:id="rId5" display="https://podminky.urs.cz/item/CS_URS_2023_02/413941123"/>
    <hyperlink ref="F140" r:id="rId6" display="https://podminky.urs.cz/item/CS_URS_2023_02/632441218"/>
    <hyperlink ref="F145" r:id="rId7" display="https://podminky.urs.cz/item/CS_URS_2023_02/612131121"/>
    <hyperlink ref="F241" r:id="rId8" display="https://podminky.urs.cz/item/CS_URS_2023_02/612325419"/>
    <hyperlink ref="F337" r:id="rId9" display="https://podminky.urs.cz/item/CS_URS_2023_02/632481213"/>
    <hyperlink ref="F342" r:id="rId10" display="https://podminky.urs.cz/item/CS_URS_2023_02/634112113"/>
    <hyperlink ref="F347" r:id="rId11" display="https://podminky.urs.cz/item/CS_URS_2023_02/642945111"/>
    <hyperlink ref="F359" r:id="rId12" display="https://podminky.urs.cz/item/CS_URS_2023_02/949101111"/>
    <hyperlink ref="F375" r:id="rId13" display="https://podminky.urs.cz/item/CS_URS_2023_02/952901111"/>
    <hyperlink ref="F391" r:id="rId14" display="https://podminky.urs.cz/item/CS_URS_2023_02/952902601"/>
    <hyperlink ref="F396" r:id="rId15" display="https://podminky.urs.cz/item/CS_URS_2023_02/965081213"/>
    <hyperlink ref="F406" r:id="rId16" display="https://podminky.urs.cz/item/CS_URS_2023_02/965082933"/>
    <hyperlink ref="F411" r:id="rId17" display="https://podminky.urs.cz/item/CS_URS_2023_02/968072455"/>
    <hyperlink ref="F416" r:id="rId18" display="https://podminky.urs.cz/item/CS_URS_2023_02/973031325"/>
    <hyperlink ref="F421" r:id="rId19" display="https://podminky.urs.cz/item/CS_URS_2023_02/978059541"/>
    <hyperlink ref="F455" r:id="rId20" display="https://podminky.urs.cz/item/CS_URS_2023_02/997013211"/>
    <hyperlink ref="F458" r:id="rId21" display="https://podminky.urs.cz/item/CS_URS_2023_02/997013501"/>
    <hyperlink ref="F461" r:id="rId22" display="https://podminky.urs.cz/item/CS_URS_2023_02/997013509"/>
    <hyperlink ref="F465" r:id="rId23" display="https://podminky.urs.cz/item/CS_URS_2023_02/997013871"/>
    <hyperlink ref="F469" r:id="rId24" display="https://podminky.urs.cz/item/CS_URS_2023_02/998018001"/>
    <hyperlink ref="F474" r:id="rId25" display="https://podminky.urs.cz/item/CS_URS_2023_02/713121111"/>
    <hyperlink ref="F482" r:id="rId26" display="https://podminky.urs.cz/item/CS_URS_2023_02/998713101"/>
    <hyperlink ref="F486" r:id="rId27" display="https://podminky.urs.cz/item/CS_URS_2023_02/762811811"/>
    <hyperlink ref="F491" r:id="rId28" display="https://podminky.urs.cz/item/CS_URS_2023_02/762814811"/>
    <hyperlink ref="F497" r:id="rId29" display="https://podminky.urs.cz/item/CS_URS_2023_02/763131412"/>
    <hyperlink ref="F509" r:id="rId30" display="https://podminky.urs.cz/item/CS_URS_2023_02/763131452"/>
    <hyperlink ref="F517" r:id="rId31" display="https://podminky.urs.cz/item/CS_URS_2023_02/763131751"/>
    <hyperlink ref="F536" r:id="rId32" display="https://podminky.urs.cz/item/CS_URS_2023_02/763172355"/>
    <hyperlink ref="F553" r:id="rId33" display="https://podminky.urs.cz/item/CS_URS_2023_02/763411111"/>
    <hyperlink ref="F561" r:id="rId34" display="https://podminky.urs.cz/item/CS_URS_2023_02/763411121"/>
    <hyperlink ref="F569" r:id="rId35" display="https://podminky.urs.cz/item/CS_URS_2023_02/763411211"/>
    <hyperlink ref="F574" r:id="rId36" display="https://podminky.urs.cz/item/CS_URS_2023_02/998763301"/>
    <hyperlink ref="F578" r:id="rId37" display="https://podminky.urs.cz/item/CS_URS_2023_02/766660021"/>
    <hyperlink ref="F589" r:id="rId38" display="https://podminky.urs.cz/item/CS_URS_2023_02/766660717"/>
    <hyperlink ref="F596" r:id="rId39" display="https://podminky.urs.cz/item/CS_URS_2023_02/766691914"/>
    <hyperlink ref="F601" r:id="rId40" display="https://podminky.urs.cz/item/CS_URS_2023_02/998766101"/>
    <hyperlink ref="F605" r:id="rId41" display="https://podminky.urs.cz/item/CS_URS_2023_02/771121011"/>
    <hyperlink ref="F624" r:id="rId42" display="https://podminky.urs.cz/item/CS_URS_2023_02/771574416"/>
    <hyperlink ref="F631" r:id="rId43" display="https://podminky.urs.cz/item/CS_URS_2023_02/771577211"/>
    <hyperlink ref="F636" r:id="rId44" display="https://podminky.urs.cz/item/CS_URS_2023_02/771591112"/>
    <hyperlink ref="F648" r:id="rId45" display="https://podminky.urs.cz/item/CS_URS_2023_02/998771101"/>
    <hyperlink ref="F652" r:id="rId46" display="https://podminky.urs.cz/item/CS_URS_2023_02/776111111"/>
    <hyperlink ref="F657" r:id="rId47" display="https://podminky.urs.cz/item/CS_URS_2023_02/776111311"/>
    <hyperlink ref="F662" r:id="rId48" display="https://podminky.urs.cz/item/CS_URS_2023_02/776141114"/>
    <hyperlink ref="F667" r:id="rId49" display="https://podminky.urs.cz/item/CS_URS_2023_02/776141121"/>
    <hyperlink ref="F675" r:id="rId50" display="https://podminky.urs.cz/item/CS_URS_2023_02/776201812"/>
    <hyperlink ref="F684" r:id="rId51" display="https://podminky.urs.cz/item/CS_URS_2023_02/776221111"/>
    <hyperlink ref="F696" r:id="rId52" display="https://podminky.urs.cz/item/CS_URS_2023_02/776421111"/>
    <hyperlink ref="F713" r:id="rId53" display="https://podminky.urs.cz/item/CS_URS_2023_02/998776101"/>
    <hyperlink ref="F717" r:id="rId54" display="https://podminky.urs.cz/item/CS_URS_2023_02/781121011"/>
    <hyperlink ref="F750" r:id="rId55" display="https://podminky.urs.cz/item/CS_URS_2023_02/781474113"/>
    <hyperlink ref="F757" r:id="rId56" display="https://podminky.urs.cz/item/CS_URS_2023_02/781492211"/>
    <hyperlink ref="F778" r:id="rId57" display="https://podminky.urs.cz/item/CS_URS_2023_02/998781101"/>
    <hyperlink ref="F782" r:id="rId58" display="https://podminky.urs.cz/item/CS_URS_2023_02/783314203"/>
    <hyperlink ref="F792" r:id="rId59" display="https://podminky.urs.cz/item/CS_URS_2023_02/783315101"/>
    <hyperlink ref="F802" r:id="rId60" display="https://podminky.urs.cz/item/CS_URS_2023_02/783317101"/>
    <hyperlink ref="F813" r:id="rId61" display="https://podminky.urs.cz/item/CS_URS_2023_02/784121001"/>
    <hyperlink ref="F909" r:id="rId62" display="https://podminky.urs.cz/item/CS_URS_2023_02/784121011"/>
    <hyperlink ref="F913" r:id="rId63" display="https://podminky.urs.cz/item/CS_URS_2023_02/784171111"/>
    <hyperlink ref="F925" r:id="rId64" display="https://podminky.urs.cz/item/CS_URS_2023_02/784181121"/>
    <hyperlink ref="F931" r:id="rId65" display="https://podminky.urs.cz/item/CS_URS_2023_02/784211101"/>
    <hyperlink ref="F938" r:id="rId66" display="https://podminky.urs.cz/item/CS_URS_2023_02/HZS249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2023-08-01T13:53:45Z</dcterms:created>
  <dcterms:modified xsi:type="dcterms:W3CDTF">2023-08-01T13:54:02Z</dcterms:modified>
</cp:coreProperties>
</file>