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NA6806 - Vintířov - cho..." sheetId="2" r:id="rId2"/>
  </sheets>
  <definedNames>
    <definedName name="_xlnm.Print_Area" localSheetId="0">'Rekapitulace stavby'!$D$4:$AO$76,'Rekapitulace stavby'!$C$82:$AQ$96</definedName>
    <definedName name="_xlnm._FilterDatabase" localSheetId="1" hidden="1">'SONA6806 - Vintířov - cho...'!$C$125:$K$291</definedName>
    <definedName name="_xlnm.Print_Area" localSheetId="1">'SONA6806 - Vintířov - cho...'!$C$4:$J$76,'SONA6806 - Vintířov - cho...'!$C$82:$J$109,'SONA6806 - Vintířov - cho...'!$C$115:$J$291</definedName>
    <definedName name="_xlnm.Print_Titles" localSheetId="0">'Rekapitulace stavby'!$92:$92</definedName>
    <definedName name="_xlnm.Print_Titles" localSheetId="1">'SONA6806 - Vintířov - cho...'!$125:$125</definedName>
  </definedNames>
  <calcPr fullCalcOnLoad="1"/>
</workbook>
</file>

<file path=xl/sharedStrings.xml><?xml version="1.0" encoding="utf-8"?>
<sst xmlns="http://schemas.openxmlformats.org/spreadsheetml/2006/main" count="1997" uniqueCount="382">
  <si>
    <t>Export Komplet</t>
  </si>
  <si>
    <t/>
  </si>
  <si>
    <t>2.0</t>
  </si>
  <si>
    <t>ZAMOK</t>
  </si>
  <si>
    <t>False</t>
  </si>
  <si>
    <t>{193591e0-8538-4958-9bb9-f26c745843cd}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</si>
  <si>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</si>
  <si>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</si>
  <si>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</si>
  <si>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</si>
  <si>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</si>
  <si>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</si>
  <si>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</si>
  <si>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SONA6806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</si>
  <si>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</si>
  <si>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</si>
  <si>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Vintířov - chodník u základní školy</t>
  </si>
  <si>
    <t>KSO:</t>
  </si>
  <si>
    <t>CC-CZ:</t>
  </si>
  <si>
    <t>Místo:</t>
  </si>
  <si>
    <t xml:space="preserve"> </t>
  </si>
  <si>
    <t>Datum:</t>
  </si>
  <si>
    <t>25. 4. 2023</t>
  </si>
  <si>
    <t>Zadavatel:</t>
  </si>
  <si>
    <t>IČ:</t>
  </si>
  <si>
    <t>Obec Vintířov</t>
  </si>
  <si>
    <t>DIČ:</t>
  </si>
  <si>
    <t>Uchazeč:</t>
  </si>
  <si>
    <t>Vyplň údaj</t>
  </si>
  <si>
    <t>Projektant:</t>
  </si>
  <si>
    <t>PDS Ostrov</t>
  </si>
  <si>
    <t>True</t>
  </si>
  <si>
    <t>Zpracovatel:</t>
  </si>
  <si>
    <t>Neubauerová Soňa, SK-Projekt Ostrov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</si>
  <si>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</si>
  <si>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</si>
  <si>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</si>
  <si>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</si>
  <si>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</si>
  <si>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</si>
  <si>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</si>
  <si>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</si>
  <si>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</si>
  <si>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</si>
  <si>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</si>
  <si>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</si>
  <si>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</si>
  <si>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</si>
  <si>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</si>
  <si>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</si>
  <si>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</si>
  <si>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</si>
  <si>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</si>
  <si>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</si>
  <si>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</si>
  <si>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</si>
  <si>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</si>
  <si>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</si>
  <si>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</si>
  <si>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</si>
  <si>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</si>
  <si>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</si>
  <si>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</si>
  <si>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</si>
  <si>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</si>
  <si>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</si>
  <si>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</si>
  <si>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</si>
  <si>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</si>
  <si>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</si>
  <si>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</si>
  <si>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</si>
  <si>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</si>
  <si>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</si>
  <si>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</si>
  <si>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</si>
  <si>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</si>
  <si>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</si>
  <si>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</si>
  <si>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</si>
  <si>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</si>
  <si>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</si>
  <si>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</si>
  <si>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</si>
  <si>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</si>
  <si>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</si>
  <si>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</si>
  <si>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</si>
  <si>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</si>
  <si>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</si>
  <si>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</si>
  <si>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11 - Zemní práce - přípravné a přidružené práce</t>
  </si>
  <si>
    <t xml:space="preserve">    5 - Komunikace pozemní</t>
  </si>
  <si>
    <t xml:space="preserve">    6 - Úpravy povrchů, podlahy a osazování výplní</t>
  </si>
  <si>
    <t xml:space="preserve">    91 - Doplňující konstrukce a práce pozemních komunikací, letišť a ploch</t>
  </si>
  <si>
    <t xml:space="preserve">    96 - Bourání konstrukcí</t>
  </si>
  <si>
    <t xml:space="preserve">    97 - Prorážení otvorů a ostatní bourací práce</t>
  </si>
  <si>
    <t xml:space="preserve">    997 - Přesun sutě</t>
  </si>
  <si>
    <t xml:space="preserve">    998 - Přesun hmot</t>
  </si>
  <si>
    <t xml:space="preserve">    SAN - Sanace pláně</t>
  </si>
  <si>
    <t>M - Práce a dodávky M</t>
  </si>
  <si>
    <t xml:space="preserve">    OSV - Veřejné osvětlení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</si>
  <si>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</si>
  <si>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</si>
  <si>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</si>
  <si>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</si>
  <si>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</si>
  <si>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</si>
  <si>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</si>
  <si>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</si>
  <si>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</si>
  <si>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</si>
  <si>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</si>
  <si>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</si>
  <si>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</si>
  <si>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</si>
  <si>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</si>
  <si>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</si>
  <si>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</si>
  <si>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</si>
  <si>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</si>
  <si>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122252204</t>
  </si>
  <si>
    <t>Odkopávky a prokopávky nezapažené pro silnice a dálnice v hornině třídy těžitelnosti I objem do 500 m3 strojně</t>
  </si>
  <si>
    <t>m3</t>
  </si>
  <si>
    <t>4</t>
  </si>
  <si>
    <t>-1584059438</t>
  </si>
  <si>
    <t>VV</t>
  </si>
  <si>
    <t>výměra dle specifikace prací</t>
  </si>
  <si>
    <t>příloha TZ</t>
  </si>
  <si>
    <t>140</t>
  </si>
  <si>
    <t>162251102</t>
  </si>
  <si>
    <t>Vodorovné přemístění přes 20 do 50 m výkopku/sypaniny z horniny třídy těžitelnosti I skupiny 1 až 3</t>
  </si>
  <si>
    <t>1879079255</t>
  </si>
  <si>
    <t>od výkopu ke krajnicím</t>
  </si>
  <si>
    <t>80</t>
  </si>
  <si>
    <t>3</t>
  </si>
  <si>
    <t>162651112</t>
  </si>
  <si>
    <t>Vodorovné přemístění přes 4 000 do 5000 m výkopku/sypaniny z horniny třídy těžitelnosti I skupiny 1 až 3</t>
  </si>
  <si>
    <t>359375934</t>
  </si>
  <si>
    <t>přebytečná zemina</t>
  </si>
  <si>
    <t>výkop</t>
  </si>
  <si>
    <t>méně objem krajnic viz pol.569903311</t>
  </si>
  <si>
    <t>-80</t>
  </si>
  <si>
    <t>Součet</t>
  </si>
  <si>
    <t>171251201</t>
  </si>
  <si>
    <t>Uložení sypaniny na skládky nebo meziskládky</t>
  </si>
  <si>
    <t>-149242790</t>
  </si>
  <si>
    <t>5</t>
  </si>
  <si>
    <t>171201231</t>
  </si>
  <si>
    <t>Poplatek za uložení zeminy a kamení na recyklační skládce (skládkovné) kód odpadu 17 05 04</t>
  </si>
  <si>
    <t>t</t>
  </si>
  <si>
    <t>276170683</t>
  </si>
  <si>
    <t>60*2,0</t>
  </si>
  <si>
    <t>6</t>
  </si>
  <si>
    <t>181951112</t>
  </si>
  <si>
    <t>Úprava pláně v hornině třídy těžitelnosti I skupiny 1 až 3 se zhutněním strojně</t>
  </si>
  <si>
    <t>m2</t>
  </si>
  <si>
    <t>-1750612881</t>
  </si>
  <si>
    <t>pod zpevnění</t>
  </si>
  <si>
    <t>390</t>
  </si>
  <si>
    <t>7</t>
  </si>
  <si>
    <t>182251101</t>
  </si>
  <si>
    <t>Svahování násypů strojně</t>
  </si>
  <si>
    <t>258935170</t>
  </si>
  <si>
    <t>pod ohumusování</t>
  </si>
  <si>
    <t>380</t>
  </si>
  <si>
    <t>8</t>
  </si>
  <si>
    <t>182351123</t>
  </si>
  <si>
    <t>Rozprostření ornice pl přes 100 do 500 m2 ve svahu přes 1:5 tl vrstvy do 200 mm strojně</t>
  </si>
  <si>
    <t>995629210</t>
  </si>
  <si>
    <t>ornice se nakoupí</t>
  </si>
  <si>
    <t>9</t>
  </si>
  <si>
    <t>M</t>
  </si>
  <si>
    <t>10364101</t>
  </si>
  <si>
    <t>zemina pro terénní úpravy - ornice</t>
  </si>
  <si>
    <t>1328088882</t>
  </si>
  <si>
    <t>380*0,10*1,50</t>
  </si>
  <si>
    <t>10</t>
  </si>
  <si>
    <t>181411122</t>
  </si>
  <si>
    <t>Založení lučního trávníku výsevem pl do 1000 m2 ve svahu přes 1:5 do 1:2</t>
  </si>
  <si>
    <t>-814273766</t>
  </si>
  <si>
    <t>11</t>
  </si>
  <si>
    <t>00572100</t>
  </si>
  <si>
    <t>osivo jetelotráva intenzivní víceletá</t>
  </si>
  <si>
    <t>kg</t>
  </si>
  <si>
    <t>2011650456</t>
  </si>
  <si>
    <t>380*0,05*1,03</t>
  </si>
  <si>
    <t>12</t>
  </si>
  <si>
    <t>1840000R1</t>
  </si>
  <si>
    <t>Prořezání větví dřevin vč.likvidace</t>
  </si>
  <si>
    <t>kus</t>
  </si>
  <si>
    <t>196498396</t>
  </si>
  <si>
    <t>Zemní práce - přípravné a přidružené práce</t>
  </si>
  <si>
    <t>13</t>
  </si>
  <si>
    <t>113106123</t>
  </si>
  <si>
    <t>Rozebrání dlažeb ze zámkových dlaždic komunikací pro pěší ručně</t>
  </si>
  <si>
    <t>-825650086</t>
  </si>
  <si>
    <t xml:space="preserve">dlažba se očistí a cca 80% se odveze </t>
  </si>
  <si>
    <t>na skládku obce, 20% na placenou skládku</t>
  </si>
  <si>
    <t>360</t>
  </si>
  <si>
    <t>14</t>
  </si>
  <si>
    <t>979054441</t>
  </si>
  <si>
    <t>Očištění vybouraných z desek nebo dlaždic s původním spárováním z kameniva těženého</t>
  </si>
  <si>
    <t>-361320925</t>
  </si>
  <si>
    <t>113204111</t>
  </si>
  <si>
    <t>Vytrhání obrub záhonových</t>
  </si>
  <si>
    <t>m</t>
  </si>
  <si>
    <t>-1033068827</t>
  </si>
  <si>
    <t>220</t>
  </si>
  <si>
    <t>Komunikace pozemní</t>
  </si>
  <si>
    <t>16</t>
  </si>
  <si>
    <t>564851111</t>
  </si>
  <si>
    <t>Podklad ze štěrkodrtě ŠD plochy přes 100 m2 tl 150 mm</t>
  </si>
  <si>
    <t>1549832671</t>
  </si>
  <si>
    <t>konstrukce chodníku</t>
  </si>
  <si>
    <t>17</t>
  </si>
  <si>
    <t>596211113</t>
  </si>
  <si>
    <t>Kladení zámkové dlažby komunikací pro pěší ručně tl 60 mm skupiny A pl přes 300 m2 do lože</t>
  </si>
  <si>
    <t>-855831293</t>
  </si>
  <si>
    <t>18</t>
  </si>
  <si>
    <t>59245018R</t>
  </si>
  <si>
    <t>dlažba betonová tl.60mm přírodní</t>
  </si>
  <si>
    <t>1253354011</t>
  </si>
  <si>
    <t>tvar dlažby se upřesní při ralizaci</t>
  </si>
  <si>
    <t>390*1,01+0,10</t>
  </si>
  <si>
    <t>19</t>
  </si>
  <si>
    <t>569903311</t>
  </si>
  <si>
    <t>Zřízení zemních krajnic se zhutněním</t>
  </si>
  <si>
    <t>-1669022158</t>
  </si>
  <si>
    <t>použije se zemina z výkopu</t>
  </si>
  <si>
    <t>Úpravy povrchů, podlahy a osazování výplní</t>
  </si>
  <si>
    <t>20</t>
  </si>
  <si>
    <t>6200000R1</t>
  </si>
  <si>
    <t>Oprava povrchu stávající opěrné zídky</t>
  </si>
  <si>
    <t>918249504</t>
  </si>
  <si>
    <t>91</t>
  </si>
  <si>
    <t>Doplňující konstrukce a práce pozemních komunikací, letišť a ploch</t>
  </si>
  <si>
    <t>916331112</t>
  </si>
  <si>
    <t>Osazení zahradního obrubníku betonového do lože z betonu s boční opěrou</t>
  </si>
  <si>
    <t>352710921</t>
  </si>
  <si>
    <t>290</t>
  </si>
  <si>
    <t>22</t>
  </si>
  <si>
    <t>59217012</t>
  </si>
  <si>
    <t>obrubník betonový zahradní 500x80x250mm</t>
  </si>
  <si>
    <t>1700656803</t>
  </si>
  <si>
    <t>290*1,02+0,20</t>
  </si>
  <si>
    <t>23</t>
  </si>
  <si>
    <t>592000R1</t>
  </si>
  <si>
    <t>Příplatek za obloukové obrubníky</t>
  </si>
  <si>
    <t>1372607817</t>
  </si>
  <si>
    <t>96</t>
  </si>
  <si>
    <t>Bourání konstrukcí</t>
  </si>
  <si>
    <t>24</t>
  </si>
  <si>
    <t>962022491</t>
  </si>
  <si>
    <t>Bourání zdiva nadzákladového kamenného na MC přes 1 m3</t>
  </si>
  <si>
    <t>852230444</t>
  </si>
  <si>
    <t>bourání opěrné stěny</t>
  </si>
  <si>
    <t>výměra dle TZ</t>
  </si>
  <si>
    <t>20-7</t>
  </si>
  <si>
    <t>25</t>
  </si>
  <si>
    <t>962042321</t>
  </si>
  <si>
    <t>Bourání zdiva nadzákladového z betonu prostého přes 1 m3</t>
  </si>
  <si>
    <t>1341017670</t>
  </si>
  <si>
    <t>97</t>
  </si>
  <si>
    <t>Prorážení otvorů a ostatní bourací práce</t>
  </si>
  <si>
    <t>26</t>
  </si>
  <si>
    <t>976071111</t>
  </si>
  <si>
    <t>Vybourání kovových zábradlí</t>
  </si>
  <si>
    <t>1431338667</t>
  </si>
  <si>
    <t>na opěrné stěně</t>
  </si>
  <si>
    <t>odveze se do sběru</t>
  </si>
  <si>
    <t>28</t>
  </si>
  <si>
    <t>997</t>
  </si>
  <si>
    <t>Přesun sutě</t>
  </si>
  <si>
    <t>27</t>
  </si>
  <si>
    <t>997221612</t>
  </si>
  <si>
    <t>Nakládání vybouraných hmot na dopravní prostředky pro vodorovnou dopravu</t>
  </si>
  <si>
    <t>231049092</t>
  </si>
  <si>
    <t>srovnatelně pro naložení betonových tvarovek</t>
  </si>
  <si>
    <t>vyplněných zeminou a osázených keři</t>
  </si>
  <si>
    <t>tvořící opěrnou zídku</t>
  </si>
  <si>
    <t>0,05*150</t>
  </si>
  <si>
    <t>0,024*2,0*150</t>
  </si>
  <si>
    <t>997221571</t>
  </si>
  <si>
    <t>Vodorovná doprava vybouraných hmot do 1 km</t>
  </si>
  <si>
    <t>-1601037514</t>
  </si>
  <si>
    <t>odvoz betonových tvarovek</t>
  </si>
  <si>
    <t>na skládku obce do 3km</t>
  </si>
  <si>
    <t>29</t>
  </si>
  <si>
    <t>997221579</t>
  </si>
  <si>
    <t>Příplatek za každý další 1 km u vodorovné dopravy vybouraných hmot</t>
  </si>
  <si>
    <t>-1358068098</t>
  </si>
  <si>
    <t>14,70*2</t>
  </si>
  <si>
    <t>30</t>
  </si>
  <si>
    <t>997221561</t>
  </si>
  <si>
    <t>Vodorovná doprava suti z kusových materiálů do 1 km</t>
  </si>
  <si>
    <t>532857308</t>
  </si>
  <si>
    <t>odvoz obrubníků, dlažby a vybourané opěrné stěny</t>
  </si>
  <si>
    <t>56,70+1,0+360*0,14</t>
  </si>
  <si>
    <t>31</t>
  </si>
  <si>
    <t>997221569</t>
  </si>
  <si>
    <t>Příplatek za každý další 1 km u vodorovné dopravy suti z kusových materiálů</t>
  </si>
  <si>
    <t>977734257</t>
  </si>
  <si>
    <t xml:space="preserve">vybouraná dlažba </t>
  </si>
  <si>
    <t>cca 80% na skládku města do 3km</t>
  </si>
  <si>
    <t>360*0,80*0,14*2</t>
  </si>
  <si>
    <t>cca 20% na placenou skládku do 5km</t>
  </si>
  <si>
    <t>360*0,20*0,14*4</t>
  </si>
  <si>
    <t>obrubníky a opěrnou kamennou zeď do 5km na placenou skládku</t>
  </si>
  <si>
    <t>56,70*4</t>
  </si>
  <si>
    <t>zábradlí do sběru 5km</t>
  </si>
  <si>
    <t>1*4</t>
  </si>
  <si>
    <t>32</t>
  </si>
  <si>
    <t>997221615</t>
  </si>
  <si>
    <t>Poplatek za uložení na skládce (skládkovné) stavebního odpadu betonového kód odpadu 17 01 01</t>
  </si>
  <si>
    <t>470675574</t>
  </si>
  <si>
    <t xml:space="preserve">cca 20% na placenou skládku </t>
  </si>
  <si>
    <t>360*0,20*0,14</t>
  </si>
  <si>
    <t>obrubníky na placenou skládku</t>
  </si>
  <si>
    <t>8,8</t>
  </si>
  <si>
    <t>beton z opěrné zdi</t>
  </si>
  <si>
    <t>15,40</t>
  </si>
  <si>
    <t>33</t>
  </si>
  <si>
    <t>997221655</t>
  </si>
  <si>
    <t>Poplatek za uložení na skládce (skládkovné) zeminy a kamení kód odpadu 17 05 04</t>
  </si>
  <si>
    <t>-51807372</t>
  </si>
  <si>
    <t>z opěrné kamenné zdi</t>
  </si>
  <si>
    <t>32,50</t>
  </si>
  <si>
    <t>998</t>
  </si>
  <si>
    <t>Přesun hmot</t>
  </si>
  <si>
    <t>34</t>
  </si>
  <si>
    <t>998223011</t>
  </si>
  <si>
    <t>Přesun hmot pro pozemní komunikace s krytem dlážděným</t>
  </si>
  <si>
    <t>-2118904885</t>
  </si>
  <si>
    <t>SAN</t>
  </si>
  <si>
    <t>Sanace pláně</t>
  </si>
  <si>
    <t>35</t>
  </si>
  <si>
    <t>122252203</t>
  </si>
  <si>
    <t>Odkopávky a prokopávky nezapažené pro silnice a dálnice v hornině třídy těžitelnosti I objem do 100 m3 strojně</t>
  </si>
  <si>
    <t>-1608905921</t>
  </si>
  <si>
    <t>420*0,20</t>
  </si>
  <si>
    <t>36</t>
  </si>
  <si>
    <t>197872391</t>
  </si>
  <si>
    <t>37</t>
  </si>
  <si>
    <t>532275228</t>
  </si>
  <si>
    <t>38</t>
  </si>
  <si>
    <t>-282605939</t>
  </si>
  <si>
    <t>84*2,0</t>
  </si>
  <si>
    <t>39</t>
  </si>
  <si>
    <t>564861111</t>
  </si>
  <si>
    <t>Podklad ze štěrkodrtě ŠD plochy přes 100 m2 tl 200 mm</t>
  </si>
  <si>
    <t>2011274817</t>
  </si>
  <si>
    <t>fakturace dle skutečnosti</t>
  </si>
  <si>
    <t>420</t>
  </si>
  <si>
    <t>Práce a dodávky M</t>
  </si>
  <si>
    <t>OSV</t>
  </si>
  <si>
    <t>Veřejné osvětlení</t>
  </si>
  <si>
    <t>40</t>
  </si>
  <si>
    <t>2100000R1</t>
  </si>
  <si>
    <t>Demontáž, přemístění a zpětná montáž stávající lampy VO vč.úpravy kabeláže</t>
  </si>
  <si>
    <t>64</t>
  </si>
  <si>
    <t>-723923480</t>
  </si>
  <si>
    <t>VRN</t>
  </si>
  <si>
    <t>Vedlejší rozpočtové náklady</t>
  </si>
  <si>
    <t>41</t>
  </si>
  <si>
    <t>0100000R1</t>
  </si>
  <si>
    <t>Výškové a polohové vytýčení všech inženýrských sítí na staveništi a jejich ověření u správců</t>
  </si>
  <si>
    <t>kč</t>
  </si>
  <si>
    <t>1024</t>
  </si>
  <si>
    <t>272563898</t>
  </si>
  <si>
    <t>42</t>
  </si>
  <si>
    <t>0100000R2</t>
  </si>
  <si>
    <t>Vytýčení základních směrových a výškových bodů stavby</t>
  </si>
  <si>
    <t>887616982</t>
  </si>
  <si>
    <t>43</t>
  </si>
  <si>
    <t>0100000R3</t>
  </si>
  <si>
    <t>Zaměření skutečného provedení stavby</t>
  </si>
  <si>
    <t>-288877884</t>
  </si>
  <si>
    <t>44</t>
  </si>
  <si>
    <t>0300000R1</t>
  </si>
  <si>
    <t>Zařízení staveniště - vybavení (buňky, TOI), zabezpečení, zrušení staveniště, připojení na inženýrské sítě</t>
  </si>
  <si>
    <t>-1697909191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</si>
</sst>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4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4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4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6</v>
      </c>
    </row>
    <row r="5" spans="2:71" s="1" customFormat="1" ht="12" customHeight="1">
      <c r="B5" s="21"/>
      <c r="C5" s="22"/>
      <c r="D5" s="26" t="s">
        <v>12</v>
      </c>
      <c r="E5" s="22"/>
      <c r="F5" s="22"/>
      <c r="G5" s="22"/>
      <c r="H5" s="22"/>
      <c r="I5" s="22"/>
      <c r="J5" s="22"/>
      <c r="K5" s="27" t="s">
        <v>13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14</v>
      </c>
      <c r="BS5" s="17" t="s">
        <v>6</v>
      </c>
    </row>
    <row r="6" spans="2:71" s="1" customFormat="1" ht="36.95" customHeight="1">
      <c r="B6" s="21"/>
      <c r="C6" s="22"/>
      <c r="D6" s="29" t="s">
        <v>15</v>
      </c>
      <c r="E6" s="22"/>
      <c r="F6" s="22"/>
      <c r="G6" s="22"/>
      <c r="H6" s="22"/>
      <c r="I6" s="22"/>
      <c r="J6" s="22"/>
      <c r="K6" s="30" t="s">
        <v>16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17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18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19</v>
      </c>
      <c r="E8" s="22"/>
      <c r="F8" s="22"/>
      <c r="G8" s="22"/>
      <c r="H8" s="22"/>
      <c r="I8" s="22"/>
      <c r="J8" s="22"/>
      <c r="K8" s="27" t="s">
        <v>20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21</v>
      </c>
      <c r="AL8" s="22"/>
      <c r="AM8" s="22"/>
      <c r="AN8" s="33" t="s">
        <v>22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24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25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24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24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31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24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33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31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36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37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38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39</v>
      </c>
      <c r="E29" s="47"/>
      <c r="F29" s="32" t="s">
        <v>40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41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42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43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44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45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46</v>
      </c>
      <c r="U35" s="54"/>
      <c r="V35" s="54"/>
      <c r="W35" s="54"/>
      <c r="X35" s="56" t="s">
        <v>47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48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49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50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51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50</v>
      </c>
      <c r="AI60" s="42"/>
      <c r="AJ60" s="42"/>
      <c r="AK60" s="42"/>
      <c r="AL60" s="42"/>
      <c r="AM60" s="64" t="s">
        <v>51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52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53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50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51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50</v>
      </c>
      <c r="AI75" s="42"/>
      <c r="AJ75" s="42"/>
      <c r="AK75" s="42"/>
      <c r="AL75" s="42"/>
      <c r="AM75" s="64" t="s">
        <v>51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54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12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SONA6806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15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Vintířov - chodník u základní školy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19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21</v>
      </c>
      <c r="AJ87" s="40"/>
      <c r="AK87" s="40"/>
      <c r="AL87" s="40"/>
      <c r="AM87" s="79" t="str">
        <f>IF(AN8="","",AN8)</f>
        <v>25. 4. 2023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23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Obec Vintířov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29</v>
      </c>
      <c r="AJ89" s="40"/>
      <c r="AK89" s="40"/>
      <c r="AL89" s="40"/>
      <c r="AM89" s="80" t="str">
        <f>IF(E17="","",E17)</f>
        <v>PDS Ostrov</v>
      </c>
      <c r="AN89" s="71"/>
      <c r="AO89" s="71"/>
      <c r="AP89" s="71"/>
      <c r="AQ89" s="40"/>
      <c r="AR89" s="44"/>
      <c r="AS89" s="81" t="s">
        <v>55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25.65" customHeight="1">
      <c r="A90" s="38"/>
      <c r="B90" s="39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32</v>
      </c>
      <c r="AJ90" s="40"/>
      <c r="AK90" s="40"/>
      <c r="AL90" s="40"/>
      <c r="AM90" s="80" t="str">
        <f>IF(E20="","",E20)</f>
        <v>Neubauerová Soňa, SK-Projekt Ostrov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56</v>
      </c>
      <c r="D92" s="94"/>
      <c r="E92" s="94"/>
      <c r="F92" s="94"/>
      <c r="G92" s="94"/>
      <c r="H92" s="95"/>
      <c r="I92" s="96" t="s">
        <v>57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58</v>
      </c>
      <c r="AH92" s="94"/>
      <c r="AI92" s="94"/>
      <c r="AJ92" s="94"/>
      <c r="AK92" s="94"/>
      <c r="AL92" s="94"/>
      <c r="AM92" s="94"/>
      <c r="AN92" s="96" t="s">
        <v>59</v>
      </c>
      <c r="AO92" s="94"/>
      <c r="AP92" s="98"/>
      <c r="AQ92" s="99" t="s">
        <v>60</v>
      </c>
      <c r="AR92" s="44"/>
      <c r="AS92" s="100" t="s">
        <v>61</v>
      </c>
      <c r="AT92" s="101" t="s">
        <v>62</v>
      </c>
      <c r="AU92" s="101" t="s">
        <v>63</v>
      </c>
      <c r="AV92" s="101" t="s">
        <v>64</v>
      </c>
      <c r="AW92" s="101" t="s">
        <v>65</v>
      </c>
      <c r="AX92" s="101" t="s">
        <v>66</v>
      </c>
      <c r="AY92" s="101" t="s">
        <v>67</v>
      </c>
      <c r="AZ92" s="101" t="s">
        <v>68</v>
      </c>
      <c r="BA92" s="101" t="s">
        <v>69</v>
      </c>
      <c r="BB92" s="101" t="s">
        <v>70</v>
      </c>
      <c r="BC92" s="101" t="s">
        <v>71</v>
      </c>
      <c r="BD92" s="102" t="s">
        <v>72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73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74</v>
      </c>
      <c r="BT94" s="117" t="s">
        <v>75</v>
      </c>
      <c r="BV94" s="117" t="s">
        <v>76</v>
      </c>
      <c r="BW94" s="117" t="s">
        <v>5</v>
      </c>
      <c r="BX94" s="117" t="s">
        <v>77</v>
      </c>
      <c r="CL94" s="117" t="s">
        <v>1</v>
      </c>
    </row>
    <row r="95" spans="1:90" s="7" customFormat="1" ht="24.75" customHeight="1">
      <c r="A95" s="118" t="s">
        <v>78</v>
      </c>
      <c r="B95" s="119"/>
      <c r="C95" s="120"/>
      <c r="D95" s="121" t="s">
        <v>13</v>
      </c>
      <c r="E95" s="121"/>
      <c r="F95" s="121"/>
      <c r="G95" s="121"/>
      <c r="H95" s="121"/>
      <c r="I95" s="122"/>
      <c r="J95" s="121" t="s">
        <v>16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'SONA6806 - Vintířov - cho...'!J28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79</v>
      </c>
      <c r="AR95" s="125"/>
      <c r="AS95" s="126">
        <v>0</v>
      </c>
      <c r="AT95" s="127">
        <f>ROUND(SUM(AV95:AW95),2)</f>
        <v>0</v>
      </c>
      <c r="AU95" s="128">
        <f>'SONA6806 - Vintířov - cho...'!P126</f>
        <v>0</v>
      </c>
      <c r="AV95" s="127">
        <f>'SONA6806 - Vintířov - cho...'!J31</f>
        <v>0</v>
      </c>
      <c r="AW95" s="127">
        <f>'SONA6806 - Vintířov - cho...'!J32</f>
        <v>0</v>
      </c>
      <c r="AX95" s="127">
        <f>'SONA6806 - Vintířov - cho...'!J33</f>
        <v>0</v>
      </c>
      <c r="AY95" s="127">
        <f>'SONA6806 - Vintířov - cho...'!J34</f>
        <v>0</v>
      </c>
      <c r="AZ95" s="127">
        <f>'SONA6806 - Vintířov - cho...'!F31</f>
        <v>0</v>
      </c>
      <c r="BA95" s="127">
        <f>'SONA6806 - Vintířov - cho...'!F32</f>
        <v>0</v>
      </c>
      <c r="BB95" s="127">
        <f>'SONA6806 - Vintířov - cho...'!F33</f>
        <v>0</v>
      </c>
      <c r="BC95" s="127">
        <f>'SONA6806 - Vintířov - cho...'!F34</f>
        <v>0</v>
      </c>
      <c r="BD95" s="129">
        <f>'SONA6806 - Vintířov - cho...'!F35</f>
        <v>0</v>
      </c>
      <c r="BE95" s="7"/>
      <c r="BT95" s="130" t="s">
        <v>80</v>
      </c>
      <c r="BU95" s="130" t="s">
        <v>81</v>
      </c>
      <c r="BV95" s="130" t="s">
        <v>76</v>
      </c>
      <c r="BW95" s="130" t="s">
        <v>5</v>
      </c>
      <c r="BX95" s="130" t="s">
        <v>77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SONA6806 - Vintířov - ch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82</v>
      </c>
    </row>
    <row r="4" spans="2:46" s="1" customFormat="1" ht="24.95" customHeight="1">
      <c r="B4" s="20"/>
      <c r="D4" s="133" t="s">
        <v>83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15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6" t="s">
        <v>16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17</v>
      </c>
      <c r="E9" s="38"/>
      <c r="F9" s="137" t="s">
        <v>1</v>
      </c>
      <c r="G9" s="38"/>
      <c r="H9" s="38"/>
      <c r="I9" s="135" t="s">
        <v>18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19</v>
      </c>
      <c r="E10" s="38"/>
      <c r="F10" s="137" t="s">
        <v>20</v>
      </c>
      <c r="G10" s="38"/>
      <c r="H10" s="38"/>
      <c r="I10" s="135" t="s">
        <v>21</v>
      </c>
      <c r="J10" s="138" t="str">
        <f>'Rekapitulace stavby'!AN8</f>
        <v>25. 4. 2023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23</v>
      </c>
      <c r="E12" s="38"/>
      <c r="F12" s="38"/>
      <c r="G12" s="38"/>
      <c r="H12" s="38"/>
      <c r="I12" s="135" t="s">
        <v>24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">
        <v>25</v>
      </c>
      <c r="F13" s="38"/>
      <c r="G13" s="38"/>
      <c r="H13" s="38"/>
      <c r="I13" s="135" t="s">
        <v>26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27</v>
      </c>
      <c r="E15" s="38"/>
      <c r="F15" s="38"/>
      <c r="G15" s="38"/>
      <c r="H15" s="38"/>
      <c r="I15" s="135" t="s">
        <v>24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26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29</v>
      </c>
      <c r="E18" s="38"/>
      <c r="F18" s="38"/>
      <c r="G18" s="38"/>
      <c r="H18" s="38"/>
      <c r="I18" s="135" t="s">
        <v>24</v>
      </c>
      <c r="J18" s="137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">
        <v>30</v>
      </c>
      <c r="F19" s="38"/>
      <c r="G19" s="38"/>
      <c r="H19" s="38"/>
      <c r="I19" s="135" t="s">
        <v>26</v>
      </c>
      <c r="J19" s="137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32</v>
      </c>
      <c r="E21" s="38"/>
      <c r="F21" s="38"/>
      <c r="G21" s="38"/>
      <c r="H21" s="38"/>
      <c r="I21" s="135" t="s">
        <v>24</v>
      </c>
      <c r="J21" s="13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">
        <v>33</v>
      </c>
      <c r="F22" s="38"/>
      <c r="G22" s="38"/>
      <c r="H22" s="38"/>
      <c r="I22" s="135" t="s">
        <v>26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34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35</v>
      </c>
      <c r="E28" s="38"/>
      <c r="F28" s="38"/>
      <c r="G28" s="38"/>
      <c r="H28" s="38"/>
      <c r="I28" s="38"/>
      <c r="J28" s="145">
        <f>ROUND(J126,2)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37</v>
      </c>
      <c r="G30" s="38"/>
      <c r="H30" s="38"/>
      <c r="I30" s="146" t="s">
        <v>36</v>
      </c>
      <c r="J30" s="146" t="s">
        <v>38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39</v>
      </c>
      <c r="E31" s="135" t="s">
        <v>40</v>
      </c>
      <c r="F31" s="148">
        <f>ROUND((SUM(BE126:BE291)),2)</f>
        <v>0</v>
      </c>
      <c r="G31" s="38"/>
      <c r="H31" s="38"/>
      <c r="I31" s="149">
        <v>0.21</v>
      </c>
      <c r="J31" s="148">
        <f>ROUND(((SUM(BE126:BE291))*I31),2)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41</v>
      </c>
      <c r="F32" s="148">
        <f>ROUND((SUM(BF126:BF291)),2)</f>
        <v>0</v>
      </c>
      <c r="G32" s="38"/>
      <c r="H32" s="38"/>
      <c r="I32" s="149">
        <v>0.15</v>
      </c>
      <c r="J32" s="148">
        <f>ROUND(((SUM(BF126:BF291))*I32),2)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42</v>
      </c>
      <c r="F33" s="148">
        <f>ROUND((SUM(BG126:BG291)),2)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43</v>
      </c>
      <c r="F34" s="148">
        <f>ROUND((SUM(BH126:BH291)),2)</f>
        <v>0</v>
      </c>
      <c r="G34" s="38"/>
      <c r="H34" s="38"/>
      <c r="I34" s="149">
        <v>0.15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44</v>
      </c>
      <c r="F35" s="148">
        <f>ROUND((SUM(BI126:BI291)),2)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45</v>
      </c>
      <c r="E37" s="152"/>
      <c r="F37" s="152"/>
      <c r="G37" s="153" t="s">
        <v>46</v>
      </c>
      <c r="H37" s="154" t="s">
        <v>47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48</v>
      </c>
      <c r="E50" s="158"/>
      <c r="F50" s="158"/>
      <c r="G50" s="157" t="s">
        <v>49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50</v>
      </c>
      <c r="E61" s="160"/>
      <c r="F61" s="161" t="s">
        <v>51</v>
      </c>
      <c r="G61" s="159" t="s">
        <v>50</v>
      </c>
      <c r="H61" s="160"/>
      <c r="I61" s="160"/>
      <c r="J61" s="162" t="s">
        <v>51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52</v>
      </c>
      <c r="E65" s="163"/>
      <c r="F65" s="163"/>
      <c r="G65" s="157" t="s">
        <v>53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50</v>
      </c>
      <c r="E76" s="160"/>
      <c r="F76" s="161" t="s">
        <v>51</v>
      </c>
      <c r="G76" s="159" t="s">
        <v>50</v>
      </c>
      <c r="H76" s="160"/>
      <c r="I76" s="160"/>
      <c r="J76" s="162" t="s">
        <v>51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15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Vintířov - chodník u základní školy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19</v>
      </c>
      <c r="D87" s="40"/>
      <c r="E87" s="40"/>
      <c r="F87" s="27" t="str">
        <f>F10</f>
        <v xml:space="preserve"> </v>
      </c>
      <c r="G87" s="40"/>
      <c r="H87" s="40"/>
      <c r="I87" s="32" t="s">
        <v>21</v>
      </c>
      <c r="J87" s="79" t="str">
        <f>IF(J10="","",J10)</f>
        <v>25. 4. 2023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23</v>
      </c>
      <c r="D89" s="40"/>
      <c r="E89" s="40"/>
      <c r="F89" s="27" t="str">
        <f>E13</f>
        <v>Obec Vintířov</v>
      </c>
      <c r="G89" s="40"/>
      <c r="H89" s="40"/>
      <c r="I89" s="32" t="s">
        <v>29</v>
      </c>
      <c r="J89" s="36" t="str">
        <f>E19</f>
        <v>PDS Ostrov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25.65" customHeight="1">
      <c r="A90" s="38"/>
      <c r="B90" s="39"/>
      <c r="C90" s="32" t="s">
        <v>27</v>
      </c>
      <c r="D90" s="40"/>
      <c r="E90" s="40"/>
      <c r="F90" s="27" t="str">
        <f>IF(E16="","",E16)</f>
        <v>Vyplň údaj</v>
      </c>
      <c r="G90" s="40"/>
      <c r="H90" s="40"/>
      <c r="I90" s="32" t="s">
        <v>32</v>
      </c>
      <c r="J90" s="36" t="str">
        <f>E22</f>
        <v>Neubauerová Soňa, SK-Projekt Ostrov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8" t="s">
        <v>85</v>
      </c>
      <c r="D92" s="169"/>
      <c r="E92" s="169"/>
      <c r="F92" s="169"/>
      <c r="G92" s="169"/>
      <c r="H92" s="169"/>
      <c r="I92" s="169"/>
      <c r="J92" s="170" t="s">
        <v>86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1" t="s">
        <v>87</v>
      </c>
      <c r="D94" s="40"/>
      <c r="E94" s="40"/>
      <c r="F94" s="40"/>
      <c r="G94" s="40"/>
      <c r="H94" s="40"/>
      <c r="I94" s="40"/>
      <c r="J94" s="110">
        <f>J126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88</v>
      </c>
    </row>
    <row r="95" spans="1:31" s="9" customFormat="1" ht="24.95" customHeight="1">
      <c r="A95" s="9"/>
      <c r="B95" s="172"/>
      <c r="C95" s="173"/>
      <c r="D95" s="174" t="s">
        <v>89</v>
      </c>
      <c r="E95" s="175"/>
      <c r="F95" s="175"/>
      <c r="G95" s="175"/>
      <c r="H95" s="175"/>
      <c r="I95" s="175"/>
      <c r="J95" s="176">
        <f>J127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90</v>
      </c>
      <c r="E96" s="181"/>
      <c r="F96" s="181"/>
      <c r="G96" s="181"/>
      <c r="H96" s="181"/>
      <c r="I96" s="181"/>
      <c r="J96" s="182">
        <f>J128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91</v>
      </c>
      <c r="E97" s="181"/>
      <c r="F97" s="181"/>
      <c r="G97" s="181"/>
      <c r="H97" s="181"/>
      <c r="I97" s="181"/>
      <c r="J97" s="182">
        <f>J165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92</v>
      </c>
      <c r="E98" s="181"/>
      <c r="F98" s="181"/>
      <c r="G98" s="181"/>
      <c r="H98" s="181"/>
      <c r="I98" s="181"/>
      <c r="J98" s="182">
        <f>J177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93</v>
      </c>
      <c r="E99" s="181"/>
      <c r="F99" s="181"/>
      <c r="G99" s="181"/>
      <c r="H99" s="181"/>
      <c r="I99" s="181"/>
      <c r="J99" s="182">
        <f>J196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94</v>
      </c>
      <c r="E100" s="181"/>
      <c r="F100" s="181"/>
      <c r="G100" s="181"/>
      <c r="H100" s="181"/>
      <c r="I100" s="181"/>
      <c r="J100" s="182">
        <f>J198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95</v>
      </c>
      <c r="E101" s="181"/>
      <c r="F101" s="181"/>
      <c r="G101" s="181"/>
      <c r="H101" s="181"/>
      <c r="I101" s="181"/>
      <c r="J101" s="182">
        <f>J206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78"/>
      <c r="C102" s="179"/>
      <c r="D102" s="180" t="s">
        <v>96</v>
      </c>
      <c r="E102" s="181"/>
      <c r="F102" s="181"/>
      <c r="G102" s="181"/>
      <c r="H102" s="181"/>
      <c r="I102" s="181"/>
      <c r="J102" s="182">
        <f>J215</f>
        <v>0</v>
      </c>
      <c r="K102" s="179"/>
      <c r="L102" s="18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78"/>
      <c r="C103" s="179"/>
      <c r="D103" s="180" t="s">
        <v>97</v>
      </c>
      <c r="E103" s="181"/>
      <c r="F103" s="181"/>
      <c r="G103" s="181"/>
      <c r="H103" s="181"/>
      <c r="I103" s="181"/>
      <c r="J103" s="182">
        <f>J220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98</v>
      </c>
      <c r="E104" s="181"/>
      <c r="F104" s="181"/>
      <c r="G104" s="181"/>
      <c r="H104" s="181"/>
      <c r="I104" s="181"/>
      <c r="J104" s="182">
        <f>J268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99</v>
      </c>
      <c r="E105" s="181"/>
      <c r="F105" s="181"/>
      <c r="G105" s="181"/>
      <c r="H105" s="181"/>
      <c r="I105" s="181"/>
      <c r="J105" s="182">
        <f>J270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72"/>
      <c r="C106" s="173"/>
      <c r="D106" s="174" t="s">
        <v>100</v>
      </c>
      <c r="E106" s="175"/>
      <c r="F106" s="175"/>
      <c r="G106" s="175"/>
      <c r="H106" s="175"/>
      <c r="I106" s="175"/>
      <c r="J106" s="176">
        <f>J284</f>
        <v>0</v>
      </c>
      <c r="K106" s="173"/>
      <c r="L106" s="177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78"/>
      <c r="C107" s="179"/>
      <c r="D107" s="180" t="s">
        <v>101</v>
      </c>
      <c r="E107" s="181"/>
      <c r="F107" s="181"/>
      <c r="G107" s="181"/>
      <c r="H107" s="181"/>
      <c r="I107" s="181"/>
      <c r="J107" s="182">
        <f>J285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72"/>
      <c r="C108" s="173"/>
      <c r="D108" s="174" t="s">
        <v>102</v>
      </c>
      <c r="E108" s="175"/>
      <c r="F108" s="175"/>
      <c r="G108" s="175"/>
      <c r="H108" s="175"/>
      <c r="I108" s="175"/>
      <c r="J108" s="176">
        <f>J287</f>
        <v>0</v>
      </c>
      <c r="K108" s="173"/>
      <c r="L108" s="177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4" spans="1:31" s="2" customFormat="1" ht="6.95" customHeight="1">
      <c r="A114" s="38"/>
      <c r="B114" s="68"/>
      <c r="C114" s="69"/>
      <c r="D114" s="69"/>
      <c r="E114" s="69"/>
      <c r="F114" s="69"/>
      <c r="G114" s="69"/>
      <c r="H114" s="69"/>
      <c r="I114" s="69"/>
      <c r="J114" s="69"/>
      <c r="K114" s="69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4.95" customHeight="1">
      <c r="A115" s="38"/>
      <c r="B115" s="39"/>
      <c r="C115" s="23" t="s">
        <v>103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15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76" t="str">
        <f>E7</f>
        <v>Vintířov - chodník u základní školy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19</v>
      </c>
      <c r="D120" s="40"/>
      <c r="E120" s="40"/>
      <c r="F120" s="27" t="str">
        <f>F10</f>
        <v xml:space="preserve"> </v>
      </c>
      <c r="G120" s="40"/>
      <c r="H120" s="40"/>
      <c r="I120" s="32" t="s">
        <v>21</v>
      </c>
      <c r="J120" s="79" t="str">
        <f>IF(J10="","",J10)</f>
        <v>25. 4. 2023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23</v>
      </c>
      <c r="D122" s="40"/>
      <c r="E122" s="40"/>
      <c r="F122" s="27" t="str">
        <f>E13</f>
        <v>Obec Vintířov</v>
      </c>
      <c r="G122" s="40"/>
      <c r="H122" s="40"/>
      <c r="I122" s="32" t="s">
        <v>29</v>
      </c>
      <c r="J122" s="36" t="str">
        <f>E19</f>
        <v>PDS Ostrov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25.65" customHeight="1">
      <c r="A123" s="38"/>
      <c r="B123" s="39"/>
      <c r="C123" s="32" t="s">
        <v>27</v>
      </c>
      <c r="D123" s="40"/>
      <c r="E123" s="40"/>
      <c r="F123" s="27" t="str">
        <f>IF(E16="","",E16)</f>
        <v>Vyplň údaj</v>
      </c>
      <c r="G123" s="40"/>
      <c r="H123" s="40"/>
      <c r="I123" s="32" t="s">
        <v>32</v>
      </c>
      <c r="J123" s="36" t="str">
        <f>E22</f>
        <v>Neubauerová Soňa, SK-Projekt Ostrov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184"/>
      <c r="B125" s="185"/>
      <c r="C125" s="186" t="s">
        <v>104</v>
      </c>
      <c r="D125" s="187" t="s">
        <v>60</v>
      </c>
      <c r="E125" s="187" t="s">
        <v>56</v>
      </c>
      <c r="F125" s="187" t="s">
        <v>57</v>
      </c>
      <c r="G125" s="187" t="s">
        <v>105</v>
      </c>
      <c r="H125" s="187" t="s">
        <v>106</v>
      </c>
      <c r="I125" s="187" t="s">
        <v>107</v>
      </c>
      <c r="J125" s="188" t="s">
        <v>86</v>
      </c>
      <c r="K125" s="189" t="s">
        <v>108</v>
      </c>
      <c r="L125" s="190"/>
      <c r="M125" s="100" t="s">
        <v>1</v>
      </c>
      <c r="N125" s="101" t="s">
        <v>39</v>
      </c>
      <c r="O125" s="101" t="s">
        <v>109</v>
      </c>
      <c r="P125" s="101" t="s">
        <v>110</v>
      </c>
      <c r="Q125" s="101" t="s">
        <v>111</v>
      </c>
      <c r="R125" s="101" t="s">
        <v>112</v>
      </c>
      <c r="S125" s="101" t="s">
        <v>113</v>
      </c>
      <c r="T125" s="102" t="s">
        <v>114</v>
      </c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</row>
    <row r="126" spans="1:63" s="2" customFormat="1" ht="22.8" customHeight="1">
      <c r="A126" s="38"/>
      <c r="B126" s="39"/>
      <c r="C126" s="107" t="s">
        <v>115</v>
      </c>
      <c r="D126" s="40"/>
      <c r="E126" s="40"/>
      <c r="F126" s="40"/>
      <c r="G126" s="40"/>
      <c r="H126" s="40"/>
      <c r="I126" s="40"/>
      <c r="J126" s="191">
        <f>BK126</f>
        <v>0</v>
      </c>
      <c r="K126" s="40"/>
      <c r="L126" s="44"/>
      <c r="M126" s="103"/>
      <c r="N126" s="192"/>
      <c r="O126" s="104"/>
      <c r="P126" s="193">
        <f>P127+P284+P287</f>
        <v>0</v>
      </c>
      <c r="Q126" s="104"/>
      <c r="R126" s="193">
        <f>R127+R284+R287</f>
        <v>129.32087</v>
      </c>
      <c r="S126" s="104"/>
      <c r="T126" s="194">
        <f>T127+T284+T287</f>
        <v>56.7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74</v>
      </c>
      <c r="AU126" s="17" t="s">
        <v>88</v>
      </c>
      <c r="BK126" s="195">
        <f>BK127+BK284+BK287</f>
        <v>0</v>
      </c>
    </row>
    <row r="127" spans="1:63" s="12" customFormat="1" ht="25.9" customHeight="1">
      <c r="A127" s="12"/>
      <c r="B127" s="196"/>
      <c r="C127" s="197"/>
      <c r="D127" s="198" t="s">
        <v>74</v>
      </c>
      <c r="E127" s="199" t="s">
        <v>116</v>
      </c>
      <c r="F127" s="199" t="s">
        <v>117</v>
      </c>
      <c r="G127" s="197"/>
      <c r="H127" s="197"/>
      <c r="I127" s="200"/>
      <c r="J127" s="201">
        <f>BK127</f>
        <v>0</v>
      </c>
      <c r="K127" s="197"/>
      <c r="L127" s="202"/>
      <c r="M127" s="203"/>
      <c r="N127" s="204"/>
      <c r="O127" s="204"/>
      <c r="P127" s="205">
        <f>P128+P165+P177+P196+P198+P206+P215+P220+P268+P270</f>
        <v>0</v>
      </c>
      <c r="Q127" s="204"/>
      <c r="R127" s="205">
        <f>R128+R165+R177+R196+R198+R206+R215+R220+R268+R270</f>
        <v>129.32087</v>
      </c>
      <c r="S127" s="204"/>
      <c r="T127" s="206">
        <f>T128+T165+T177+T196+T198+T206+T215+T220+T268+T270</f>
        <v>56.7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7" t="s">
        <v>80</v>
      </c>
      <c r="AT127" s="208" t="s">
        <v>74</v>
      </c>
      <c r="AU127" s="208" t="s">
        <v>75</v>
      </c>
      <c r="AY127" s="207" t="s">
        <v>118</v>
      </c>
      <c r="BK127" s="209">
        <f>BK128+BK165+BK177+BK196+BK198+BK206+BK215+BK220+BK268+BK270</f>
        <v>0</v>
      </c>
    </row>
    <row r="128" spans="1:63" s="12" customFormat="1" ht="22.8" customHeight="1">
      <c r="A128" s="12"/>
      <c r="B128" s="196"/>
      <c r="C128" s="197"/>
      <c r="D128" s="198" t="s">
        <v>74</v>
      </c>
      <c r="E128" s="210" t="s">
        <v>80</v>
      </c>
      <c r="F128" s="210" t="s">
        <v>119</v>
      </c>
      <c r="G128" s="197"/>
      <c r="H128" s="197"/>
      <c r="I128" s="200"/>
      <c r="J128" s="211">
        <f>BK128</f>
        <v>0</v>
      </c>
      <c r="K128" s="197"/>
      <c r="L128" s="202"/>
      <c r="M128" s="203"/>
      <c r="N128" s="204"/>
      <c r="O128" s="204"/>
      <c r="P128" s="205">
        <f>SUM(P129:P164)</f>
        <v>0</v>
      </c>
      <c r="Q128" s="204"/>
      <c r="R128" s="205">
        <f>SUM(R129:R164)</f>
        <v>0.01957</v>
      </c>
      <c r="S128" s="204"/>
      <c r="T128" s="206">
        <f>SUM(T129:T164)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7" t="s">
        <v>80</v>
      </c>
      <c r="AT128" s="208" t="s">
        <v>74</v>
      </c>
      <c r="AU128" s="208" t="s">
        <v>80</v>
      </c>
      <c r="AY128" s="207" t="s">
        <v>118</v>
      </c>
      <c r="BK128" s="209">
        <f>SUM(BK129:BK164)</f>
        <v>0</v>
      </c>
    </row>
    <row r="129" spans="1:65" s="2" customFormat="1" ht="37.8" customHeight="1">
      <c r="A129" s="38"/>
      <c r="B129" s="39"/>
      <c r="C129" s="212" t="s">
        <v>80</v>
      </c>
      <c r="D129" s="212" t="s">
        <v>120</v>
      </c>
      <c r="E129" s="213" t="s">
        <v>121</v>
      </c>
      <c r="F129" s="214" t="s">
        <v>122</v>
      </c>
      <c r="G129" s="215" t="s">
        <v>123</v>
      </c>
      <c r="H129" s="216">
        <v>140</v>
      </c>
      <c r="I129" s="217"/>
      <c r="J129" s="216">
        <f>ROUND(I129*H129,2)</f>
        <v>0</v>
      </c>
      <c r="K129" s="218"/>
      <c r="L129" s="44"/>
      <c r="M129" s="219" t="s">
        <v>1</v>
      </c>
      <c r="N129" s="220" t="s">
        <v>40</v>
      </c>
      <c r="O129" s="91"/>
      <c r="P129" s="221">
        <f>O129*H129</f>
        <v>0</v>
      </c>
      <c r="Q129" s="221">
        <v>0</v>
      </c>
      <c r="R129" s="221">
        <f>Q129*H129</f>
        <v>0</v>
      </c>
      <c r="S129" s="221">
        <v>0</v>
      </c>
      <c r="T129" s="22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124</v>
      </c>
      <c r="AT129" s="223" t="s">
        <v>120</v>
      </c>
      <c r="AU129" s="223" t="s">
        <v>82</v>
      </c>
      <c r="AY129" s="17" t="s">
        <v>118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80</v>
      </c>
      <c r="BK129" s="224">
        <f>ROUND(I129*H129,2)</f>
        <v>0</v>
      </c>
      <c r="BL129" s="17" t="s">
        <v>124</v>
      </c>
      <c r="BM129" s="223" t="s">
        <v>125</v>
      </c>
    </row>
    <row r="130" spans="1:51" s="13" customFormat="1" ht="12">
      <c r="A130" s="13"/>
      <c r="B130" s="225"/>
      <c r="C130" s="226"/>
      <c r="D130" s="227" t="s">
        <v>126</v>
      </c>
      <c r="E130" s="228" t="s">
        <v>1</v>
      </c>
      <c r="F130" s="229" t="s">
        <v>127</v>
      </c>
      <c r="G130" s="226"/>
      <c r="H130" s="228" t="s">
        <v>1</v>
      </c>
      <c r="I130" s="230"/>
      <c r="J130" s="226"/>
      <c r="K130" s="226"/>
      <c r="L130" s="231"/>
      <c r="M130" s="232"/>
      <c r="N130" s="233"/>
      <c r="O130" s="233"/>
      <c r="P130" s="233"/>
      <c r="Q130" s="233"/>
      <c r="R130" s="233"/>
      <c r="S130" s="233"/>
      <c r="T130" s="23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5" t="s">
        <v>126</v>
      </c>
      <c r="AU130" s="235" t="s">
        <v>82</v>
      </c>
      <c r="AV130" s="13" t="s">
        <v>80</v>
      </c>
      <c r="AW130" s="13" t="s">
        <v>31</v>
      </c>
      <c r="AX130" s="13" t="s">
        <v>75</v>
      </c>
      <c r="AY130" s="235" t="s">
        <v>118</v>
      </c>
    </row>
    <row r="131" spans="1:51" s="13" customFormat="1" ht="12">
      <c r="A131" s="13"/>
      <c r="B131" s="225"/>
      <c r="C131" s="226"/>
      <c r="D131" s="227" t="s">
        <v>126</v>
      </c>
      <c r="E131" s="228" t="s">
        <v>1</v>
      </c>
      <c r="F131" s="229" t="s">
        <v>128</v>
      </c>
      <c r="G131" s="226"/>
      <c r="H131" s="228" t="s">
        <v>1</v>
      </c>
      <c r="I131" s="230"/>
      <c r="J131" s="226"/>
      <c r="K131" s="226"/>
      <c r="L131" s="231"/>
      <c r="M131" s="232"/>
      <c r="N131" s="233"/>
      <c r="O131" s="233"/>
      <c r="P131" s="233"/>
      <c r="Q131" s="233"/>
      <c r="R131" s="233"/>
      <c r="S131" s="233"/>
      <c r="T131" s="23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5" t="s">
        <v>126</v>
      </c>
      <c r="AU131" s="235" t="s">
        <v>82</v>
      </c>
      <c r="AV131" s="13" t="s">
        <v>80</v>
      </c>
      <c r="AW131" s="13" t="s">
        <v>31</v>
      </c>
      <c r="AX131" s="13" t="s">
        <v>75</v>
      </c>
      <c r="AY131" s="235" t="s">
        <v>118</v>
      </c>
    </row>
    <row r="132" spans="1:51" s="14" customFormat="1" ht="12">
      <c r="A132" s="14"/>
      <c r="B132" s="236"/>
      <c r="C132" s="237"/>
      <c r="D132" s="227" t="s">
        <v>126</v>
      </c>
      <c r="E132" s="238" t="s">
        <v>1</v>
      </c>
      <c r="F132" s="239" t="s">
        <v>129</v>
      </c>
      <c r="G132" s="237"/>
      <c r="H132" s="240">
        <v>140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6" t="s">
        <v>126</v>
      </c>
      <c r="AU132" s="246" t="s">
        <v>82</v>
      </c>
      <c r="AV132" s="14" t="s">
        <v>82</v>
      </c>
      <c r="AW132" s="14" t="s">
        <v>31</v>
      </c>
      <c r="AX132" s="14" t="s">
        <v>80</v>
      </c>
      <c r="AY132" s="246" t="s">
        <v>118</v>
      </c>
    </row>
    <row r="133" spans="1:65" s="2" customFormat="1" ht="37.8" customHeight="1">
      <c r="A133" s="38"/>
      <c r="B133" s="39"/>
      <c r="C133" s="212" t="s">
        <v>82</v>
      </c>
      <c r="D133" s="212" t="s">
        <v>120</v>
      </c>
      <c r="E133" s="213" t="s">
        <v>130</v>
      </c>
      <c r="F133" s="214" t="s">
        <v>131</v>
      </c>
      <c r="G133" s="215" t="s">
        <v>123</v>
      </c>
      <c r="H133" s="216">
        <v>80</v>
      </c>
      <c r="I133" s="217"/>
      <c r="J133" s="216">
        <f>ROUND(I133*H133,2)</f>
        <v>0</v>
      </c>
      <c r="K133" s="218"/>
      <c r="L133" s="44"/>
      <c r="M133" s="219" t="s">
        <v>1</v>
      </c>
      <c r="N133" s="220" t="s">
        <v>40</v>
      </c>
      <c r="O133" s="91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124</v>
      </c>
      <c r="AT133" s="223" t="s">
        <v>120</v>
      </c>
      <c r="AU133" s="223" t="s">
        <v>82</v>
      </c>
      <c r="AY133" s="17" t="s">
        <v>118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80</v>
      </c>
      <c r="BK133" s="224">
        <f>ROUND(I133*H133,2)</f>
        <v>0</v>
      </c>
      <c r="BL133" s="17" t="s">
        <v>124</v>
      </c>
      <c r="BM133" s="223" t="s">
        <v>132</v>
      </c>
    </row>
    <row r="134" spans="1:51" s="13" customFormat="1" ht="12">
      <c r="A134" s="13"/>
      <c r="B134" s="225"/>
      <c r="C134" s="226"/>
      <c r="D134" s="227" t="s">
        <v>126</v>
      </c>
      <c r="E134" s="228" t="s">
        <v>1</v>
      </c>
      <c r="F134" s="229" t="s">
        <v>133</v>
      </c>
      <c r="G134" s="226"/>
      <c r="H134" s="228" t="s">
        <v>1</v>
      </c>
      <c r="I134" s="230"/>
      <c r="J134" s="226"/>
      <c r="K134" s="226"/>
      <c r="L134" s="231"/>
      <c r="M134" s="232"/>
      <c r="N134" s="233"/>
      <c r="O134" s="233"/>
      <c r="P134" s="233"/>
      <c r="Q134" s="233"/>
      <c r="R134" s="233"/>
      <c r="S134" s="233"/>
      <c r="T134" s="23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5" t="s">
        <v>126</v>
      </c>
      <c r="AU134" s="235" t="s">
        <v>82</v>
      </c>
      <c r="AV134" s="13" t="s">
        <v>80</v>
      </c>
      <c r="AW134" s="13" t="s">
        <v>31</v>
      </c>
      <c r="AX134" s="13" t="s">
        <v>75</v>
      </c>
      <c r="AY134" s="235" t="s">
        <v>118</v>
      </c>
    </row>
    <row r="135" spans="1:51" s="14" customFormat="1" ht="12">
      <c r="A135" s="14"/>
      <c r="B135" s="236"/>
      <c r="C135" s="237"/>
      <c r="D135" s="227" t="s">
        <v>126</v>
      </c>
      <c r="E135" s="238" t="s">
        <v>1</v>
      </c>
      <c r="F135" s="239" t="s">
        <v>134</v>
      </c>
      <c r="G135" s="237"/>
      <c r="H135" s="240">
        <v>80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6" t="s">
        <v>126</v>
      </c>
      <c r="AU135" s="246" t="s">
        <v>82</v>
      </c>
      <c r="AV135" s="14" t="s">
        <v>82</v>
      </c>
      <c r="AW135" s="14" t="s">
        <v>31</v>
      </c>
      <c r="AX135" s="14" t="s">
        <v>80</v>
      </c>
      <c r="AY135" s="246" t="s">
        <v>118</v>
      </c>
    </row>
    <row r="136" spans="1:65" s="2" customFormat="1" ht="37.8" customHeight="1">
      <c r="A136" s="38"/>
      <c r="B136" s="39"/>
      <c r="C136" s="212" t="s">
        <v>135</v>
      </c>
      <c r="D136" s="212" t="s">
        <v>120</v>
      </c>
      <c r="E136" s="213" t="s">
        <v>136</v>
      </c>
      <c r="F136" s="214" t="s">
        <v>137</v>
      </c>
      <c r="G136" s="215" t="s">
        <v>123</v>
      </c>
      <c r="H136" s="216">
        <v>60</v>
      </c>
      <c r="I136" s="217"/>
      <c r="J136" s="216">
        <f>ROUND(I136*H136,2)</f>
        <v>0</v>
      </c>
      <c r="K136" s="218"/>
      <c r="L136" s="44"/>
      <c r="M136" s="219" t="s">
        <v>1</v>
      </c>
      <c r="N136" s="220" t="s">
        <v>40</v>
      </c>
      <c r="O136" s="91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124</v>
      </c>
      <c r="AT136" s="223" t="s">
        <v>120</v>
      </c>
      <c r="AU136" s="223" t="s">
        <v>82</v>
      </c>
      <c r="AY136" s="17" t="s">
        <v>118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80</v>
      </c>
      <c r="BK136" s="224">
        <f>ROUND(I136*H136,2)</f>
        <v>0</v>
      </c>
      <c r="BL136" s="17" t="s">
        <v>124</v>
      </c>
      <c r="BM136" s="223" t="s">
        <v>138</v>
      </c>
    </row>
    <row r="137" spans="1:51" s="13" customFormat="1" ht="12">
      <c r="A137" s="13"/>
      <c r="B137" s="225"/>
      <c r="C137" s="226"/>
      <c r="D137" s="227" t="s">
        <v>126</v>
      </c>
      <c r="E137" s="228" t="s">
        <v>1</v>
      </c>
      <c r="F137" s="229" t="s">
        <v>139</v>
      </c>
      <c r="G137" s="226"/>
      <c r="H137" s="228" t="s">
        <v>1</v>
      </c>
      <c r="I137" s="230"/>
      <c r="J137" s="226"/>
      <c r="K137" s="226"/>
      <c r="L137" s="231"/>
      <c r="M137" s="232"/>
      <c r="N137" s="233"/>
      <c r="O137" s="233"/>
      <c r="P137" s="233"/>
      <c r="Q137" s="233"/>
      <c r="R137" s="233"/>
      <c r="S137" s="233"/>
      <c r="T137" s="23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5" t="s">
        <v>126</v>
      </c>
      <c r="AU137" s="235" t="s">
        <v>82</v>
      </c>
      <c r="AV137" s="13" t="s">
        <v>80</v>
      </c>
      <c r="AW137" s="13" t="s">
        <v>31</v>
      </c>
      <c r="AX137" s="13" t="s">
        <v>75</v>
      </c>
      <c r="AY137" s="235" t="s">
        <v>118</v>
      </c>
    </row>
    <row r="138" spans="1:51" s="13" customFormat="1" ht="12">
      <c r="A138" s="13"/>
      <c r="B138" s="225"/>
      <c r="C138" s="226"/>
      <c r="D138" s="227" t="s">
        <v>126</v>
      </c>
      <c r="E138" s="228" t="s">
        <v>1</v>
      </c>
      <c r="F138" s="229" t="s">
        <v>140</v>
      </c>
      <c r="G138" s="226"/>
      <c r="H138" s="228" t="s">
        <v>1</v>
      </c>
      <c r="I138" s="230"/>
      <c r="J138" s="226"/>
      <c r="K138" s="226"/>
      <c r="L138" s="231"/>
      <c r="M138" s="232"/>
      <c r="N138" s="233"/>
      <c r="O138" s="233"/>
      <c r="P138" s="233"/>
      <c r="Q138" s="233"/>
      <c r="R138" s="233"/>
      <c r="S138" s="233"/>
      <c r="T138" s="23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5" t="s">
        <v>126</v>
      </c>
      <c r="AU138" s="235" t="s">
        <v>82</v>
      </c>
      <c r="AV138" s="13" t="s">
        <v>80</v>
      </c>
      <c r="AW138" s="13" t="s">
        <v>31</v>
      </c>
      <c r="AX138" s="13" t="s">
        <v>75</v>
      </c>
      <c r="AY138" s="235" t="s">
        <v>118</v>
      </c>
    </row>
    <row r="139" spans="1:51" s="14" customFormat="1" ht="12">
      <c r="A139" s="14"/>
      <c r="B139" s="236"/>
      <c r="C139" s="237"/>
      <c r="D139" s="227" t="s">
        <v>126</v>
      </c>
      <c r="E139" s="238" t="s">
        <v>1</v>
      </c>
      <c r="F139" s="239" t="s">
        <v>129</v>
      </c>
      <c r="G139" s="237"/>
      <c r="H139" s="240">
        <v>140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6" t="s">
        <v>126</v>
      </c>
      <c r="AU139" s="246" t="s">
        <v>82</v>
      </c>
      <c r="AV139" s="14" t="s">
        <v>82</v>
      </c>
      <c r="AW139" s="14" t="s">
        <v>31</v>
      </c>
      <c r="AX139" s="14" t="s">
        <v>75</v>
      </c>
      <c r="AY139" s="246" t="s">
        <v>118</v>
      </c>
    </row>
    <row r="140" spans="1:51" s="13" customFormat="1" ht="12">
      <c r="A140" s="13"/>
      <c r="B140" s="225"/>
      <c r="C140" s="226"/>
      <c r="D140" s="227" t="s">
        <v>126</v>
      </c>
      <c r="E140" s="228" t="s">
        <v>1</v>
      </c>
      <c r="F140" s="229" t="s">
        <v>141</v>
      </c>
      <c r="G140" s="226"/>
      <c r="H140" s="228" t="s">
        <v>1</v>
      </c>
      <c r="I140" s="230"/>
      <c r="J140" s="226"/>
      <c r="K140" s="226"/>
      <c r="L140" s="231"/>
      <c r="M140" s="232"/>
      <c r="N140" s="233"/>
      <c r="O140" s="233"/>
      <c r="P140" s="233"/>
      <c r="Q140" s="233"/>
      <c r="R140" s="233"/>
      <c r="S140" s="233"/>
      <c r="T140" s="23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5" t="s">
        <v>126</v>
      </c>
      <c r="AU140" s="235" t="s">
        <v>82</v>
      </c>
      <c r="AV140" s="13" t="s">
        <v>80</v>
      </c>
      <c r="AW140" s="13" t="s">
        <v>31</v>
      </c>
      <c r="AX140" s="13" t="s">
        <v>75</v>
      </c>
      <c r="AY140" s="235" t="s">
        <v>118</v>
      </c>
    </row>
    <row r="141" spans="1:51" s="14" customFormat="1" ht="12">
      <c r="A141" s="14"/>
      <c r="B141" s="236"/>
      <c r="C141" s="237"/>
      <c r="D141" s="227" t="s">
        <v>126</v>
      </c>
      <c r="E141" s="238" t="s">
        <v>1</v>
      </c>
      <c r="F141" s="239" t="s">
        <v>142</v>
      </c>
      <c r="G141" s="237"/>
      <c r="H141" s="240">
        <v>-80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6" t="s">
        <v>126</v>
      </c>
      <c r="AU141" s="246" t="s">
        <v>82</v>
      </c>
      <c r="AV141" s="14" t="s">
        <v>82</v>
      </c>
      <c r="AW141" s="14" t="s">
        <v>31</v>
      </c>
      <c r="AX141" s="14" t="s">
        <v>75</v>
      </c>
      <c r="AY141" s="246" t="s">
        <v>118</v>
      </c>
    </row>
    <row r="142" spans="1:51" s="15" customFormat="1" ht="12">
      <c r="A142" s="15"/>
      <c r="B142" s="247"/>
      <c r="C142" s="248"/>
      <c r="D142" s="227" t="s">
        <v>126</v>
      </c>
      <c r="E142" s="249" t="s">
        <v>1</v>
      </c>
      <c r="F142" s="250" t="s">
        <v>143</v>
      </c>
      <c r="G142" s="248"/>
      <c r="H142" s="251">
        <v>60</v>
      </c>
      <c r="I142" s="252"/>
      <c r="J142" s="248"/>
      <c r="K142" s="248"/>
      <c r="L142" s="253"/>
      <c r="M142" s="254"/>
      <c r="N142" s="255"/>
      <c r="O142" s="255"/>
      <c r="P142" s="255"/>
      <c r="Q142" s="255"/>
      <c r="R142" s="255"/>
      <c r="S142" s="255"/>
      <c r="T142" s="256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57" t="s">
        <v>126</v>
      </c>
      <c r="AU142" s="257" t="s">
        <v>82</v>
      </c>
      <c r="AV142" s="15" t="s">
        <v>124</v>
      </c>
      <c r="AW142" s="15" t="s">
        <v>31</v>
      </c>
      <c r="AX142" s="15" t="s">
        <v>80</v>
      </c>
      <c r="AY142" s="257" t="s">
        <v>118</v>
      </c>
    </row>
    <row r="143" spans="1:65" s="2" customFormat="1" ht="16.5" customHeight="1">
      <c r="A143" s="38"/>
      <c r="B143" s="39"/>
      <c r="C143" s="212" t="s">
        <v>124</v>
      </c>
      <c r="D143" s="212" t="s">
        <v>120</v>
      </c>
      <c r="E143" s="213" t="s">
        <v>144</v>
      </c>
      <c r="F143" s="214" t="s">
        <v>145</v>
      </c>
      <c r="G143" s="215" t="s">
        <v>123</v>
      </c>
      <c r="H143" s="216">
        <v>60</v>
      </c>
      <c r="I143" s="217"/>
      <c r="J143" s="216">
        <f>ROUND(I143*H143,2)</f>
        <v>0</v>
      </c>
      <c r="K143" s="218"/>
      <c r="L143" s="44"/>
      <c r="M143" s="219" t="s">
        <v>1</v>
      </c>
      <c r="N143" s="220" t="s">
        <v>40</v>
      </c>
      <c r="O143" s="91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124</v>
      </c>
      <c r="AT143" s="223" t="s">
        <v>120</v>
      </c>
      <c r="AU143" s="223" t="s">
        <v>82</v>
      </c>
      <c r="AY143" s="17" t="s">
        <v>118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80</v>
      </c>
      <c r="BK143" s="224">
        <f>ROUND(I143*H143,2)</f>
        <v>0</v>
      </c>
      <c r="BL143" s="17" t="s">
        <v>124</v>
      </c>
      <c r="BM143" s="223" t="s">
        <v>146</v>
      </c>
    </row>
    <row r="144" spans="1:65" s="2" customFormat="1" ht="33" customHeight="1">
      <c r="A144" s="38"/>
      <c r="B144" s="39"/>
      <c r="C144" s="212" t="s">
        <v>147</v>
      </c>
      <c r="D144" s="212" t="s">
        <v>120</v>
      </c>
      <c r="E144" s="213" t="s">
        <v>148</v>
      </c>
      <c r="F144" s="214" t="s">
        <v>149</v>
      </c>
      <c r="G144" s="215" t="s">
        <v>150</v>
      </c>
      <c r="H144" s="216">
        <v>120</v>
      </c>
      <c r="I144" s="217"/>
      <c r="J144" s="216">
        <f>ROUND(I144*H144,2)</f>
        <v>0</v>
      </c>
      <c r="K144" s="218"/>
      <c r="L144" s="44"/>
      <c r="M144" s="219" t="s">
        <v>1</v>
      </c>
      <c r="N144" s="220" t="s">
        <v>40</v>
      </c>
      <c r="O144" s="91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124</v>
      </c>
      <c r="AT144" s="223" t="s">
        <v>120</v>
      </c>
      <c r="AU144" s="223" t="s">
        <v>82</v>
      </c>
      <c r="AY144" s="17" t="s">
        <v>118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80</v>
      </c>
      <c r="BK144" s="224">
        <f>ROUND(I144*H144,2)</f>
        <v>0</v>
      </c>
      <c r="BL144" s="17" t="s">
        <v>124</v>
      </c>
      <c r="BM144" s="223" t="s">
        <v>151</v>
      </c>
    </row>
    <row r="145" spans="1:51" s="14" customFormat="1" ht="12">
      <c r="A145" s="14"/>
      <c r="B145" s="236"/>
      <c r="C145" s="237"/>
      <c r="D145" s="227" t="s">
        <v>126</v>
      </c>
      <c r="E145" s="238" t="s">
        <v>1</v>
      </c>
      <c r="F145" s="239" t="s">
        <v>152</v>
      </c>
      <c r="G145" s="237"/>
      <c r="H145" s="240">
        <v>120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6" t="s">
        <v>126</v>
      </c>
      <c r="AU145" s="246" t="s">
        <v>82</v>
      </c>
      <c r="AV145" s="14" t="s">
        <v>82</v>
      </c>
      <c r="AW145" s="14" t="s">
        <v>31</v>
      </c>
      <c r="AX145" s="14" t="s">
        <v>80</v>
      </c>
      <c r="AY145" s="246" t="s">
        <v>118</v>
      </c>
    </row>
    <row r="146" spans="1:65" s="2" customFormat="1" ht="24.15" customHeight="1">
      <c r="A146" s="38"/>
      <c r="B146" s="39"/>
      <c r="C146" s="212" t="s">
        <v>153</v>
      </c>
      <c r="D146" s="212" t="s">
        <v>120</v>
      </c>
      <c r="E146" s="213" t="s">
        <v>154</v>
      </c>
      <c r="F146" s="214" t="s">
        <v>155</v>
      </c>
      <c r="G146" s="215" t="s">
        <v>156</v>
      </c>
      <c r="H146" s="216">
        <v>390</v>
      </c>
      <c r="I146" s="217"/>
      <c r="J146" s="216">
        <f>ROUND(I146*H146,2)</f>
        <v>0</v>
      </c>
      <c r="K146" s="218"/>
      <c r="L146" s="44"/>
      <c r="M146" s="219" t="s">
        <v>1</v>
      </c>
      <c r="N146" s="220" t="s">
        <v>40</v>
      </c>
      <c r="O146" s="91"/>
      <c r="P146" s="221">
        <f>O146*H146</f>
        <v>0</v>
      </c>
      <c r="Q146" s="221">
        <v>0</v>
      </c>
      <c r="R146" s="221">
        <f>Q146*H146</f>
        <v>0</v>
      </c>
      <c r="S146" s="221">
        <v>0</v>
      </c>
      <c r="T146" s="22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3" t="s">
        <v>124</v>
      </c>
      <c r="AT146" s="223" t="s">
        <v>120</v>
      </c>
      <c r="AU146" s="223" t="s">
        <v>82</v>
      </c>
      <c r="AY146" s="17" t="s">
        <v>118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80</v>
      </c>
      <c r="BK146" s="224">
        <f>ROUND(I146*H146,2)</f>
        <v>0</v>
      </c>
      <c r="BL146" s="17" t="s">
        <v>124</v>
      </c>
      <c r="BM146" s="223" t="s">
        <v>157</v>
      </c>
    </row>
    <row r="147" spans="1:51" s="13" customFormat="1" ht="12">
      <c r="A147" s="13"/>
      <c r="B147" s="225"/>
      <c r="C147" s="226"/>
      <c r="D147" s="227" t="s">
        <v>126</v>
      </c>
      <c r="E147" s="228" t="s">
        <v>1</v>
      </c>
      <c r="F147" s="229" t="s">
        <v>158</v>
      </c>
      <c r="G147" s="226"/>
      <c r="H147" s="228" t="s">
        <v>1</v>
      </c>
      <c r="I147" s="230"/>
      <c r="J147" s="226"/>
      <c r="K147" s="226"/>
      <c r="L147" s="231"/>
      <c r="M147" s="232"/>
      <c r="N147" s="233"/>
      <c r="O147" s="233"/>
      <c r="P147" s="233"/>
      <c r="Q147" s="233"/>
      <c r="R147" s="233"/>
      <c r="S147" s="233"/>
      <c r="T147" s="23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5" t="s">
        <v>126</v>
      </c>
      <c r="AU147" s="235" t="s">
        <v>82</v>
      </c>
      <c r="AV147" s="13" t="s">
        <v>80</v>
      </c>
      <c r="AW147" s="13" t="s">
        <v>31</v>
      </c>
      <c r="AX147" s="13" t="s">
        <v>75</v>
      </c>
      <c r="AY147" s="235" t="s">
        <v>118</v>
      </c>
    </row>
    <row r="148" spans="1:51" s="14" customFormat="1" ht="12">
      <c r="A148" s="14"/>
      <c r="B148" s="236"/>
      <c r="C148" s="237"/>
      <c r="D148" s="227" t="s">
        <v>126</v>
      </c>
      <c r="E148" s="238" t="s">
        <v>1</v>
      </c>
      <c r="F148" s="239" t="s">
        <v>159</v>
      </c>
      <c r="G148" s="237"/>
      <c r="H148" s="240">
        <v>390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6" t="s">
        <v>126</v>
      </c>
      <c r="AU148" s="246" t="s">
        <v>82</v>
      </c>
      <c r="AV148" s="14" t="s">
        <v>82</v>
      </c>
      <c r="AW148" s="14" t="s">
        <v>31</v>
      </c>
      <c r="AX148" s="14" t="s">
        <v>80</v>
      </c>
      <c r="AY148" s="246" t="s">
        <v>118</v>
      </c>
    </row>
    <row r="149" spans="1:65" s="2" customFormat="1" ht="16.5" customHeight="1">
      <c r="A149" s="38"/>
      <c r="B149" s="39"/>
      <c r="C149" s="212" t="s">
        <v>160</v>
      </c>
      <c r="D149" s="212" t="s">
        <v>120</v>
      </c>
      <c r="E149" s="213" t="s">
        <v>161</v>
      </c>
      <c r="F149" s="214" t="s">
        <v>162</v>
      </c>
      <c r="G149" s="215" t="s">
        <v>156</v>
      </c>
      <c r="H149" s="216">
        <v>380</v>
      </c>
      <c r="I149" s="217"/>
      <c r="J149" s="216">
        <f>ROUND(I149*H149,2)</f>
        <v>0</v>
      </c>
      <c r="K149" s="218"/>
      <c r="L149" s="44"/>
      <c r="M149" s="219" t="s">
        <v>1</v>
      </c>
      <c r="N149" s="220" t="s">
        <v>40</v>
      </c>
      <c r="O149" s="91"/>
      <c r="P149" s="221">
        <f>O149*H149</f>
        <v>0</v>
      </c>
      <c r="Q149" s="221">
        <v>0</v>
      </c>
      <c r="R149" s="221">
        <f>Q149*H149</f>
        <v>0</v>
      </c>
      <c r="S149" s="221">
        <v>0</v>
      </c>
      <c r="T149" s="22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3" t="s">
        <v>124</v>
      </c>
      <c r="AT149" s="223" t="s">
        <v>120</v>
      </c>
      <c r="AU149" s="223" t="s">
        <v>82</v>
      </c>
      <c r="AY149" s="17" t="s">
        <v>118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80</v>
      </c>
      <c r="BK149" s="224">
        <f>ROUND(I149*H149,2)</f>
        <v>0</v>
      </c>
      <c r="BL149" s="17" t="s">
        <v>124</v>
      </c>
      <c r="BM149" s="223" t="s">
        <v>163</v>
      </c>
    </row>
    <row r="150" spans="1:51" s="13" customFormat="1" ht="12">
      <c r="A150" s="13"/>
      <c r="B150" s="225"/>
      <c r="C150" s="226"/>
      <c r="D150" s="227" t="s">
        <v>126</v>
      </c>
      <c r="E150" s="228" t="s">
        <v>1</v>
      </c>
      <c r="F150" s="229" t="s">
        <v>164</v>
      </c>
      <c r="G150" s="226"/>
      <c r="H150" s="228" t="s">
        <v>1</v>
      </c>
      <c r="I150" s="230"/>
      <c r="J150" s="226"/>
      <c r="K150" s="226"/>
      <c r="L150" s="231"/>
      <c r="M150" s="232"/>
      <c r="N150" s="233"/>
      <c r="O150" s="233"/>
      <c r="P150" s="233"/>
      <c r="Q150" s="233"/>
      <c r="R150" s="233"/>
      <c r="S150" s="233"/>
      <c r="T150" s="23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5" t="s">
        <v>126</v>
      </c>
      <c r="AU150" s="235" t="s">
        <v>82</v>
      </c>
      <c r="AV150" s="13" t="s">
        <v>80</v>
      </c>
      <c r="AW150" s="13" t="s">
        <v>31</v>
      </c>
      <c r="AX150" s="13" t="s">
        <v>75</v>
      </c>
      <c r="AY150" s="235" t="s">
        <v>118</v>
      </c>
    </row>
    <row r="151" spans="1:51" s="13" customFormat="1" ht="12">
      <c r="A151" s="13"/>
      <c r="B151" s="225"/>
      <c r="C151" s="226"/>
      <c r="D151" s="227" t="s">
        <v>126</v>
      </c>
      <c r="E151" s="228" t="s">
        <v>1</v>
      </c>
      <c r="F151" s="229" t="s">
        <v>127</v>
      </c>
      <c r="G151" s="226"/>
      <c r="H151" s="228" t="s">
        <v>1</v>
      </c>
      <c r="I151" s="230"/>
      <c r="J151" s="226"/>
      <c r="K151" s="226"/>
      <c r="L151" s="231"/>
      <c r="M151" s="232"/>
      <c r="N151" s="233"/>
      <c r="O151" s="233"/>
      <c r="P151" s="233"/>
      <c r="Q151" s="233"/>
      <c r="R151" s="233"/>
      <c r="S151" s="233"/>
      <c r="T151" s="23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5" t="s">
        <v>126</v>
      </c>
      <c r="AU151" s="235" t="s">
        <v>82</v>
      </c>
      <c r="AV151" s="13" t="s">
        <v>80</v>
      </c>
      <c r="AW151" s="13" t="s">
        <v>31</v>
      </c>
      <c r="AX151" s="13" t="s">
        <v>75</v>
      </c>
      <c r="AY151" s="235" t="s">
        <v>118</v>
      </c>
    </row>
    <row r="152" spans="1:51" s="13" customFormat="1" ht="12">
      <c r="A152" s="13"/>
      <c r="B152" s="225"/>
      <c r="C152" s="226"/>
      <c r="D152" s="227" t="s">
        <v>126</v>
      </c>
      <c r="E152" s="228" t="s">
        <v>1</v>
      </c>
      <c r="F152" s="229" t="s">
        <v>128</v>
      </c>
      <c r="G152" s="226"/>
      <c r="H152" s="228" t="s">
        <v>1</v>
      </c>
      <c r="I152" s="230"/>
      <c r="J152" s="226"/>
      <c r="K152" s="226"/>
      <c r="L152" s="231"/>
      <c r="M152" s="232"/>
      <c r="N152" s="233"/>
      <c r="O152" s="233"/>
      <c r="P152" s="233"/>
      <c r="Q152" s="233"/>
      <c r="R152" s="233"/>
      <c r="S152" s="233"/>
      <c r="T152" s="23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5" t="s">
        <v>126</v>
      </c>
      <c r="AU152" s="235" t="s">
        <v>82</v>
      </c>
      <c r="AV152" s="13" t="s">
        <v>80</v>
      </c>
      <c r="AW152" s="13" t="s">
        <v>31</v>
      </c>
      <c r="AX152" s="13" t="s">
        <v>75</v>
      </c>
      <c r="AY152" s="235" t="s">
        <v>118</v>
      </c>
    </row>
    <row r="153" spans="1:51" s="14" customFormat="1" ht="12">
      <c r="A153" s="14"/>
      <c r="B153" s="236"/>
      <c r="C153" s="237"/>
      <c r="D153" s="227" t="s">
        <v>126</v>
      </c>
      <c r="E153" s="238" t="s">
        <v>1</v>
      </c>
      <c r="F153" s="239" t="s">
        <v>165</v>
      </c>
      <c r="G153" s="237"/>
      <c r="H153" s="240">
        <v>380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6" t="s">
        <v>126</v>
      </c>
      <c r="AU153" s="246" t="s">
        <v>82</v>
      </c>
      <c r="AV153" s="14" t="s">
        <v>82</v>
      </c>
      <c r="AW153" s="14" t="s">
        <v>31</v>
      </c>
      <c r="AX153" s="14" t="s">
        <v>80</v>
      </c>
      <c r="AY153" s="246" t="s">
        <v>118</v>
      </c>
    </row>
    <row r="154" spans="1:65" s="2" customFormat="1" ht="24.15" customHeight="1">
      <c r="A154" s="38"/>
      <c r="B154" s="39"/>
      <c r="C154" s="212" t="s">
        <v>166</v>
      </c>
      <c r="D154" s="212" t="s">
        <v>120</v>
      </c>
      <c r="E154" s="213" t="s">
        <v>167</v>
      </c>
      <c r="F154" s="214" t="s">
        <v>168</v>
      </c>
      <c r="G154" s="215" t="s">
        <v>156</v>
      </c>
      <c r="H154" s="216">
        <v>380</v>
      </c>
      <c r="I154" s="217"/>
      <c r="J154" s="216">
        <f>ROUND(I154*H154,2)</f>
        <v>0</v>
      </c>
      <c r="K154" s="218"/>
      <c r="L154" s="44"/>
      <c r="M154" s="219" t="s">
        <v>1</v>
      </c>
      <c r="N154" s="220" t="s">
        <v>40</v>
      </c>
      <c r="O154" s="91"/>
      <c r="P154" s="221">
        <f>O154*H154</f>
        <v>0</v>
      </c>
      <c r="Q154" s="221">
        <v>0</v>
      </c>
      <c r="R154" s="221">
        <f>Q154*H154</f>
        <v>0</v>
      </c>
      <c r="S154" s="221">
        <v>0</v>
      </c>
      <c r="T154" s="22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3" t="s">
        <v>124</v>
      </c>
      <c r="AT154" s="223" t="s">
        <v>120</v>
      </c>
      <c r="AU154" s="223" t="s">
        <v>82</v>
      </c>
      <c r="AY154" s="17" t="s">
        <v>118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80</v>
      </c>
      <c r="BK154" s="224">
        <f>ROUND(I154*H154,2)</f>
        <v>0</v>
      </c>
      <c r="BL154" s="17" t="s">
        <v>124</v>
      </c>
      <c r="BM154" s="223" t="s">
        <v>169</v>
      </c>
    </row>
    <row r="155" spans="1:51" s="13" customFormat="1" ht="12">
      <c r="A155" s="13"/>
      <c r="B155" s="225"/>
      <c r="C155" s="226"/>
      <c r="D155" s="227" t="s">
        <v>126</v>
      </c>
      <c r="E155" s="228" t="s">
        <v>1</v>
      </c>
      <c r="F155" s="229" t="s">
        <v>170</v>
      </c>
      <c r="G155" s="226"/>
      <c r="H155" s="228" t="s">
        <v>1</v>
      </c>
      <c r="I155" s="230"/>
      <c r="J155" s="226"/>
      <c r="K155" s="226"/>
      <c r="L155" s="231"/>
      <c r="M155" s="232"/>
      <c r="N155" s="233"/>
      <c r="O155" s="233"/>
      <c r="P155" s="233"/>
      <c r="Q155" s="233"/>
      <c r="R155" s="233"/>
      <c r="S155" s="233"/>
      <c r="T155" s="23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5" t="s">
        <v>126</v>
      </c>
      <c r="AU155" s="235" t="s">
        <v>82</v>
      </c>
      <c r="AV155" s="13" t="s">
        <v>80</v>
      </c>
      <c r="AW155" s="13" t="s">
        <v>31</v>
      </c>
      <c r="AX155" s="13" t="s">
        <v>75</v>
      </c>
      <c r="AY155" s="235" t="s">
        <v>118</v>
      </c>
    </row>
    <row r="156" spans="1:51" s="13" customFormat="1" ht="12">
      <c r="A156" s="13"/>
      <c r="B156" s="225"/>
      <c r="C156" s="226"/>
      <c r="D156" s="227" t="s">
        <v>126</v>
      </c>
      <c r="E156" s="228" t="s">
        <v>1</v>
      </c>
      <c r="F156" s="229" t="s">
        <v>127</v>
      </c>
      <c r="G156" s="226"/>
      <c r="H156" s="228" t="s">
        <v>1</v>
      </c>
      <c r="I156" s="230"/>
      <c r="J156" s="226"/>
      <c r="K156" s="226"/>
      <c r="L156" s="231"/>
      <c r="M156" s="232"/>
      <c r="N156" s="233"/>
      <c r="O156" s="233"/>
      <c r="P156" s="233"/>
      <c r="Q156" s="233"/>
      <c r="R156" s="233"/>
      <c r="S156" s="233"/>
      <c r="T156" s="23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5" t="s">
        <v>126</v>
      </c>
      <c r="AU156" s="235" t="s">
        <v>82</v>
      </c>
      <c r="AV156" s="13" t="s">
        <v>80</v>
      </c>
      <c r="AW156" s="13" t="s">
        <v>31</v>
      </c>
      <c r="AX156" s="13" t="s">
        <v>75</v>
      </c>
      <c r="AY156" s="235" t="s">
        <v>118</v>
      </c>
    </row>
    <row r="157" spans="1:51" s="13" customFormat="1" ht="12">
      <c r="A157" s="13"/>
      <c r="B157" s="225"/>
      <c r="C157" s="226"/>
      <c r="D157" s="227" t="s">
        <v>126</v>
      </c>
      <c r="E157" s="228" t="s">
        <v>1</v>
      </c>
      <c r="F157" s="229" t="s">
        <v>128</v>
      </c>
      <c r="G157" s="226"/>
      <c r="H157" s="228" t="s">
        <v>1</v>
      </c>
      <c r="I157" s="230"/>
      <c r="J157" s="226"/>
      <c r="K157" s="226"/>
      <c r="L157" s="231"/>
      <c r="M157" s="232"/>
      <c r="N157" s="233"/>
      <c r="O157" s="233"/>
      <c r="P157" s="233"/>
      <c r="Q157" s="233"/>
      <c r="R157" s="233"/>
      <c r="S157" s="233"/>
      <c r="T157" s="23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5" t="s">
        <v>126</v>
      </c>
      <c r="AU157" s="235" t="s">
        <v>82</v>
      </c>
      <c r="AV157" s="13" t="s">
        <v>80</v>
      </c>
      <c r="AW157" s="13" t="s">
        <v>31</v>
      </c>
      <c r="AX157" s="13" t="s">
        <v>75</v>
      </c>
      <c r="AY157" s="235" t="s">
        <v>118</v>
      </c>
    </row>
    <row r="158" spans="1:51" s="14" customFormat="1" ht="12">
      <c r="A158" s="14"/>
      <c r="B158" s="236"/>
      <c r="C158" s="237"/>
      <c r="D158" s="227" t="s">
        <v>126</v>
      </c>
      <c r="E158" s="238" t="s">
        <v>1</v>
      </c>
      <c r="F158" s="239" t="s">
        <v>165</v>
      </c>
      <c r="G158" s="237"/>
      <c r="H158" s="240">
        <v>380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6" t="s">
        <v>126</v>
      </c>
      <c r="AU158" s="246" t="s">
        <v>82</v>
      </c>
      <c r="AV158" s="14" t="s">
        <v>82</v>
      </c>
      <c r="AW158" s="14" t="s">
        <v>31</v>
      </c>
      <c r="AX158" s="14" t="s">
        <v>80</v>
      </c>
      <c r="AY158" s="246" t="s">
        <v>118</v>
      </c>
    </row>
    <row r="159" spans="1:65" s="2" customFormat="1" ht="16.5" customHeight="1">
      <c r="A159" s="38"/>
      <c r="B159" s="39"/>
      <c r="C159" s="258" t="s">
        <v>171</v>
      </c>
      <c r="D159" s="258" t="s">
        <v>172</v>
      </c>
      <c r="E159" s="259" t="s">
        <v>173</v>
      </c>
      <c r="F159" s="260" t="s">
        <v>174</v>
      </c>
      <c r="G159" s="261" t="s">
        <v>150</v>
      </c>
      <c r="H159" s="262">
        <v>57</v>
      </c>
      <c r="I159" s="263"/>
      <c r="J159" s="262">
        <f>ROUND(I159*H159,2)</f>
        <v>0</v>
      </c>
      <c r="K159" s="264"/>
      <c r="L159" s="265"/>
      <c r="M159" s="266" t="s">
        <v>1</v>
      </c>
      <c r="N159" s="267" t="s">
        <v>40</v>
      </c>
      <c r="O159" s="91"/>
      <c r="P159" s="221">
        <f>O159*H159</f>
        <v>0</v>
      </c>
      <c r="Q159" s="221">
        <v>0</v>
      </c>
      <c r="R159" s="221">
        <f>Q159*H159</f>
        <v>0</v>
      </c>
      <c r="S159" s="221">
        <v>0</v>
      </c>
      <c r="T159" s="22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3" t="s">
        <v>166</v>
      </c>
      <c r="AT159" s="223" t="s">
        <v>172</v>
      </c>
      <c r="AU159" s="223" t="s">
        <v>82</v>
      </c>
      <c r="AY159" s="17" t="s">
        <v>118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80</v>
      </c>
      <c r="BK159" s="224">
        <f>ROUND(I159*H159,2)</f>
        <v>0</v>
      </c>
      <c r="BL159" s="17" t="s">
        <v>124</v>
      </c>
      <c r="BM159" s="223" t="s">
        <v>175</v>
      </c>
    </row>
    <row r="160" spans="1:51" s="14" customFormat="1" ht="12">
      <c r="A160" s="14"/>
      <c r="B160" s="236"/>
      <c r="C160" s="237"/>
      <c r="D160" s="227" t="s">
        <v>126</v>
      </c>
      <c r="E160" s="238" t="s">
        <v>1</v>
      </c>
      <c r="F160" s="239" t="s">
        <v>176</v>
      </c>
      <c r="G160" s="237"/>
      <c r="H160" s="240">
        <v>57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6" t="s">
        <v>126</v>
      </c>
      <c r="AU160" s="246" t="s">
        <v>82</v>
      </c>
      <c r="AV160" s="14" t="s">
        <v>82</v>
      </c>
      <c r="AW160" s="14" t="s">
        <v>31</v>
      </c>
      <c r="AX160" s="14" t="s">
        <v>80</v>
      </c>
      <c r="AY160" s="246" t="s">
        <v>118</v>
      </c>
    </row>
    <row r="161" spans="1:65" s="2" customFormat="1" ht="24.15" customHeight="1">
      <c r="A161" s="38"/>
      <c r="B161" s="39"/>
      <c r="C161" s="212" t="s">
        <v>177</v>
      </c>
      <c r="D161" s="212" t="s">
        <v>120</v>
      </c>
      <c r="E161" s="213" t="s">
        <v>178</v>
      </c>
      <c r="F161" s="214" t="s">
        <v>179</v>
      </c>
      <c r="G161" s="215" t="s">
        <v>156</v>
      </c>
      <c r="H161" s="216">
        <v>380</v>
      </c>
      <c r="I161" s="217"/>
      <c r="J161" s="216">
        <f>ROUND(I161*H161,2)</f>
        <v>0</v>
      </c>
      <c r="K161" s="218"/>
      <c r="L161" s="44"/>
      <c r="M161" s="219" t="s">
        <v>1</v>
      </c>
      <c r="N161" s="220" t="s">
        <v>40</v>
      </c>
      <c r="O161" s="91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124</v>
      </c>
      <c r="AT161" s="223" t="s">
        <v>120</v>
      </c>
      <c r="AU161" s="223" t="s">
        <v>82</v>
      </c>
      <c r="AY161" s="17" t="s">
        <v>118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80</v>
      </c>
      <c r="BK161" s="224">
        <f>ROUND(I161*H161,2)</f>
        <v>0</v>
      </c>
      <c r="BL161" s="17" t="s">
        <v>124</v>
      </c>
      <c r="BM161" s="223" t="s">
        <v>180</v>
      </c>
    </row>
    <row r="162" spans="1:65" s="2" customFormat="1" ht="16.5" customHeight="1">
      <c r="A162" s="38"/>
      <c r="B162" s="39"/>
      <c r="C162" s="258" t="s">
        <v>181</v>
      </c>
      <c r="D162" s="258" t="s">
        <v>172</v>
      </c>
      <c r="E162" s="259" t="s">
        <v>182</v>
      </c>
      <c r="F162" s="260" t="s">
        <v>183</v>
      </c>
      <c r="G162" s="261" t="s">
        <v>184</v>
      </c>
      <c r="H162" s="262">
        <v>19.57</v>
      </c>
      <c r="I162" s="263"/>
      <c r="J162" s="262">
        <f>ROUND(I162*H162,2)</f>
        <v>0</v>
      </c>
      <c r="K162" s="264"/>
      <c r="L162" s="265"/>
      <c r="M162" s="266" t="s">
        <v>1</v>
      </c>
      <c r="N162" s="267" t="s">
        <v>40</v>
      </c>
      <c r="O162" s="91"/>
      <c r="P162" s="221">
        <f>O162*H162</f>
        <v>0</v>
      </c>
      <c r="Q162" s="221">
        <v>0.001</v>
      </c>
      <c r="R162" s="221">
        <f>Q162*H162</f>
        <v>0.01957</v>
      </c>
      <c r="S162" s="221">
        <v>0</v>
      </c>
      <c r="T162" s="22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3" t="s">
        <v>166</v>
      </c>
      <c r="AT162" s="223" t="s">
        <v>172</v>
      </c>
      <c r="AU162" s="223" t="s">
        <v>82</v>
      </c>
      <c r="AY162" s="17" t="s">
        <v>118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80</v>
      </c>
      <c r="BK162" s="224">
        <f>ROUND(I162*H162,2)</f>
        <v>0</v>
      </c>
      <c r="BL162" s="17" t="s">
        <v>124</v>
      </c>
      <c r="BM162" s="223" t="s">
        <v>185</v>
      </c>
    </row>
    <row r="163" spans="1:51" s="14" customFormat="1" ht="12">
      <c r="A163" s="14"/>
      <c r="B163" s="236"/>
      <c r="C163" s="237"/>
      <c r="D163" s="227" t="s">
        <v>126</v>
      </c>
      <c r="E163" s="238" t="s">
        <v>1</v>
      </c>
      <c r="F163" s="239" t="s">
        <v>186</v>
      </c>
      <c r="G163" s="237"/>
      <c r="H163" s="240">
        <v>19.57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6" t="s">
        <v>126</v>
      </c>
      <c r="AU163" s="246" t="s">
        <v>82</v>
      </c>
      <c r="AV163" s="14" t="s">
        <v>82</v>
      </c>
      <c r="AW163" s="14" t="s">
        <v>31</v>
      </c>
      <c r="AX163" s="14" t="s">
        <v>80</v>
      </c>
      <c r="AY163" s="246" t="s">
        <v>118</v>
      </c>
    </row>
    <row r="164" spans="1:65" s="2" customFormat="1" ht="16.5" customHeight="1">
      <c r="A164" s="38"/>
      <c r="B164" s="39"/>
      <c r="C164" s="212" t="s">
        <v>187</v>
      </c>
      <c r="D164" s="212" t="s">
        <v>120</v>
      </c>
      <c r="E164" s="213" t="s">
        <v>188</v>
      </c>
      <c r="F164" s="214" t="s">
        <v>189</v>
      </c>
      <c r="G164" s="215" t="s">
        <v>190</v>
      </c>
      <c r="H164" s="216">
        <v>3</v>
      </c>
      <c r="I164" s="217"/>
      <c r="J164" s="216">
        <f>ROUND(I164*H164,2)</f>
        <v>0</v>
      </c>
      <c r="K164" s="218"/>
      <c r="L164" s="44"/>
      <c r="M164" s="219" t="s">
        <v>1</v>
      </c>
      <c r="N164" s="220" t="s">
        <v>40</v>
      </c>
      <c r="O164" s="91"/>
      <c r="P164" s="221">
        <f>O164*H164</f>
        <v>0</v>
      </c>
      <c r="Q164" s="221">
        <v>0</v>
      </c>
      <c r="R164" s="221">
        <f>Q164*H164</f>
        <v>0</v>
      </c>
      <c r="S164" s="221">
        <v>0</v>
      </c>
      <c r="T164" s="22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124</v>
      </c>
      <c r="AT164" s="223" t="s">
        <v>120</v>
      </c>
      <c r="AU164" s="223" t="s">
        <v>82</v>
      </c>
      <c r="AY164" s="17" t="s">
        <v>118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80</v>
      </c>
      <c r="BK164" s="224">
        <f>ROUND(I164*H164,2)</f>
        <v>0</v>
      </c>
      <c r="BL164" s="17" t="s">
        <v>124</v>
      </c>
      <c r="BM164" s="223" t="s">
        <v>191</v>
      </c>
    </row>
    <row r="165" spans="1:63" s="12" customFormat="1" ht="22.8" customHeight="1">
      <c r="A165" s="12"/>
      <c r="B165" s="196"/>
      <c r="C165" s="197"/>
      <c r="D165" s="198" t="s">
        <v>74</v>
      </c>
      <c r="E165" s="210" t="s">
        <v>181</v>
      </c>
      <c r="F165" s="210" t="s">
        <v>192</v>
      </c>
      <c r="G165" s="197"/>
      <c r="H165" s="197"/>
      <c r="I165" s="200"/>
      <c r="J165" s="211">
        <f>BK165</f>
        <v>0</v>
      </c>
      <c r="K165" s="197"/>
      <c r="L165" s="202"/>
      <c r="M165" s="203"/>
      <c r="N165" s="204"/>
      <c r="O165" s="204"/>
      <c r="P165" s="205">
        <f>SUM(P166:P176)</f>
        <v>0</v>
      </c>
      <c r="Q165" s="204"/>
      <c r="R165" s="205">
        <f>SUM(R166:R176)</f>
        <v>0</v>
      </c>
      <c r="S165" s="204"/>
      <c r="T165" s="206">
        <f>SUM(T166:T176)</f>
        <v>8.8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7" t="s">
        <v>80</v>
      </c>
      <c r="AT165" s="208" t="s">
        <v>74</v>
      </c>
      <c r="AU165" s="208" t="s">
        <v>80</v>
      </c>
      <c r="AY165" s="207" t="s">
        <v>118</v>
      </c>
      <c r="BK165" s="209">
        <f>SUM(BK166:BK176)</f>
        <v>0</v>
      </c>
    </row>
    <row r="166" spans="1:65" s="2" customFormat="1" ht="24.15" customHeight="1">
      <c r="A166" s="38"/>
      <c r="B166" s="39"/>
      <c r="C166" s="212" t="s">
        <v>193</v>
      </c>
      <c r="D166" s="212" t="s">
        <v>120</v>
      </c>
      <c r="E166" s="213" t="s">
        <v>194</v>
      </c>
      <c r="F166" s="214" t="s">
        <v>195</v>
      </c>
      <c r="G166" s="215" t="s">
        <v>156</v>
      </c>
      <c r="H166" s="216">
        <v>360</v>
      </c>
      <c r="I166" s="217"/>
      <c r="J166" s="216">
        <f>ROUND(I166*H166,2)</f>
        <v>0</v>
      </c>
      <c r="K166" s="218"/>
      <c r="L166" s="44"/>
      <c r="M166" s="219" t="s">
        <v>1</v>
      </c>
      <c r="N166" s="220" t="s">
        <v>40</v>
      </c>
      <c r="O166" s="91"/>
      <c r="P166" s="221">
        <f>O166*H166</f>
        <v>0</v>
      </c>
      <c r="Q166" s="221">
        <v>0</v>
      </c>
      <c r="R166" s="221">
        <f>Q166*H166</f>
        <v>0</v>
      </c>
      <c r="S166" s="221">
        <v>0</v>
      </c>
      <c r="T166" s="22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3" t="s">
        <v>124</v>
      </c>
      <c r="AT166" s="223" t="s">
        <v>120</v>
      </c>
      <c r="AU166" s="223" t="s">
        <v>82</v>
      </c>
      <c r="AY166" s="17" t="s">
        <v>118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7" t="s">
        <v>80</v>
      </c>
      <c r="BK166" s="224">
        <f>ROUND(I166*H166,2)</f>
        <v>0</v>
      </c>
      <c r="BL166" s="17" t="s">
        <v>124</v>
      </c>
      <c r="BM166" s="223" t="s">
        <v>196</v>
      </c>
    </row>
    <row r="167" spans="1:51" s="13" customFormat="1" ht="12">
      <c r="A167" s="13"/>
      <c r="B167" s="225"/>
      <c r="C167" s="226"/>
      <c r="D167" s="227" t="s">
        <v>126</v>
      </c>
      <c r="E167" s="228" t="s">
        <v>1</v>
      </c>
      <c r="F167" s="229" t="s">
        <v>127</v>
      </c>
      <c r="G167" s="226"/>
      <c r="H167" s="228" t="s">
        <v>1</v>
      </c>
      <c r="I167" s="230"/>
      <c r="J167" s="226"/>
      <c r="K167" s="226"/>
      <c r="L167" s="231"/>
      <c r="M167" s="232"/>
      <c r="N167" s="233"/>
      <c r="O167" s="233"/>
      <c r="P167" s="233"/>
      <c r="Q167" s="233"/>
      <c r="R167" s="233"/>
      <c r="S167" s="233"/>
      <c r="T167" s="23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5" t="s">
        <v>126</v>
      </c>
      <c r="AU167" s="235" t="s">
        <v>82</v>
      </c>
      <c r="AV167" s="13" t="s">
        <v>80</v>
      </c>
      <c r="AW167" s="13" t="s">
        <v>31</v>
      </c>
      <c r="AX167" s="13" t="s">
        <v>75</v>
      </c>
      <c r="AY167" s="235" t="s">
        <v>118</v>
      </c>
    </row>
    <row r="168" spans="1:51" s="13" customFormat="1" ht="12">
      <c r="A168" s="13"/>
      <c r="B168" s="225"/>
      <c r="C168" s="226"/>
      <c r="D168" s="227" t="s">
        <v>126</v>
      </c>
      <c r="E168" s="228" t="s">
        <v>1</v>
      </c>
      <c r="F168" s="229" t="s">
        <v>128</v>
      </c>
      <c r="G168" s="226"/>
      <c r="H168" s="228" t="s">
        <v>1</v>
      </c>
      <c r="I168" s="230"/>
      <c r="J168" s="226"/>
      <c r="K168" s="226"/>
      <c r="L168" s="231"/>
      <c r="M168" s="232"/>
      <c r="N168" s="233"/>
      <c r="O168" s="233"/>
      <c r="P168" s="233"/>
      <c r="Q168" s="233"/>
      <c r="R168" s="233"/>
      <c r="S168" s="233"/>
      <c r="T168" s="23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5" t="s">
        <v>126</v>
      </c>
      <c r="AU168" s="235" t="s">
        <v>82</v>
      </c>
      <c r="AV168" s="13" t="s">
        <v>80</v>
      </c>
      <c r="AW168" s="13" t="s">
        <v>31</v>
      </c>
      <c r="AX168" s="13" t="s">
        <v>75</v>
      </c>
      <c r="AY168" s="235" t="s">
        <v>118</v>
      </c>
    </row>
    <row r="169" spans="1:51" s="13" customFormat="1" ht="12">
      <c r="A169" s="13"/>
      <c r="B169" s="225"/>
      <c r="C169" s="226"/>
      <c r="D169" s="227" t="s">
        <v>126</v>
      </c>
      <c r="E169" s="228" t="s">
        <v>1</v>
      </c>
      <c r="F169" s="229" t="s">
        <v>197</v>
      </c>
      <c r="G169" s="226"/>
      <c r="H169" s="228" t="s">
        <v>1</v>
      </c>
      <c r="I169" s="230"/>
      <c r="J169" s="226"/>
      <c r="K169" s="226"/>
      <c r="L169" s="231"/>
      <c r="M169" s="232"/>
      <c r="N169" s="233"/>
      <c r="O169" s="233"/>
      <c r="P169" s="233"/>
      <c r="Q169" s="233"/>
      <c r="R169" s="233"/>
      <c r="S169" s="233"/>
      <c r="T169" s="23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5" t="s">
        <v>126</v>
      </c>
      <c r="AU169" s="235" t="s">
        <v>82</v>
      </c>
      <c r="AV169" s="13" t="s">
        <v>80</v>
      </c>
      <c r="AW169" s="13" t="s">
        <v>31</v>
      </c>
      <c r="AX169" s="13" t="s">
        <v>75</v>
      </c>
      <c r="AY169" s="235" t="s">
        <v>118</v>
      </c>
    </row>
    <row r="170" spans="1:51" s="13" customFormat="1" ht="12">
      <c r="A170" s="13"/>
      <c r="B170" s="225"/>
      <c r="C170" s="226"/>
      <c r="D170" s="227" t="s">
        <v>126</v>
      </c>
      <c r="E170" s="228" t="s">
        <v>1</v>
      </c>
      <c r="F170" s="229" t="s">
        <v>198</v>
      </c>
      <c r="G170" s="226"/>
      <c r="H170" s="228" t="s">
        <v>1</v>
      </c>
      <c r="I170" s="230"/>
      <c r="J170" s="226"/>
      <c r="K170" s="226"/>
      <c r="L170" s="231"/>
      <c r="M170" s="232"/>
      <c r="N170" s="233"/>
      <c r="O170" s="233"/>
      <c r="P170" s="233"/>
      <c r="Q170" s="233"/>
      <c r="R170" s="233"/>
      <c r="S170" s="233"/>
      <c r="T170" s="23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5" t="s">
        <v>126</v>
      </c>
      <c r="AU170" s="235" t="s">
        <v>82</v>
      </c>
      <c r="AV170" s="13" t="s">
        <v>80</v>
      </c>
      <c r="AW170" s="13" t="s">
        <v>31</v>
      </c>
      <c r="AX170" s="13" t="s">
        <v>75</v>
      </c>
      <c r="AY170" s="235" t="s">
        <v>118</v>
      </c>
    </row>
    <row r="171" spans="1:51" s="14" customFormat="1" ht="12">
      <c r="A171" s="14"/>
      <c r="B171" s="236"/>
      <c r="C171" s="237"/>
      <c r="D171" s="227" t="s">
        <v>126</v>
      </c>
      <c r="E171" s="238" t="s">
        <v>1</v>
      </c>
      <c r="F171" s="239" t="s">
        <v>199</v>
      </c>
      <c r="G171" s="237"/>
      <c r="H171" s="240">
        <v>360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6" t="s">
        <v>126</v>
      </c>
      <c r="AU171" s="246" t="s">
        <v>82</v>
      </c>
      <c r="AV171" s="14" t="s">
        <v>82</v>
      </c>
      <c r="AW171" s="14" t="s">
        <v>31</v>
      </c>
      <c r="AX171" s="14" t="s">
        <v>80</v>
      </c>
      <c r="AY171" s="246" t="s">
        <v>118</v>
      </c>
    </row>
    <row r="172" spans="1:65" s="2" customFormat="1" ht="24.15" customHeight="1">
      <c r="A172" s="38"/>
      <c r="B172" s="39"/>
      <c r="C172" s="212" t="s">
        <v>200</v>
      </c>
      <c r="D172" s="212" t="s">
        <v>120</v>
      </c>
      <c r="E172" s="213" t="s">
        <v>201</v>
      </c>
      <c r="F172" s="214" t="s">
        <v>202</v>
      </c>
      <c r="G172" s="215" t="s">
        <v>156</v>
      </c>
      <c r="H172" s="216">
        <v>360</v>
      </c>
      <c r="I172" s="217"/>
      <c r="J172" s="216">
        <f>ROUND(I172*H172,2)</f>
        <v>0</v>
      </c>
      <c r="K172" s="218"/>
      <c r="L172" s="44"/>
      <c r="M172" s="219" t="s">
        <v>1</v>
      </c>
      <c r="N172" s="220" t="s">
        <v>40</v>
      </c>
      <c r="O172" s="91"/>
      <c r="P172" s="221">
        <f>O172*H172</f>
        <v>0</v>
      </c>
      <c r="Q172" s="221">
        <v>0</v>
      </c>
      <c r="R172" s="221">
        <f>Q172*H172</f>
        <v>0</v>
      </c>
      <c r="S172" s="221">
        <v>0</v>
      </c>
      <c r="T172" s="222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3" t="s">
        <v>124</v>
      </c>
      <c r="AT172" s="223" t="s">
        <v>120</v>
      </c>
      <c r="AU172" s="223" t="s">
        <v>82</v>
      </c>
      <c r="AY172" s="17" t="s">
        <v>118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7" t="s">
        <v>80</v>
      </c>
      <c r="BK172" s="224">
        <f>ROUND(I172*H172,2)</f>
        <v>0</v>
      </c>
      <c r="BL172" s="17" t="s">
        <v>124</v>
      </c>
      <c r="BM172" s="223" t="s">
        <v>203</v>
      </c>
    </row>
    <row r="173" spans="1:65" s="2" customFormat="1" ht="16.5" customHeight="1">
      <c r="A173" s="38"/>
      <c r="B173" s="39"/>
      <c r="C173" s="212" t="s">
        <v>8</v>
      </c>
      <c r="D173" s="212" t="s">
        <v>120</v>
      </c>
      <c r="E173" s="213" t="s">
        <v>204</v>
      </c>
      <c r="F173" s="214" t="s">
        <v>205</v>
      </c>
      <c r="G173" s="215" t="s">
        <v>206</v>
      </c>
      <c r="H173" s="216">
        <v>220</v>
      </c>
      <c r="I173" s="217"/>
      <c r="J173" s="216">
        <f>ROUND(I173*H173,2)</f>
        <v>0</v>
      </c>
      <c r="K173" s="218"/>
      <c r="L173" s="44"/>
      <c r="M173" s="219" t="s">
        <v>1</v>
      </c>
      <c r="N173" s="220" t="s">
        <v>40</v>
      </c>
      <c r="O173" s="91"/>
      <c r="P173" s="221">
        <f>O173*H173</f>
        <v>0</v>
      </c>
      <c r="Q173" s="221">
        <v>0</v>
      </c>
      <c r="R173" s="221">
        <f>Q173*H173</f>
        <v>0</v>
      </c>
      <c r="S173" s="221">
        <v>0.04</v>
      </c>
      <c r="T173" s="222">
        <f>S173*H173</f>
        <v>8.8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124</v>
      </c>
      <c r="AT173" s="223" t="s">
        <v>120</v>
      </c>
      <c r="AU173" s="223" t="s">
        <v>82</v>
      </c>
      <c r="AY173" s="17" t="s">
        <v>118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80</v>
      </c>
      <c r="BK173" s="224">
        <f>ROUND(I173*H173,2)</f>
        <v>0</v>
      </c>
      <c r="BL173" s="17" t="s">
        <v>124</v>
      </c>
      <c r="BM173" s="223" t="s">
        <v>207</v>
      </c>
    </row>
    <row r="174" spans="1:51" s="13" customFormat="1" ht="12">
      <c r="A174" s="13"/>
      <c r="B174" s="225"/>
      <c r="C174" s="226"/>
      <c r="D174" s="227" t="s">
        <v>126</v>
      </c>
      <c r="E174" s="228" t="s">
        <v>1</v>
      </c>
      <c r="F174" s="229" t="s">
        <v>127</v>
      </c>
      <c r="G174" s="226"/>
      <c r="H174" s="228" t="s">
        <v>1</v>
      </c>
      <c r="I174" s="230"/>
      <c r="J174" s="226"/>
      <c r="K174" s="226"/>
      <c r="L174" s="231"/>
      <c r="M174" s="232"/>
      <c r="N174" s="233"/>
      <c r="O174" s="233"/>
      <c r="P174" s="233"/>
      <c r="Q174" s="233"/>
      <c r="R174" s="233"/>
      <c r="S174" s="233"/>
      <c r="T174" s="23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5" t="s">
        <v>126</v>
      </c>
      <c r="AU174" s="235" t="s">
        <v>82</v>
      </c>
      <c r="AV174" s="13" t="s">
        <v>80</v>
      </c>
      <c r="AW174" s="13" t="s">
        <v>31</v>
      </c>
      <c r="AX174" s="13" t="s">
        <v>75</v>
      </c>
      <c r="AY174" s="235" t="s">
        <v>118</v>
      </c>
    </row>
    <row r="175" spans="1:51" s="13" customFormat="1" ht="12">
      <c r="A175" s="13"/>
      <c r="B175" s="225"/>
      <c r="C175" s="226"/>
      <c r="D175" s="227" t="s">
        <v>126</v>
      </c>
      <c r="E175" s="228" t="s">
        <v>1</v>
      </c>
      <c r="F175" s="229" t="s">
        <v>128</v>
      </c>
      <c r="G175" s="226"/>
      <c r="H175" s="228" t="s">
        <v>1</v>
      </c>
      <c r="I175" s="230"/>
      <c r="J175" s="226"/>
      <c r="K175" s="226"/>
      <c r="L175" s="231"/>
      <c r="M175" s="232"/>
      <c r="N175" s="233"/>
      <c r="O175" s="233"/>
      <c r="P175" s="233"/>
      <c r="Q175" s="233"/>
      <c r="R175" s="233"/>
      <c r="S175" s="233"/>
      <c r="T175" s="23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5" t="s">
        <v>126</v>
      </c>
      <c r="AU175" s="235" t="s">
        <v>82</v>
      </c>
      <c r="AV175" s="13" t="s">
        <v>80</v>
      </c>
      <c r="AW175" s="13" t="s">
        <v>31</v>
      </c>
      <c r="AX175" s="13" t="s">
        <v>75</v>
      </c>
      <c r="AY175" s="235" t="s">
        <v>118</v>
      </c>
    </row>
    <row r="176" spans="1:51" s="14" customFormat="1" ht="12">
      <c r="A176" s="14"/>
      <c r="B176" s="236"/>
      <c r="C176" s="237"/>
      <c r="D176" s="227" t="s">
        <v>126</v>
      </c>
      <c r="E176" s="238" t="s">
        <v>1</v>
      </c>
      <c r="F176" s="239" t="s">
        <v>208</v>
      </c>
      <c r="G176" s="237"/>
      <c r="H176" s="240">
        <v>220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6" t="s">
        <v>126</v>
      </c>
      <c r="AU176" s="246" t="s">
        <v>82</v>
      </c>
      <c r="AV176" s="14" t="s">
        <v>82</v>
      </c>
      <c r="AW176" s="14" t="s">
        <v>31</v>
      </c>
      <c r="AX176" s="14" t="s">
        <v>80</v>
      </c>
      <c r="AY176" s="246" t="s">
        <v>118</v>
      </c>
    </row>
    <row r="177" spans="1:63" s="12" customFormat="1" ht="22.8" customHeight="1">
      <c r="A177" s="12"/>
      <c r="B177" s="196"/>
      <c r="C177" s="197"/>
      <c r="D177" s="198" t="s">
        <v>74</v>
      </c>
      <c r="E177" s="210" t="s">
        <v>147</v>
      </c>
      <c r="F177" s="210" t="s">
        <v>209</v>
      </c>
      <c r="G177" s="197"/>
      <c r="H177" s="197"/>
      <c r="I177" s="200"/>
      <c r="J177" s="211">
        <f>BK177</f>
        <v>0</v>
      </c>
      <c r="K177" s="197"/>
      <c r="L177" s="202"/>
      <c r="M177" s="203"/>
      <c r="N177" s="204"/>
      <c r="O177" s="204"/>
      <c r="P177" s="205">
        <f>SUM(P178:P195)</f>
        <v>0</v>
      </c>
      <c r="Q177" s="204"/>
      <c r="R177" s="205">
        <f>SUM(R178:R195)</f>
        <v>86.4098</v>
      </c>
      <c r="S177" s="204"/>
      <c r="T177" s="206">
        <f>SUM(T178:T195)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7" t="s">
        <v>80</v>
      </c>
      <c r="AT177" s="208" t="s">
        <v>74</v>
      </c>
      <c r="AU177" s="208" t="s">
        <v>80</v>
      </c>
      <c r="AY177" s="207" t="s">
        <v>118</v>
      </c>
      <c r="BK177" s="209">
        <f>SUM(BK178:BK195)</f>
        <v>0</v>
      </c>
    </row>
    <row r="178" spans="1:65" s="2" customFormat="1" ht="24.15" customHeight="1">
      <c r="A178" s="38"/>
      <c r="B178" s="39"/>
      <c r="C178" s="212" t="s">
        <v>210</v>
      </c>
      <c r="D178" s="212" t="s">
        <v>120</v>
      </c>
      <c r="E178" s="213" t="s">
        <v>211</v>
      </c>
      <c r="F178" s="214" t="s">
        <v>212</v>
      </c>
      <c r="G178" s="215" t="s">
        <v>156</v>
      </c>
      <c r="H178" s="216">
        <v>390</v>
      </c>
      <c r="I178" s="217"/>
      <c r="J178" s="216">
        <f>ROUND(I178*H178,2)</f>
        <v>0</v>
      </c>
      <c r="K178" s="218"/>
      <c r="L178" s="44"/>
      <c r="M178" s="219" t="s">
        <v>1</v>
      </c>
      <c r="N178" s="220" t="s">
        <v>40</v>
      </c>
      <c r="O178" s="91"/>
      <c r="P178" s="221">
        <f>O178*H178</f>
        <v>0</v>
      </c>
      <c r="Q178" s="221">
        <v>0</v>
      </c>
      <c r="R178" s="221">
        <f>Q178*H178</f>
        <v>0</v>
      </c>
      <c r="S178" s="221">
        <v>0</v>
      </c>
      <c r="T178" s="222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3" t="s">
        <v>124</v>
      </c>
      <c r="AT178" s="223" t="s">
        <v>120</v>
      </c>
      <c r="AU178" s="223" t="s">
        <v>82</v>
      </c>
      <c r="AY178" s="17" t="s">
        <v>118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7" t="s">
        <v>80</v>
      </c>
      <c r="BK178" s="224">
        <f>ROUND(I178*H178,2)</f>
        <v>0</v>
      </c>
      <c r="BL178" s="17" t="s">
        <v>124</v>
      </c>
      <c r="BM178" s="223" t="s">
        <v>213</v>
      </c>
    </row>
    <row r="179" spans="1:51" s="13" customFormat="1" ht="12">
      <c r="A179" s="13"/>
      <c r="B179" s="225"/>
      <c r="C179" s="226"/>
      <c r="D179" s="227" t="s">
        <v>126</v>
      </c>
      <c r="E179" s="228" t="s">
        <v>1</v>
      </c>
      <c r="F179" s="229" t="s">
        <v>214</v>
      </c>
      <c r="G179" s="226"/>
      <c r="H179" s="228" t="s">
        <v>1</v>
      </c>
      <c r="I179" s="230"/>
      <c r="J179" s="226"/>
      <c r="K179" s="226"/>
      <c r="L179" s="231"/>
      <c r="M179" s="232"/>
      <c r="N179" s="233"/>
      <c r="O179" s="233"/>
      <c r="P179" s="233"/>
      <c r="Q179" s="233"/>
      <c r="R179" s="233"/>
      <c r="S179" s="233"/>
      <c r="T179" s="23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5" t="s">
        <v>126</v>
      </c>
      <c r="AU179" s="235" t="s">
        <v>82</v>
      </c>
      <c r="AV179" s="13" t="s">
        <v>80</v>
      </c>
      <c r="AW179" s="13" t="s">
        <v>31</v>
      </c>
      <c r="AX179" s="13" t="s">
        <v>75</v>
      </c>
      <c r="AY179" s="235" t="s">
        <v>118</v>
      </c>
    </row>
    <row r="180" spans="1:51" s="13" customFormat="1" ht="12">
      <c r="A180" s="13"/>
      <c r="B180" s="225"/>
      <c r="C180" s="226"/>
      <c r="D180" s="227" t="s">
        <v>126</v>
      </c>
      <c r="E180" s="228" t="s">
        <v>1</v>
      </c>
      <c r="F180" s="229" t="s">
        <v>127</v>
      </c>
      <c r="G180" s="226"/>
      <c r="H180" s="228" t="s">
        <v>1</v>
      </c>
      <c r="I180" s="230"/>
      <c r="J180" s="226"/>
      <c r="K180" s="226"/>
      <c r="L180" s="231"/>
      <c r="M180" s="232"/>
      <c r="N180" s="233"/>
      <c r="O180" s="233"/>
      <c r="P180" s="233"/>
      <c r="Q180" s="233"/>
      <c r="R180" s="233"/>
      <c r="S180" s="233"/>
      <c r="T180" s="23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5" t="s">
        <v>126</v>
      </c>
      <c r="AU180" s="235" t="s">
        <v>82</v>
      </c>
      <c r="AV180" s="13" t="s">
        <v>80</v>
      </c>
      <c r="AW180" s="13" t="s">
        <v>31</v>
      </c>
      <c r="AX180" s="13" t="s">
        <v>75</v>
      </c>
      <c r="AY180" s="235" t="s">
        <v>118</v>
      </c>
    </row>
    <row r="181" spans="1:51" s="13" customFormat="1" ht="12">
      <c r="A181" s="13"/>
      <c r="B181" s="225"/>
      <c r="C181" s="226"/>
      <c r="D181" s="227" t="s">
        <v>126</v>
      </c>
      <c r="E181" s="228" t="s">
        <v>1</v>
      </c>
      <c r="F181" s="229" t="s">
        <v>128</v>
      </c>
      <c r="G181" s="226"/>
      <c r="H181" s="228" t="s">
        <v>1</v>
      </c>
      <c r="I181" s="230"/>
      <c r="J181" s="226"/>
      <c r="K181" s="226"/>
      <c r="L181" s="231"/>
      <c r="M181" s="232"/>
      <c r="N181" s="233"/>
      <c r="O181" s="233"/>
      <c r="P181" s="233"/>
      <c r="Q181" s="233"/>
      <c r="R181" s="233"/>
      <c r="S181" s="233"/>
      <c r="T181" s="23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5" t="s">
        <v>126</v>
      </c>
      <c r="AU181" s="235" t="s">
        <v>82</v>
      </c>
      <c r="AV181" s="13" t="s">
        <v>80</v>
      </c>
      <c r="AW181" s="13" t="s">
        <v>31</v>
      </c>
      <c r="AX181" s="13" t="s">
        <v>75</v>
      </c>
      <c r="AY181" s="235" t="s">
        <v>118</v>
      </c>
    </row>
    <row r="182" spans="1:51" s="14" customFormat="1" ht="12">
      <c r="A182" s="14"/>
      <c r="B182" s="236"/>
      <c r="C182" s="237"/>
      <c r="D182" s="227" t="s">
        <v>126</v>
      </c>
      <c r="E182" s="238" t="s">
        <v>1</v>
      </c>
      <c r="F182" s="239" t="s">
        <v>159</v>
      </c>
      <c r="G182" s="237"/>
      <c r="H182" s="240">
        <v>390</v>
      </c>
      <c r="I182" s="241"/>
      <c r="J182" s="237"/>
      <c r="K182" s="237"/>
      <c r="L182" s="242"/>
      <c r="M182" s="243"/>
      <c r="N182" s="244"/>
      <c r="O182" s="244"/>
      <c r="P182" s="244"/>
      <c r="Q182" s="244"/>
      <c r="R182" s="244"/>
      <c r="S182" s="244"/>
      <c r="T182" s="245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6" t="s">
        <v>126</v>
      </c>
      <c r="AU182" s="246" t="s">
        <v>82</v>
      </c>
      <c r="AV182" s="14" t="s">
        <v>82</v>
      </c>
      <c r="AW182" s="14" t="s">
        <v>31</v>
      </c>
      <c r="AX182" s="14" t="s">
        <v>80</v>
      </c>
      <c r="AY182" s="246" t="s">
        <v>118</v>
      </c>
    </row>
    <row r="183" spans="1:65" s="2" customFormat="1" ht="33" customHeight="1">
      <c r="A183" s="38"/>
      <c r="B183" s="39"/>
      <c r="C183" s="212" t="s">
        <v>215</v>
      </c>
      <c r="D183" s="212" t="s">
        <v>120</v>
      </c>
      <c r="E183" s="213" t="s">
        <v>216</v>
      </c>
      <c r="F183" s="214" t="s">
        <v>217</v>
      </c>
      <c r="G183" s="215" t="s">
        <v>156</v>
      </c>
      <c r="H183" s="216">
        <v>390</v>
      </c>
      <c r="I183" s="217"/>
      <c r="J183" s="216">
        <f>ROUND(I183*H183,2)</f>
        <v>0</v>
      </c>
      <c r="K183" s="218"/>
      <c r="L183" s="44"/>
      <c r="M183" s="219" t="s">
        <v>1</v>
      </c>
      <c r="N183" s="220" t="s">
        <v>40</v>
      </c>
      <c r="O183" s="91"/>
      <c r="P183" s="221">
        <f>O183*H183</f>
        <v>0</v>
      </c>
      <c r="Q183" s="221">
        <v>0.08922</v>
      </c>
      <c r="R183" s="221">
        <f>Q183*H183</f>
        <v>34.7958</v>
      </c>
      <c r="S183" s="221">
        <v>0</v>
      </c>
      <c r="T183" s="22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3" t="s">
        <v>124</v>
      </c>
      <c r="AT183" s="223" t="s">
        <v>120</v>
      </c>
      <c r="AU183" s="223" t="s">
        <v>82</v>
      </c>
      <c r="AY183" s="17" t="s">
        <v>118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7" t="s">
        <v>80</v>
      </c>
      <c r="BK183" s="224">
        <f>ROUND(I183*H183,2)</f>
        <v>0</v>
      </c>
      <c r="BL183" s="17" t="s">
        <v>124</v>
      </c>
      <c r="BM183" s="223" t="s">
        <v>218</v>
      </c>
    </row>
    <row r="184" spans="1:51" s="13" customFormat="1" ht="12">
      <c r="A184" s="13"/>
      <c r="B184" s="225"/>
      <c r="C184" s="226"/>
      <c r="D184" s="227" t="s">
        <v>126</v>
      </c>
      <c r="E184" s="228" t="s">
        <v>1</v>
      </c>
      <c r="F184" s="229" t="s">
        <v>214</v>
      </c>
      <c r="G184" s="226"/>
      <c r="H184" s="228" t="s">
        <v>1</v>
      </c>
      <c r="I184" s="230"/>
      <c r="J184" s="226"/>
      <c r="K184" s="226"/>
      <c r="L184" s="231"/>
      <c r="M184" s="232"/>
      <c r="N184" s="233"/>
      <c r="O184" s="233"/>
      <c r="P184" s="233"/>
      <c r="Q184" s="233"/>
      <c r="R184" s="233"/>
      <c r="S184" s="233"/>
      <c r="T184" s="23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5" t="s">
        <v>126</v>
      </c>
      <c r="AU184" s="235" t="s">
        <v>82</v>
      </c>
      <c r="AV184" s="13" t="s">
        <v>80</v>
      </c>
      <c r="AW184" s="13" t="s">
        <v>31</v>
      </c>
      <c r="AX184" s="13" t="s">
        <v>75</v>
      </c>
      <c r="AY184" s="235" t="s">
        <v>118</v>
      </c>
    </row>
    <row r="185" spans="1:51" s="13" customFormat="1" ht="12">
      <c r="A185" s="13"/>
      <c r="B185" s="225"/>
      <c r="C185" s="226"/>
      <c r="D185" s="227" t="s">
        <v>126</v>
      </c>
      <c r="E185" s="228" t="s">
        <v>1</v>
      </c>
      <c r="F185" s="229" t="s">
        <v>127</v>
      </c>
      <c r="G185" s="226"/>
      <c r="H185" s="228" t="s">
        <v>1</v>
      </c>
      <c r="I185" s="230"/>
      <c r="J185" s="226"/>
      <c r="K185" s="226"/>
      <c r="L185" s="231"/>
      <c r="M185" s="232"/>
      <c r="N185" s="233"/>
      <c r="O185" s="233"/>
      <c r="P185" s="233"/>
      <c r="Q185" s="233"/>
      <c r="R185" s="233"/>
      <c r="S185" s="233"/>
      <c r="T185" s="23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5" t="s">
        <v>126</v>
      </c>
      <c r="AU185" s="235" t="s">
        <v>82</v>
      </c>
      <c r="AV185" s="13" t="s">
        <v>80</v>
      </c>
      <c r="AW185" s="13" t="s">
        <v>31</v>
      </c>
      <c r="AX185" s="13" t="s">
        <v>75</v>
      </c>
      <c r="AY185" s="235" t="s">
        <v>118</v>
      </c>
    </row>
    <row r="186" spans="1:51" s="13" customFormat="1" ht="12">
      <c r="A186" s="13"/>
      <c r="B186" s="225"/>
      <c r="C186" s="226"/>
      <c r="D186" s="227" t="s">
        <v>126</v>
      </c>
      <c r="E186" s="228" t="s">
        <v>1</v>
      </c>
      <c r="F186" s="229" t="s">
        <v>128</v>
      </c>
      <c r="G186" s="226"/>
      <c r="H186" s="228" t="s">
        <v>1</v>
      </c>
      <c r="I186" s="230"/>
      <c r="J186" s="226"/>
      <c r="K186" s="226"/>
      <c r="L186" s="231"/>
      <c r="M186" s="232"/>
      <c r="N186" s="233"/>
      <c r="O186" s="233"/>
      <c r="P186" s="233"/>
      <c r="Q186" s="233"/>
      <c r="R186" s="233"/>
      <c r="S186" s="233"/>
      <c r="T186" s="23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5" t="s">
        <v>126</v>
      </c>
      <c r="AU186" s="235" t="s">
        <v>82</v>
      </c>
      <c r="AV186" s="13" t="s">
        <v>80</v>
      </c>
      <c r="AW186" s="13" t="s">
        <v>31</v>
      </c>
      <c r="AX186" s="13" t="s">
        <v>75</v>
      </c>
      <c r="AY186" s="235" t="s">
        <v>118</v>
      </c>
    </row>
    <row r="187" spans="1:51" s="14" customFormat="1" ht="12">
      <c r="A187" s="14"/>
      <c r="B187" s="236"/>
      <c r="C187" s="237"/>
      <c r="D187" s="227" t="s">
        <v>126</v>
      </c>
      <c r="E187" s="238" t="s">
        <v>1</v>
      </c>
      <c r="F187" s="239" t="s">
        <v>159</v>
      </c>
      <c r="G187" s="237"/>
      <c r="H187" s="240">
        <v>390</v>
      </c>
      <c r="I187" s="241"/>
      <c r="J187" s="237"/>
      <c r="K187" s="237"/>
      <c r="L187" s="242"/>
      <c r="M187" s="243"/>
      <c r="N187" s="244"/>
      <c r="O187" s="244"/>
      <c r="P187" s="244"/>
      <c r="Q187" s="244"/>
      <c r="R187" s="244"/>
      <c r="S187" s="244"/>
      <c r="T187" s="245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6" t="s">
        <v>126</v>
      </c>
      <c r="AU187" s="246" t="s">
        <v>82</v>
      </c>
      <c r="AV187" s="14" t="s">
        <v>82</v>
      </c>
      <c r="AW187" s="14" t="s">
        <v>31</v>
      </c>
      <c r="AX187" s="14" t="s">
        <v>80</v>
      </c>
      <c r="AY187" s="246" t="s">
        <v>118</v>
      </c>
    </row>
    <row r="188" spans="1:65" s="2" customFormat="1" ht="16.5" customHeight="1">
      <c r="A188" s="38"/>
      <c r="B188" s="39"/>
      <c r="C188" s="258" t="s">
        <v>219</v>
      </c>
      <c r="D188" s="258" t="s">
        <v>172</v>
      </c>
      <c r="E188" s="259" t="s">
        <v>220</v>
      </c>
      <c r="F188" s="260" t="s">
        <v>221</v>
      </c>
      <c r="G188" s="261" t="s">
        <v>156</v>
      </c>
      <c r="H188" s="262">
        <v>394</v>
      </c>
      <c r="I188" s="263"/>
      <c r="J188" s="262">
        <f>ROUND(I188*H188,2)</f>
        <v>0</v>
      </c>
      <c r="K188" s="264"/>
      <c r="L188" s="265"/>
      <c r="M188" s="266" t="s">
        <v>1</v>
      </c>
      <c r="N188" s="267" t="s">
        <v>40</v>
      </c>
      <c r="O188" s="91"/>
      <c r="P188" s="221">
        <f>O188*H188</f>
        <v>0</v>
      </c>
      <c r="Q188" s="221">
        <v>0.131</v>
      </c>
      <c r="R188" s="221">
        <f>Q188*H188</f>
        <v>51.614000000000004</v>
      </c>
      <c r="S188" s="221">
        <v>0</v>
      </c>
      <c r="T188" s="222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3" t="s">
        <v>166</v>
      </c>
      <c r="AT188" s="223" t="s">
        <v>172</v>
      </c>
      <c r="AU188" s="223" t="s">
        <v>82</v>
      </c>
      <c r="AY188" s="17" t="s">
        <v>118</v>
      </c>
      <c r="BE188" s="224">
        <f>IF(N188="základní",J188,0)</f>
        <v>0</v>
      </c>
      <c r="BF188" s="224">
        <f>IF(N188="snížená",J188,0)</f>
        <v>0</v>
      </c>
      <c r="BG188" s="224">
        <f>IF(N188="zákl. přenesená",J188,0)</f>
        <v>0</v>
      </c>
      <c r="BH188" s="224">
        <f>IF(N188="sníž. přenesená",J188,0)</f>
        <v>0</v>
      </c>
      <c r="BI188" s="224">
        <f>IF(N188="nulová",J188,0)</f>
        <v>0</v>
      </c>
      <c r="BJ188" s="17" t="s">
        <v>80</v>
      </c>
      <c r="BK188" s="224">
        <f>ROUND(I188*H188,2)</f>
        <v>0</v>
      </c>
      <c r="BL188" s="17" t="s">
        <v>124</v>
      </c>
      <c r="BM188" s="223" t="s">
        <v>222</v>
      </c>
    </row>
    <row r="189" spans="1:51" s="13" customFormat="1" ht="12">
      <c r="A189" s="13"/>
      <c r="B189" s="225"/>
      <c r="C189" s="226"/>
      <c r="D189" s="227" t="s">
        <v>126</v>
      </c>
      <c r="E189" s="228" t="s">
        <v>1</v>
      </c>
      <c r="F189" s="229" t="s">
        <v>223</v>
      </c>
      <c r="G189" s="226"/>
      <c r="H189" s="228" t="s">
        <v>1</v>
      </c>
      <c r="I189" s="230"/>
      <c r="J189" s="226"/>
      <c r="K189" s="226"/>
      <c r="L189" s="231"/>
      <c r="M189" s="232"/>
      <c r="N189" s="233"/>
      <c r="O189" s="233"/>
      <c r="P189" s="233"/>
      <c r="Q189" s="233"/>
      <c r="R189" s="233"/>
      <c r="S189" s="233"/>
      <c r="T189" s="23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5" t="s">
        <v>126</v>
      </c>
      <c r="AU189" s="235" t="s">
        <v>82</v>
      </c>
      <c r="AV189" s="13" t="s">
        <v>80</v>
      </c>
      <c r="AW189" s="13" t="s">
        <v>31</v>
      </c>
      <c r="AX189" s="13" t="s">
        <v>75</v>
      </c>
      <c r="AY189" s="235" t="s">
        <v>118</v>
      </c>
    </row>
    <row r="190" spans="1:51" s="14" customFormat="1" ht="12">
      <c r="A190" s="14"/>
      <c r="B190" s="236"/>
      <c r="C190" s="237"/>
      <c r="D190" s="227" t="s">
        <v>126</v>
      </c>
      <c r="E190" s="238" t="s">
        <v>1</v>
      </c>
      <c r="F190" s="239" t="s">
        <v>224</v>
      </c>
      <c r="G190" s="237"/>
      <c r="H190" s="240">
        <v>394</v>
      </c>
      <c r="I190" s="241"/>
      <c r="J190" s="237"/>
      <c r="K190" s="237"/>
      <c r="L190" s="242"/>
      <c r="M190" s="243"/>
      <c r="N190" s="244"/>
      <c r="O190" s="244"/>
      <c r="P190" s="244"/>
      <c r="Q190" s="244"/>
      <c r="R190" s="244"/>
      <c r="S190" s="244"/>
      <c r="T190" s="245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6" t="s">
        <v>126</v>
      </c>
      <c r="AU190" s="246" t="s">
        <v>82</v>
      </c>
      <c r="AV190" s="14" t="s">
        <v>82</v>
      </c>
      <c r="AW190" s="14" t="s">
        <v>31</v>
      </c>
      <c r="AX190" s="14" t="s">
        <v>80</v>
      </c>
      <c r="AY190" s="246" t="s">
        <v>118</v>
      </c>
    </row>
    <row r="191" spans="1:65" s="2" customFormat="1" ht="16.5" customHeight="1">
      <c r="A191" s="38"/>
      <c r="B191" s="39"/>
      <c r="C191" s="212" t="s">
        <v>225</v>
      </c>
      <c r="D191" s="212" t="s">
        <v>120</v>
      </c>
      <c r="E191" s="213" t="s">
        <v>226</v>
      </c>
      <c r="F191" s="214" t="s">
        <v>227</v>
      </c>
      <c r="G191" s="215" t="s">
        <v>123</v>
      </c>
      <c r="H191" s="216">
        <v>80</v>
      </c>
      <c r="I191" s="217"/>
      <c r="J191" s="216">
        <f>ROUND(I191*H191,2)</f>
        <v>0</v>
      </c>
      <c r="K191" s="218"/>
      <c r="L191" s="44"/>
      <c r="M191" s="219" t="s">
        <v>1</v>
      </c>
      <c r="N191" s="220" t="s">
        <v>40</v>
      </c>
      <c r="O191" s="91"/>
      <c r="P191" s="221">
        <f>O191*H191</f>
        <v>0</v>
      </c>
      <c r="Q191" s="221">
        <v>0</v>
      </c>
      <c r="R191" s="221">
        <f>Q191*H191</f>
        <v>0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124</v>
      </c>
      <c r="AT191" s="223" t="s">
        <v>120</v>
      </c>
      <c r="AU191" s="223" t="s">
        <v>82</v>
      </c>
      <c r="AY191" s="17" t="s">
        <v>118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80</v>
      </c>
      <c r="BK191" s="224">
        <f>ROUND(I191*H191,2)</f>
        <v>0</v>
      </c>
      <c r="BL191" s="17" t="s">
        <v>124</v>
      </c>
      <c r="BM191" s="223" t="s">
        <v>228</v>
      </c>
    </row>
    <row r="192" spans="1:51" s="13" customFormat="1" ht="12">
      <c r="A192" s="13"/>
      <c r="B192" s="225"/>
      <c r="C192" s="226"/>
      <c r="D192" s="227" t="s">
        <v>126</v>
      </c>
      <c r="E192" s="228" t="s">
        <v>1</v>
      </c>
      <c r="F192" s="229" t="s">
        <v>127</v>
      </c>
      <c r="G192" s="226"/>
      <c r="H192" s="228" t="s">
        <v>1</v>
      </c>
      <c r="I192" s="230"/>
      <c r="J192" s="226"/>
      <c r="K192" s="226"/>
      <c r="L192" s="231"/>
      <c r="M192" s="232"/>
      <c r="N192" s="233"/>
      <c r="O192" s="233"/>
      <c r="P192" s="233"/>
      <c r="Q192" s="233"/>
      <c r="R192" s="233"/>
      <c r="S192" s="233"/>
      <c r="T192" s="23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5" t="s">
        <v>126</v>
      </c>
      <c r="AU192" s="235" t="s">
        <v>82</v>
      </c>
      <c r="AV192" s="13" t="s">
        <v>80</v>
      </c>
      <c r="AW192" s="13" t="s">
        <v>31</v>
      </c>
      <c r="AX192" s="13" t="s">
        <v>75</v>
      </c>
      <c r="AY192" s="235" t="s">
        <v>118</v>
      </c>
    </row>
    <row r="193" spans="1:51" s="13" customFormat="1" ht="12">
      <c r="A193" s="13"/>
      <c r="B193" s="225"/>
      <c r="C193" s="226"/>
      <c r="D193" s="227" t="s">
        <v>126</v>
      </c>
      <c r="E193" s="228" t="s">
        <v>1</v>
      </c>
      <c r="F193" s="229" t="s">
        <v>128</v>
      </c>
      <c r="G193" s="226"/>
      <c r="H193" s="228" t="s">
        <v>1</v>
      </c>
      <c r="I193" s="230"/>
      <c r="J193" s="226"/>
      <c r="K193" s="226"/>
      <c r="L193" s="231"/>
      <c r="M193" s="232"/>
      <c r="N193" s="233"/>
      <c r="O193" s="233"/>
      <c r="P193" s="233"/>
      <c r="Q193" s="233"/>
      <c r="R193" s="233"/>
      <c r="S193" s="233"/>
      <c r="T193" s="23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5" t="s">
        <v>126</v>
      </c>
      <c r="AU193" s="235" t="s">
        <v>82</v>
      </c>
      <c r="AV193" s="13" t="s">
        <v>80</v>
      </c>
      <c r="AW193" s="13" t="s">
        <v>31</v>
      </c>
      <c r="AX193" s="13" t="s">
        <v>75</v>
      </c>
      <c r="AY193" s="235" t="s">
        <v>118</v>
      </c>
    </row>
    <row r="194" spans="1:51" s="13" customFormat="1" ht="12">
      <c r="A194" s="13"/>
      <c r="B194" s="225"/>
      <c r="C194" s="226"/>
      <c r="D194" s="227" t="s">
        <v>126</v>
      </c>
      <c r="E194" s="228" t="s">
        <v>1</v>
      </c>
      <c r="F194" s="229" t="s">
        <v>229</v>
      </c>
      <c r="G194" s="226"/>
      <c r="H194" s="228" t="s">
        <v>1</v>
      </c>
      <c r="I194" s="230"/>
      <c r="J194" s="226"/>
      <c r="K194" s="226"/>
      <c r="L194" s="231"/>
      <c r="M194" s="232"/>
      <c r="N194" s="233"/>
      <c r="O194" s="233"/>
      <c r="P194" s="233"/>
      <c r="Q194" s="233"/>
      <c r="R194" s="233"/>
      <c r="S194" s="233"/>
      <c r="T194" s="23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5" t="s">
        <v>126</v>
      </c>
      <c r="AU194" s="235" t="s">
        <v>82</v>
      </c>
      <c r="AV194" s="13" t="s">
        <v>80</v>
      </c>
      <c r="AW194" s="13" t="s">
        <v>31</v>
      </c>
      <c r="AX194" s="13" t="s">
        <v>75</v>
      </c>
      <c r="AY194" s="235" t="s">
        <v>118</v>
      </c>
    </row>
    <row r="195" spans="1:51" s="14" customFormat="1" ht="12">
      <c r="A195" s="14"/>
      <c r="B195" s="236"/>
      <c r="C195" s="237"/>
      <c r="D195" s="227" t="s">
        <v>126</v>
      </c>
      <c r="E195" s="238" t="s">
        <v>1</v>
      </c>
      <c r="F195" s="239" t="s">
        <v>134</v>
      </c>
      <c r="G195" s="237"/>
      <c r="H195" s="240">
        <v>80</v>
      </c>
      <c r="I195" s="241"/>
      <c r="J195" s="237"/>
      <c r="K195" s="237"/>
      <c r="L195" s="242"/>
      <c r="M195" s="243"/>
      <c r="N195" s="244"/>
      <c r="O195" s="244"/>
      <c r="P195" s="244"/>
      <c r="Q195" s="244"/>
      <c r="R195" s="244"/>
      <c r="S195" s="244"/>
      <c r="T195" s="245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6" t="s">
        <v>126</v>
      </c>
      <c r="AU195" s="246" t="s">
        <v>82</v>
      </c>
      <c r="AV195" s="14" t="s">
        <v>82</v>
      </c>
      <c r="AW195" s="14" t="s">
        <v>31</v>
      </c>
      <c r="AX195" s="14" t="s">
        <v>80</v>
      </c>
      <c r="AY195" s="246" t="s">
        <v>118</v>
      </c>
    </row>
    <row r="196" spans="1:63" s="12" customFormat="1" ht="22.8" customHeight="1">
      <c r="A196" s="12"/>
      <c r="B196" s="196"/>
      <c r="C196" s="197"/>
      <c r="D196" s="198" t="s">
        <v>74</v>
      </c>
      <c r="E196" s="210" t="s">
        <v>153</v>
      </c>
      <c r="F196" s="210" t="s">
        <v>230</v>
      </c>
      <c r="G196" s="197"/>
      <c r="H196" s="197"/>
      <c r="I196" s="200"/>
      <c r="J196" s="211">
        <f>BK196</f>
        <v>0</v>
      </c>
      <c r="K196" s="197"/>
      <c r="L196" s="202"/>
      <c r="M196" s="203"/>
      <c r="N196" s="204"/>
      <c r="O196" s="204"/>
      <c r="P196" s="205">
        <f>P197</f>
        <v>0</v>
      </c>
      <c r="Q196" s="204"/>
      <c r="R196" s="205">
        <f>R197</f>
        <v>0</v>
      </c>
      <c r="S196" s="204"/>
      <c r="T196" s="206">
        <f>T197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07" t="s">
        <v>80</v>
      </c>
      <c r="AT196" s="208" t="s">
        <v>74</v>
      </c>
      <c r="AU196" s="208" t="s">
        <v>80</v>
      </c>
      <c r="AY196" s="207" t="s">
        <v>118</v>
      </c>
      <c r="BK196" s="209">
        <f>BK197</f>
        <v>0</v>
      </c>
    </row>
    <row r="197" spans="1:65" s="2" customFormat="1" ht="16.5" customHeight="1">
      <c r="A197" s="38"/>
      <c r="B197" s="39"/>
      <c r="C197" s="212" t="s">
        <v>231</v>
      </c>
      <c r="D197" s="212" t="s">
        <v>120</v>
      </c>
      <c r="E197" s="213" t="s">
        <v>232</v>
      </c>
      <c r="F197" s="214" t="s">
        <v>233</v>
      </c>
      <c r="G197" s="215" t="s">
        <v>156</v>
      </c>
      <c r="H197" s="216">
        <v>2</v>
      </c>
      <c r="I197" s="217"/>
      <c r="J197" s="216">
        <f>ROUND(I197*H197,2)</f>
        <v>0</v>
      </c>
      <c r="K197" s="218"/>
      <c r="L197" s="44"/>
      <c r="M197" s="219" t="s">
        <v>1</v>
      </c>
      <c r="N197" s="220" t="s">
        <v>40</v>
      </c>
      <c r="O197" s="91"/>
      <c r="P197" s="221">
        <f>O197*H197</f>
        <v>0</v>
      </c>
      <c r="Q197" s="221">
        <v>0</v>
      </c>
      <c r="R197" s="221">
        <f>Q197*H197</f>
        <v>0</v>
      </c>
      <c r="S197" s="221">
        <v>0</v>
      </c>
      <c r="T197" s="22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3" t="s">
        <v>124</v>
      </c>
      <c r="AT197" s="223" t="s">
        <v>120</v>
      </c>
      <c r="AU197" s="223" t="s">
        <v>82</v>
      </c>
      <c r="AY197" s="17" t="s">
        <v>118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80</v>
      </c>
      <c r="BK197" s="224">
        <f>ROUND(I197*H197,2)</f>
        <v>0</v>
      </c>
      <c r="BL197" s="17" t="s">
        <v>124</v>
      </c>
      <c r="BM197" s="223" t="s">
        <v>234</v>
      </c>
    </row>
    <row r="198" spans="1:63" s="12" customFormat="1" ht="22.8" customHeight="1">
      <c r="A198" s="12"/>
      <c r="B198" s="196"/>
      <c r="C198" s="197"/>
      <c r="D198" s="198" t="s">
        <v>74</v>
      </c>
      <c r="E198" s="210" t="s">
        <v>235</v>
      </c>
      <c r="F198" s="210" t="s">
        <v>236</v>
      </c>
      <c r="G198" s="197"/>
      <c r="H198" s="197"/>
      <c r="I198" s="200"/>
      <c r="J198" s="211">
        <f>BK198</f>
        <v>0</v>
      </c>
      <c r="K198" s="197"/>
      <c r="L198" s="202"/>
      <c r="M198" s="203"/>
      <c r="N198" s="204"/>
      <c r="O198" s="204"/>
      <c r="P198" s="205">
        <f>SUM(P199:P205)</f>
        <v>0</v>
      </c>
      <c r="Q198" s="204"/>
      <c r="R198" s="205">
        <f>SUM(R199:R205)</f>
        <v>42.8915</v>
      </c>
      <c r="S198" s="204"/>
      <c r="T198" s="206">
        <f>SUM(T199:T205)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7" t="s">
        <v>80</v>
      </c>
      <c r="AT198" s="208" t="s">
        <v>74</v>
      </c>
      <c r="AU198" s="208" t="s">
        <v>80</v>
      </c>
      <c r="AY198" s="207" t="s">
        <v>118</v>
      </c>
      <c r="BK198" s="209">
        <f>SUM(BK199:BK205)</f>
        <v>0</v>
      </c>
    </row>
    <row r="199" spans="1:65" s="2" customFormat="1" ht="24.15" customHeight="1">
      <c r="A199" s="38"/>
      <c r="B199" s="39"/>
      <c r="C199" s="212" t="s">
        <v>7</v>
      </c>
      <c r="D199" s="212" t="s">
        <v>120</v>
      </c>
      <c r="E199" s="213" t="s">
        <v>237</v>
      </c>
      <c r="F199" s="214" t="s">
        <v>238</v>
      </c>
      <c r="G199" s="215" t="s">
        <v>206</v>
      </c>
      <c r="H199" s="216">
        <v>290</v>
      </c>
      <c r="I199" s="217"/>
      <c r="J199" s="216">
        <f>ROUND(I199*H199,2)</f>
        <v>0</v>
      </c>
      <c r="K199" s="218"/>
      <c r="L199" s="44"/>
      <c r="M199" s="219" t="s">
        <v>1</v>
      </c>
      <c r="N199" s="220" t="s">
        <v>40</v>
      </c>
      <c r="O199" s="91"/>
      <c r="P199" s="221">
        <f>O199*H199</f>
        <v>0</v>
      </c>
      <c r="Q199" s="221">
        <v>0.10095</v>
      </c>
      <c r="R199" s="221">
        <f>Q199*H199</f>
        <v>29.2755</v>
      </c>
      <c r="S199" s="221">
        <v>0</v>
      </c>
      <c r="T199" s="222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3" t="s">
        <v>124</v>
      </c>
      <c r="AT199" s="223" t="s">
        <v>120</v>
      </c>
      <c r="AU199" s="223" t="s">
        <v>82</v>
      </c>
      <c r="AY199" s="17" t="s">
        <v>118</v>
      </c>
      <c r="BE199" s="224">
        <f>IF(N199="základní",J199,0)</f>
        <v>0</v>
      </c>
      <c r="BF199" s="224">
        <f>IF(N199="snížená",J199,0)</f>
        <v>0</v>
      </c>
      <c r="BG199" s="224">
        <f>IF(N199="zákl. přenesená",J199,0)</f>
        <v>0</v>
      </c>
      <c r="BH199" s="224">
        <f>IF(N199="sníž. přenesená",J199,0)</f>
        <v>0</v>
      </c>
      <c r="BI199" s="224">
        <f>IF(N199="nulová",J199,0)</f>
        <v>0</v>
      </c>
      <c r="BJ199" s="17" t="s">
        <v>80</v>
      </c>
      <c r="BK199" s="224">
        <f>ROUND(I199*H199,2)</f>
        <v>0</v>
      </c>
      <c r="BL199" s="17" t="s">
        <v>124</v>
      </c>
      <c r="BM199" s="223" t="s">
        <v>239</v>
      </c>
    </row>
    <row r="200" spans="1:51" s="13" customFormat="1" ht="12">
      <c r="A200" s="13"/>
      <c r="B200" s="225"/>
      <c r="C200" s="226"/>
      <c r="D200" s="227" t="s">
        <v>126</v>
      </c>
      <c r="E200" s="228" t="s">
        <v>1</v>
      </c>
      <c r="F200" s="229" t="s">
        <v>127</v>
      </c>
      <c r="G200" s="226"/>
      <c r="H200" s="228" t="s">
        <v>1</v>
      </c>
      <c r="I200" s="230"/>
      <c r="J200" s="226"/>
      <c r="K200" s="226"/>
      <c r="L200" s="231"/>
      <c r="M200" s="232"/>
      <c r="N200" s="233"/>
      <c r="O200" s="233"/>
      <c r="P200" s="233"/>
      <c r="Q200" s="233"/>
      <c r="R200" s="233"/>
      <c r="S200" s="233"/>
      <c r="T200" s="23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5" t="s">
        <v>126</v>
      </c>
      <c r="AU200" s="235" t="s">
        <v>82</v>
      </c>
      <c r="AV200" s="13" t="s">
        <v>80</v>
      </c>
      <c r="AW200" s="13" t="s">
        <v>31</v>
      </c>
      <c r="AX200" s="13" t="s">
        <v>75</v>
      </c>
      <c r="AY200" s="235" t="s">
        <v>118</v>
      </c>
    </row>
    <row r="201" spans="1:51" s="13" customFormat="1" ht="12">
      <c r="A201" s="13"/>
      <c r="B201" s="225"/>
      <c r="C201" s="226"/>
      <c r="D201" s="227" t="s">
        <v>126</v>
      </c>
      <c r="E201" s="228" t="s">
        <v>1</v>
      </c>
      <c r="F201" s="229" t="s">
        <v>128</v>
      </c>
      <c r="G201" s="226"/>
      <c r="H201" s="228" t="s">
        <v>1</v>
      </c>
      <c r="I201" s="230"/>
      <c r="J201" s="226"/>
      <c r="K201" s="226"/>
      <c r="L201" s="231"/>
      <c r="M201" s="232"/>
      <c r="N201" s="233"/>
      <c r="O201" s="233"/>
      <c r="P201" s="233"/>
      <c r="Q201" s="233"/>
      <c r="R201" s="233"/>
      <c r="S201" s="233"/>
      <c r="T201" s="23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5" t="s">
        <v>126</v>
      </c>
      <c r="AU201" s="235" t="s">
        <v>82</v>
      </c>
      <c r="AV201" s="13" t="s">
        <v>80</v>
      </c>
      <c r="AW201" s="13" t="s">
        <v>31</v>
      </c>
      <c r="AX201" s="13" t="s">
        <v>75</v>
      </c>
      <c r="AY201" s="235" t="s">
        <v>118</v>
      </c>
    </row>
    <row r="202" spans="1:51" s="14" customFormat="1" ht="12">
      <c r="A202" s="14"/>
      <c r="B202" s="236"/>
      <c r="C202" s="237"/>
      <c r="D202" s="227" t="s">
        <v>126</v>
      </c>
      <c r="E202" s="238" t="s">
        <v>1</v>
      </c>
      <c r="F202" s="239" t="s">
        <v>240</v>
      </c>
      <c r="G202" s="237"/>
      <c r="H202" s="240">
        <v>290</v>
      </c>
      <c r="I202" s="241"/>
      <c r="J202" s="237"/>
      <c r="K202" s="237"/>
      <c r="L202" s="242"/>
      <c r="M202" s="243"/>
      <c r="N202" s="244"/>
      <c r="O202" s="244"/>
      <c r="P202" s="244"/>
      <c r="Q202" s="244"/>
      <c r="R202" s="244"/>
      <c r="S202" s="244"/>
      <c r="T202" s="245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6" t="s">
        <v>126</v>
      </c>
      <c r="AU202" s="246" t="s">
        <v>82</v>
      </c>
      <c r="AV202" s="14" t="s">
        <v>82</v>
      </c>
      <c r="AW202" s="14" t="s">
        <v>31</v>
      </c>
      <c r="AX202" s="14" t="s">
        <v>80</v>
      </c>
      <c r="AY202" s="246" t="s">
        <v>118</v>
      </c>
    </row>
    <row r="203" spans="1:65" s="2" customFormat="1" ht="16.5" customHeight="1">
      <c r="A203" s="38"/>
      <c r="B203" s="39"/>
      <c r="C203" s="258" t="s">
        <v>241</v>
      </c>
      <c r="D203" s="258" t="s">
        <v>172</v>
      </c>
      <c r="E203" s="259" t="s">
        <v>242</v>
      </c>
      <c r="F203" s="260" t="s">
        <v>243</v>
      </c>
      <c r="G203" s="261" t="s">
        <v>206</v>
      </c>
      <c r="H203" s="262">
        <v>296</v>
      </c>
      <c r="I203" s="263"/>
      <c r="J203" s="262">
        <f>ROUND(I203*H203,2)</f>
        <v>0</v>
      </c>
      <c r="K203" s="264"/>
      <c r="L203" s="265"/>
      <c r="M203" s="266" t="s">
        <v>1</v>
      </c>
      <c r="N203" s="267" t="s">
        <v>40</v>
      </c>
      <c r="O203" s="91"/>
      <c r="P203" s="221">
        <f>O203*H203</f>
        <v>0</v>
      </c>
      <c r="Q203" s="221">
        <v>0.046</v>
      </c>
      <c r="R203" s="221">
        <f>Q203*H203</f>
        <v>13.616</v>
      </c>
      <c r="S203" s="221">
        <v>0</v>
      </c>
      <c r="T203" s="222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3" t="s">
        <v>166</v>
      </c>
      <c r="AT203" s="223" t="s">
        <v>172</v>
      </c>
      <c r="AU203" s="223" t="s">
        <v>82</v>
      </c>
      <c r="AY203" s="17" t="s">
        <v>118</v>
      </c>
      <c r="BE203" s="224">
        <f>IF(N203="základní",J203,0)</f>
        <v>0</v>
      </c>
      <c r="BF203" s="224">
        <f>IF(N203="snížená",J203,0)</f>
        <v>0</v>
      </c>
      <c r="BG203" s="224">
        <f>IF(N203="zákl. přenesená",J203,0)</f>
        <v>0</v>
      </c>
      <c r="BH203" s="224">
        <f>IF(N203="sníž. přenesená",J203,0)</f>
        <v>0</v>
      </c>
      <c r="BI203" s="224">
        <f>IF(N203="nulová",J203,0)</f>
        <v>0</v>
      </c>
      <c r="BJ203" s="17" t="s">
        <v>80</v>
      </c>
      <c r="BK203" s="224">
        <f>ROUND(I203*H203,2)</f>
        <v>0</v>
      </c>
      <c r="BL203" s="17" t="s">
        <v>124</v>
      </c>
      <c r="BM203" s="223" t="s">
        <v>244</v>
      </c>
    </row>
    <row r="204" spans="1:51" s="14" customFormat="1" ht="12">
      <c r="A204" s="14"/>
      <c r="B204" s="236"/>
      <c r="C204" s="237"/>
      <c r="D204" s="227" t="s">
        <v>126</v>
      </c>
      <c r="E204" s="238" t="s">
        <v>1</v>
      </c>
      <c r="F204" s="239" t="s">
        <v>245</v>
      </c>
      <c r="G204" s="237"/>
      <c r="H204" s="240">
        <v>296</v>
      </c>
      <c r="I204" s="241"/>
      <c r="J204" s="237"/>
      <c r="K204" s="237"/>
      <c r="L204" s="242"/>
      <c r="M204" s="243"/>
      <c r="N204" s="244"/>
      <c r="O204" s="244"/>
      <c r="P204" s="244"/>
      <c r="Q204" s="244"/>
      <c r="R204" s="244"/>
      <c r="S204" s="244"/>
      <c r="T204" s="245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6" t="s">
        <v>126</v>
      </c>
      <c r="AU204" s="246" t="s">
        <v>82</v>
      </c>
      <c r="AV204" s="14" t="s">
        <v>82</v>
      </c>
      <c r="AW204" s="14" t="s">
        <v>31</v>
      </c>
      <c r="AX204" s="14" t="s">
        <v>80</v>
      </c>
      <c r="AY204" s="246" t="s">
        <v>118</v>
      </c>
    </row>
    <row r="205" spans="1:65" s="2" customFormat="1" ht="16.5" customHeight="1">
      <c r="A205" s="38"/>
      <c r="B205" s="39"/>
      <c r="C205" s="258" t="s">
        <v>246</v>
      </c>
      <c r="D205" s="258" t="s">
        <v>172</v>
      </c>
      <c r="E205" s="259" t="s">
        <v>247</v>
      </c>
      <c r="F205" s="260" t="s">
        <v>248</v>
      </c>
      <c r="G205" s="261" t="s">
        <v>206</v>
      </c>
      <c r="H205" s="262">
        <v>10</v>
      </c>
      <c r="I205" s="263"/>
      <c r="J205" s="262">
        <f>ROUND(I205*H205,2)</f>
        <v>0</v>
      </c>
      <c r="K205" s="264"/>
      <c r="L205" s="265"/>
      <c r="M205" s="266" t="s">
        <v>1</v>
      </c>
      <c r="N205" s="267" t="s">
        <v>40</v>
      </c>
      <c r="O205" s="91"/>
      <c r="P205" s="221">
        <f>O205*H205</f>
        <v>0</v>
      </c>
      <c r="Q205" s="221">
        <v>0</v>
      </c>
      <c r="R205" s="221">
        <f>Q205*H205</f>
        <v>0</v>
      </c>
      <c r="S205" s="221">
        <v>0</v>
      </c>
      <c r="T205" s="222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3" t="s">
        <v>166</v>
      </c>
      <c r="AT205" s="223" t="s">
        <v>172</v>
      </c>
      <c r="AU205" s="223" t="s">
        <v>82</v>
      </c>
      <c r="AY205" s="17" t="s">
        <v>118</v>
      </c>
      <c r="BE205" s="224">
        <f>IF(N205="základní",J205,0)</f>
        <v>0</v>
      </c>
      <c r="BF205" s="224">
        <f>IF(N205="snížená",J205,0)</f>
        <v>0</v>
      </c>
      <c r="BG205" s="224">
        <f>IF(N205="zákl. přenesená",J205,0)</f>
        <v>0</v>
      </c>
      <c r="BH205" s="224">
        <f>IF(N205="sníž. přenesená",J205,0)</f>
        <v>0</v>
      </c>
      <c r="BI205" s="224">
        <f>IF(N205="nulová",J205,0)</f>
        <v>0</v>
      </c>
      <c r="BJ205" s="17" t="s">
        <v>80</v>
      </c>
      <c r="BK205" s="224">
        <f>ROUND(I205*H205,2)</f>
        <v>0</v>
      </c>
      <c r="BL205" s="17" t="s">
        <v>124</v>
      </c>
      <c r="BM205" s="223" t="s">
        <v>249</v>
      </c>
    </row>
    <row r="206" spans="1:63" s="12" customFormat="1" ht="22.8" customHeight="1">
      <c r="A206" s="12"/>
      <c r="B206" s="196"/>
      <c r="C206" s="197"/>
      <c r="D206" s="198" t="s">
        <v>74</v>
      </c>
      <c r="E206" s="210" t="s">
        <v>250</v>
      </c>
      <c r="F206" s="210" t="s">
        <v>251</v>
      </c>
      <c r="G206" s="197"/>
      <c r="H206" s="197"/>
      <c r="I206" s="200"/>
      <c r="J206" s="211">
        <f>BK206</f>
        <v>0</v>
      </c>
      <c r="K206" s="197"/>
      <c r="L206" s="202"/>
      <c r="M206" s="203"/>
      <c r="N206" s="204"/>
      <c r="O206" s="204"/>
      <c r="P206" s="205">
        <f>SUM(P207:P214)</f>
        <v>0</v>
      </c>
      <c r="Q206" s="204"/>
      <c r="R206" s="205">
        <f>SUM(R207:R214)</f>
        <v>0</v>
      </c>
      <c r="S206" s="204"/>
      <c r="T206" s="206">
        <f>SUM(T207:T214)</f>
        <v>47.900000000000006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7" t="s">
        <v>80</v>
      </c>
      <c r="AT206" s="208" t="s">
        <v>74</v>
      </c>
      <c r="AU206" s="208" t="s">
        <v>80</v>
      </c>
      <c r="AY206" s="207" t="s">
        <v>118</v>
      </c>
      <c r="BK206" s="209">
        <f>SUM(BK207:BK214)</f>
        <v>0</v>
      </c>
    </row>
    <row r="207" spans="1:65" s="2" customFormat="1" ht="24.15" customHeight="1">
      <c r="A207" s="38"/>
      <c r="B207" s="39"/>
      <c r="C207" s="212" t="s">
        <v>252</v>
      </c>
      <c r="D207" s="212" t="s">
        <v>120</v>
      </c>
      <c r="E207" s="213" t="s">
        <v>253</v>
      </c>
      <c r="F207" s="214" t="s">
        <v>254</v>
      </c>
      <c r="G207" s="215" t="s">
        <v>123</v>
      </c>
      <c r="H207" s="216">
        <v>13</v>
      </c>
      <c r="I207" s="217"/>
      <c r="J207" s="216">
        <f>ROUND(I207*H207,2)</f>
        <v>0</v>
      </c>
      <c r="K207" s="218"/>
      <c r="L207" s="44"/>
      <c r="M207" s="219" t="s">
        <v>1</v>
      </c>
      <c r="N207" s="220" t="s">
        <v>40</v>
      </c>
      <c r="O207" s="91"/>
      <c r="P207" s="221">
        <f>O207*H207</f>
        <v>0</v>
      </c>
      <c r="Q207" s="221">
        <v>0</v>
      </c>
      <c r="R207" s="221">
        <f>Q207*H207</f>
        <v>0</v>
      </c>
      <c r="S207" s="221">
        <v>2.5</v>
      </c>
      <c r="T207" s="222">
        <f>S207*H207</f>
        <v>32.5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124</v>
      </c>
      <c r="AT207" s="223" t="s">
        <v>120</v>
      </c>
      <c r="AU207" s="223" t="s">
        <v>82</v>
      </c>
      <c r="AY207" s="17" t="s">
        <v>118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80</v>
      </c>
      <c r="BK207" s="224">
        <f>ROUND(I207*H207,2)</f>
        <v>0</v>
      </c>
      <c r="BL207" s="17" t="s">
        <v>124</v>
      </c>
      <c r="BM207" s="223" t="s">
        <v>255</v>
      </c>
    </row>
    <row r="208" spans="1:51" s="13" customFormat="1" ht="12">
      <c r="A208" s="13"/>
      <c r="B208" s="225"/>
      <c r="C208" s="226"/>
      <c r="D208" s="227" t="s">
        <v>126</v>
      </c>
      <c r="E208" s="228" t="s">
        <v>1</v>
      </c>
      <c r="F208" s="229" t="s">
        <v>256</v>
      </c>
      <c r="G208" s="226"/>
      <c r="H208" s="228" t="s">
        <v>1</v>
      </c>
      <c r="I208" s="230"/>
      <c r="J208" s="226"/>
      <c r="K208" s="226"/>
      <c r="L208" s="231"/>
      <c r="M208" s="232"/>
      <c r="N208" s="233"/>
      <c r="O208" s="233"/>
      <c r="P208" s="233"/>
      <c r="Q208" s="233"/>
      <c r="R208" s="233"/>
      <c r="S208" s="233"/>
      <c r="T208" s="23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5" t="s">
        <v>126</v>
      </c>
      <c r="AU208" s="235" t="s">
        <v>82</v>
      </c>
      <c r="AV208" s="13" t="s">
        <v>80</v>
      </c>
      <c r="AW208" s="13" t="s">
        <v>31</v>
      </c>
      <c r="AX208" s="13" t="s">
        <v>75</v>
      </c>
      <c r="AY208" s="235" t="s">
        <v>118</v>
      </c>
    </row>
    <row r="209" spans="1:51" s="13" customFormat="1" ht="12">
      <c r="A209" s="13"/>
      <c r="B209" s="225"/>
      <c r="C209" s="226"/>
      <c r="D209" s="227" t="s">
        <v>126</v>
      </c>
      <c r="E209" s="228" t="s">
        <v>1</v>
      </c>
      <c r="F209" s="229" t="s">
        <v>257</v>
      </c>
      <c r="G209" s="226"/>
      <c r="H209" s="228" t="s">
        <v>1</v>
      </c>
      <c r="I209" s="230"/>
      <c r="J209" s="226"/>
      <c r="K209" s="226"/>
      <c r="L209" s="231"/>
      <c r="M209" s="232"/>
      <c r="N209" s="233"/>
      <c r="O209" s="233"/>
      <c r="P209" s="233"/>
      <c r="Q209" s="233"/>
      <c r="R209" s="233"/>
      <c r="S209" s="233"/>
      <c r="T209" s="23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5" t="s">
        <v>126</v>
      </c>
      <c r="AU209" s="235" t="s">
        <v>82</v>
      </c>
      <c r="AV209" s="13" t="s">
        <v>80</v>
      </c>
      <c r="AW209" s="13" t="s">
        <v>31</v>
      </c>
      <c r="AX209" s="13" t="s">
        <v>75</v>
      </c>
      <c r="AY209" s="235" t="s">
        <v>118</v>
      </c>
    </row>
    <row r="210" spans="1:51" s="14" customFormat="1" ht="12">
      <c r="A210" s="14"/>
      <c r="B210" s="236"/>
      <c r="C210" s="237"/>
      <c r="D210" s="227" t="s">
        <v>126</v>
      </c>
      <c r="E210" s="238" t="s">
        <v>1</v>
      </c>
      <c r="F210" s="239" t="s">
        <v>258</v>
      </c>
      <c r="G210" s="237"/>
      <c r="H210" s="240">
        <v>13</v>
      </c>
      <c r="I210" s="241"/>
      <c r="J210" s="237"/>
      <c r="K210" s="237"/>
      <c r="L210" s="242"/>
      <c r="M210" s="243"/>
      <c r="N210" s="244"/>
      <c r="O210" s="244"/>
      <c r="P210" s="244"/>
      <c r="Q210" s="244"/>
      <c r="R210" s="244"/>
      <c r="S210" s="244"/>
      <c r="T210" s="245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6" t="s">
        <v>126</v>
      </c>
      <c r="AU210" s="246" t="s">
        <v>82</v>
      </c>
      <c r="AV210" s="14" t="s">
        <v>82</v>
      </c>
      <c r="AW210" s="14" t="s">
        <v>31</v>
      </c>
      <c r="AX210" s="14" t="s">
        <v>80</v>
      </c>
      <c r="AY210" s="246" t="s">
        <v>118</v>
      </c>
    </row>
    <row r="211" spans="1:65" s="2" customFormat="1" ht="24.15" customHeight="1">
      <c r="A211" s="38"/>
      <c r="B211" s="39"/>
      <c r="C211" s="212" t="s">
        <v>259</v>
      </c>
      <c r="D211" s="212" t="s">
        <v>120</v>
      </c>
      <c r="E211" s="213" t="s">
        <v>260</v>
      </c>
      <c r="F211" s="214" t="s">
        <v>261</v>
      </c>
      <c r="G211" s="215" t="s">
        <v>123</v>
      </c>
      <c r="H211" s="216">
        <v>7</v>
      </c>
      <c r="I211" s="217"/>
      <c r="J211" s="216">
        <f>ROUND(I211*H211,2)</f>
        <v>0</v>
      </c>
      <c r="K211" s="218"/>
      <c r="L211" s="44"/>
      <c r="M211" s="219" t="s">
        <v>1</v>
      </c>
      <c r="N211" s="220" t="s">
        <v>40</v>
      </c>
      <c r="O211" s="91"/>
      <c r="P211" s="221">
        <f>O211*H211</f>
        <v>0</v>
      </c>
      <c r="Q211" s="221">
        <v>0</v>
      </c>
      <c r="R211" s="221">
        <f>Q211*H211</f>
        <v>0</v>
      </c>
      <c r="S211" s="221">
        <v>2.2</v>
      </c>
      <c r="T211" s="222">
        <f>S211*H211</f>
        <v>15.400000000000002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3" t="s">
        <v>124</v>
      </c>
      <c r="AT211" s="223" t="s">
        <v>120</v>
      </c>
      <c r="AU211" s="223" t="s">
        <v>82</v>
      </c>
      <c r="AY211" s="17" t="s">
        <v>118</v>
      </c>
      <c r="BE211" s="224">
        <f>IF(N211="základní",J211,0)</f>
        <v>0</v>
      </c>
      <c r="BF211" s="224">
        <f>IF(N211="snížená",J211,0)</f>
        <v>0</v>
      </c>
      <c r="BG211" s="224">
        <f>IF(N211="zákl. přenesená",J211,0)</f>
        <v>0</v>
      </c>
      <c r="BH211" s="224">
        <f>IF(N211="sníž. přenesená",J211,0)</f>
        <v>0</v>
      </c>
      <c r="BI211" s="224">
        <f>IF(N211="nulová",J211,0)</f>
        <v>0</v>
      </c>
      <c r="BJ211" s="17" t="s">
        <v>80</v>
      </c>
      <c r="BK211" s="224">
        <f>ROUND(I211*H211,2)</f>
        <v>0</v>
      </c>
      <c r="BL211" s="17" t="s">
        <v>124</v>
      </c>
      <c r="BM211" s="223" t="s">
        <v>262</v>
      </c>
    </row>
    <row r="212" spans="1:51" s="13" customFormat="1" ht="12">
      <c r="A212" s="13"/>
      <c r="B212" s="225"/>
      <c r="C212" s="226"/>
      <c r="D212" s="227" t="s">
        <v>126</v>
      </c>
      <c r="E212" s="228" t="s">
        <v>1</v>
      </c>
      <c r="F212" s="229" t="s">
        <v>256</v>
      </c>
      <c r="G212" s="226"/>
      <c r="H212" s="228" t="s">
        <v>1</v>
      </c>
      <c r="I212" s="230"/>
      <c r="J212" s="226"/>
      <c r="K212" s="226"/>
      <c r="L212" s="231"/>
      <c r="M212" s="232"/>
      <c r="N212" s="233"/>
      <c r="O212" s="233"/>
      <c r="P212" s="233"/>
      <c r="Q212" s="233"/>
      <c r="R212" s="233"/>
      <c r="S212" s="233"/>
      <c r="T212" s="23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5" t="s">
        <v>126</v>
      </c>
      <c r="AU212" s="235" t="s">
        <v>82</v>
      </c>
      <c r="AV212" s="13" t="s">
        <v>80</v>
      </c>
      <c r="AW212" s="13" t="s">
        <v>31</v>
      </c>
      <c r="AX212" s="13" t="s">
        <v>75</v>
      </c>
      <c r="AY212" s="235" t="s">
        <v>118</v>
      </c>
    </row>
    <row r="213" spans="1:51" s="13" customFormat="1" ht="12">
      <c r="A213" s="13"/>
      <c r="B213" s="225"/>
      <c r="C213" s="226"/>
      <c r="D213" s="227" t="s">
        <v>126</v>
      </c>
      <c r="E213" s="228" t="s">
        <v>1</v>
      </c>
      <c r="F213" s="229" t="s">
        <v>257</v>
      </c>
      <c r="G213" s="226"/>
      <c r="H213" s="228" t="s">
        <v>1</v>
      </c>
      <c r="I213" s="230"/>
      <c r="J213" s="226"/>
      <c r="K213" s="226"/>
      <c r="L213" s="231"/>
      <c r="M213" s="232"/>
      <c r="N213" s="233"/>
      <c r="O213" s="233"/>
      <c r="P213" s="233"/>
      <c r="Q213" s="233"/>
      <c r="R213" s="233"/>
      <c r="S213" s="233"/>
      <c r="T213" s="23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5" t="s">
        <v>126</v>
      </c>
      <c r="AU213" s="235" t="s">
        <v>82</v>
      </c>
      <c r="AV213" s="13" t="s">
        <v>80</v>
      </c>
      <c r="AW213" s="13" t="s">
        <v>31</v>
      </c>
      <c r="AX213" s="13" t="s">
        <v>75</v>
      </c>
      <c r="AY213" s="235" t="s">
        <v>118</v>
      </c>
    </row>
    <row r="214" spans="1:51" s="14" customFormat="1" ht="12">
      <c r="A214" s="14"/>
      <c r="B214" s="236"/>
      <c r="C214" s="237"/>
      <c r="D214" s="227" t="s">
        <v>126</v>
      </c>
      <c r="E214" s="238" t="s">
        <v>1</v>
      </c>
      <c r="F214" s="239" t="s">
        <v>160</v>
      </c>
      <c r="G214" s="237"/>
      <c r="H214" s="240">
        <v>7</v>
      </c>
      <c r="I214" s="241"/>
      <c r="J214" s="237"/>
      <c r="K214" s="237"/>
      <c r="L214" s="242"/>
      <c r="M214" s="243"/>
      <c r="N214" s="244"/>
      <c r="O214" s="244"/>
      <c r="P214" s="244"/>
      <c r="Q214" s="244"/>
      <c r="R214" s="244"/>
      <c r="S214" s="244"/>
      <c r="T214" s="245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6" t="s">
        <v>126</v>
      </c>
      <c r="AU214" s="246" t="s">
        <v>82</v>
      </c>
      <c r="AV214" s="14" t="s">
        <v>82</v>
      </c>
      <c r="AW214" s="14" t="s">
        <v>31</v>
      </c>
      <c r="AX214" s="14" t="s">
        <v>80</v>
      </c>
      <c r="AY214" s="246" t="s">
        <v>118</v>
      </c>
    </row>
    <row r="215" spans="1:63" s="12" customFormat="1" ht="22.8" customHeight="1">
      <c r="A215" s="12"/>
      <c r="B215" s="196"/>
      <c r="C215" s="197"/>
      <c r="D215" s="198" t="s">
        <v>74</v>
      </c>
      <c r="E215" s="210" t="s">
        <v>263</v>
      </c>
      <c r="F215" s="210" t="s">
        <v>264</v>
      </c>
      <c r="G215" s="197"/>
      <c r="H215" s="197"/>
      <c r="I215" s="200"/>
      <c r="J215" s="211">
        <f>BK215</f>
        <v>0</v>
      </c>
      <c r="K215" s="197"/>
      <c r="L215" s="202"/>
      <c r="M215" s="203"/>
      <c r="N215" s="204"/>
      <c r="O215" s="204"/>
      <c r="P215" s="205">
        <f>SUM(P216:P219)</f>
        <v>0</v>
      </c>
      <c r="Q215" s="204"/>
      <c r="R215" s="205">
        <f>SUM(R216:R219)</f>
        <v>0</v>
      </c>
      <c r="S215" s="204"/>
      <c r="T215" s="206">
        <f>SUM(T216:T219)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07" t="s">
        <v>80</v>
      </c>
      <c r="AT215" s="208" t="s">
        <v>74</v>
      </c>
      <c r="AU215" s="208" t="s">
        <v>80</v>
      </c>
      <c r="AY215" s="207" t="s">
        <v>118</v>
      </c>
      <c r="BK215" s="209">
        <f>SUM(BK216:BK219)</f>
        <v>0</v>
      </c>
    </row>
    <row r="216" spans="1:65" s="2" customFormat="1" ht="16.5" customHeight="1">
      <c r="A216" s="38"/>
      <c r="B216" s="39"/>
      <c r="C216" s="212" t="s">
        <v>265</v>
      </c>
      <c r="D216" s="212" t="s">
        <v>120</v>
      </c>
      <c r="E216" s="213" t="s">
        <v>266</v>
      </c>
      <c r="F216" s="214" t="s">
        <v>267</v>
      </c>
      <c r="G216" s="215" t="s">
        <v>206</v>
      </c>
      <c r="H216" s="216">
        <v>28</v>
      </c>
      <c r="I216" s="217"/>
      <c r="J216" s="216">
        <f>ROUND(I216*H216,2)</f>
        <v>0</v>
      </c>
      <c r="K216" s="218"/>
      <c r="L216" s="44"/>
      <c r="M216" s="219" t="s">
        <v>1</v>
      </c>
      <c r="N216" s="220" t="s">
        <v>40</v>
      </c>
      <c r="O216" s="91"/>
      <c r="P216" s="221">
        <f>O216*H216</f>
        <v>0</v>
      </c>
      <c r="Q216" s="221">
        <v>0</v>
      </c>
      <c r="R216" s="221">
        <f>Q216*H216</f>
        <v>0</v>
      </c>
      <c r="S216" s="221">
        <v>0</v>
      </c>
      <c r="T216" s="222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3" t="s">
        <v>124</v>
      </c>
      <c r="AT216" s="223" t="s">
        <v>120</v>
      </c>
      <c r="AU216" s="223" t="s">
        <v>82</v>
      </c>
      <c r="AY216" s="17" t="s">
        <v>118</v>
      </c>
      <c r="BE216" s="224">
        <f>IF(N216="základní",J216,0)</f>
        <v>0</v>
      </c>
      <c r="BF216" s="224">
        <f>IF(N216="snížená",J216,0)</f>
        <v>0</v>
      </c>
      <c r="BG216" s="224">
        <f>IF(N216="zákl. přenesená",J216,0)</f>
        <v>0</v>
      </c>
      <c r="BH216" s="224">
        <f>IF(N216="sníž. přenesená",J216,0)</f>
        <v>0</v>
      </c>
      <c r="BI216" s="224">
        <f>IF(N216="nulová",J216,0)</f>
        <v>0</v>
      </c>
      <c r="BJ216" s="17" t="s">
        <v>80</v>
      </c>
      <c r="BK216" s="224">
        <f>ROUND(I216*H216,2)</f>
        <v>0</v>
      </c>
      <c r="BL216" s="17" t="s">
        <v>124</v>
      </c>
      <c r="BM216" s="223" t="s">
        <v>268</v>
      </c>
    </row>
    <row r="217" spans="1:51" s="13" customFormat="1" ht="12">
      <c r="A217" s="13"/>
      <c r="B217" s="225"/>
      <c r="C217" s="226"/>
      <c r="D217" s="227" t="s">
        <v>126</v>
      </c>
      <c r="E217" s="228" t="s">
        <v>1</v>
      </c>
      <c r="F217" s="229" t="s">
        <v>269</v>
      </c>
      <c r="G217" s="226"/>
      <c r="H217" s="228" t="s">
        <v>1</v>
      </c>
      <c r="I217" s="230"/>
      <c r="J217" s="226"/>
      <c r="K217" s="226"/>
      <c r="L217" s="231"/>
      <c r="M217" s="232"/>
      <c r="N217" s="233"/>
      <c r="O217" s="233"/>
      <c r="P217" s="233"/>
      <c r="Q217" s="233"/>
      <c r="R217" s="233"/>
      <c r="S217" s="233"/>
      <c r="T217" s="23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5" t="s">
        <v>126</v>
      </c>
      <c r="AU217" s="235" t="s">
        <v>82</v>
      </c>
      <c r="AV217" s="13" t="s">
        <v>80</v>
      </c>
      <c r="AW217" s="13" t="s">
        <v>31</v>
      </c>
      <c r="AX217" s="13" t="s">
        <v>75</v>
      </c>
      <c r="AY217" s="235" t="s">
        <v>118</v>
      </c>
    </row>
    <row r="218" spans="1:51" s="13" customFormat="1" ht="12">
      <c r="A218" s="13"/>
      <c r="B218" s="225"/>
      <c r="C218" s="226"/>
      <c r="D218" s="227" t="s">
        <v>126</v>
      </c>
      <c r="E218" s="228" t="s">
        <v>1</v>
      </c>
      <c r="F218" s="229" t="s">
        <v>270</v>
      </c>
      <c r="G218" s="226"/>
      <c r="H218" s="228" t="s">
        <v>1</v>
      </c>
      <c r="I218" s="230"/>
      <c r="J218" s="226"/>
      <c r="K218" s="226"/>
      <c r="L218" s="231"/>
      <c r="M218" s="232"/>
      <c r="N218" s="233"/>
      <c r="O218" s="233"/>
      <c r="P218" s="233"/>
      <c r="Q218" s="233"/>
      <c r="R218" s="233"/>
      <c r="S218" s="233"/>
      <c r="T218" s="23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5" t="s">
        <v>126</v>
      </c>
      <c r="AU218" s="235" t="s">
        <v>82</v>
      </c>
      <c r="AV218" s="13" t="s">
        <v>80</v>
      </c>
      <c r="AW218" s="13" t="s">
        <v>31</v>
      </c>
      <c r="AX218" s="13" t="s">
        <v>75</v>
      </c>
      <c r="AY218" s="235" t="s">
        <v>118</v>
      </c>
    </row>
    <row r="219" spans="1:51" s="14" customFormat="1" ht="12">
      <c r="A219" s="14"/>
      <c r="B219" s="236"/>
      <c r="C219" s="237"/>
      <c r="D219" s="227" t="s">
        <v>126</v>
      </c>
      <c r="E219" s="238" t="s">
        <v>1</v>
      </c>
      <c r="F219" s="239" t="s">
        <v>271</v>
      </c>
      <c r="G219" s="237"/>
      <c r="H219" s="240">
        <v>28</v>
      </c>
      <c r="I219" s="241"/>
      <c r="J219" s="237"/>
      <c r="K219" s="237"/>
      <c r="L219" s="242"/>
      <c r="M219" s="243"/>
      <c r="N219" s="244"/>
      <c r="O219" s="244"/>
      <c r="P219" s="244"/>
      <c r="Q219" s="244"/>
      <c r="R219" s="244"/>
      <c r="S219" s="244"/>
      <c r="T219" s="245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6" t="s">
        <v>126</v>
      </c>
      <c r="AU219" s="246" t="s">
        <v>82</v>
      </c>
      <c r="AV219" s="14" t="s">
        <v>82</v>
      </c>
      <c r="AW219" s="14" t="s">
        <v>31</v>
      </c>
      <c r="AX219" s="14" t="s">
        <v>80</v>
      </c>
      <c r="AY219" s="246" t="s">
        <v>118</v>
      </c>
    </row>
    <row r="220" spans="1:63" s="12" customFormat="1" ht="22.8" customHeight="1">
      <c r="A220" s="12"/>
      <c r="B220" s="196"/>
      <c r="C220" s="197"/>
      <c r="D220" s="198" t="s">
        <v>74</v>
      </c>
      <c r="E220" s="210" t="s">
        <v>272</v>
      </c>
      <c r="F220" s="210" t="s">
        <v>273</v>
      </c>
      <c r="G220" s="197"/>
      <c r="H220" s="197"/>
      <c r="I220" s="200"/>
      <c r="J220" s="211">
        <f>BK220</f>
        <v>0</v>
      </c>
      <c r="K220" s="197"/>
      <c r="L220" s="202"/>
      <c r="M220" s="203"/>
      <c r="N220" s="204"/>
      <c r="O220" s="204"/>
      <c r="P220" s="205">
        <f>SUM(P221:P267)</f>
        <v>0</v>
      </c>
      <c r="Q220" s="204"/>
      <c r="R220" s="205">
        <f>SUM(R221:R267)</f>
        <v>0</v>
      </c>
      <c r="S220" s="204"/>
      <c r="T220" s="206">
        <f>SUM(T221:T267)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07" t="s">
        <v>80</v>
      </c>
      <c r="AT220" s="208" t="s">
        <v>74</v>
      </c>
      <c r="AU220" s="208" t="s">
        <v>80</v>
      </c>
      <c r="AY220" s="207" t="s">
        <v>118</v>
      </c>
      <c r="BK220" s="209">
        <f>SUM(BK221:BK267)</f>
        <v>0</v>
      </c>
    </row>
    <row r="221" spans="1:65" s="2" customFormat="1" ht="24.15" customHeight="1">
      <c r="A221" s="38"/>
      <c r="B221" s="39"/>
      <c r="C221" s="212" t="s">
        <v>274</v>
      </c>
      <c r="D221" s="212" t="s">
        <v>120</v>
      </c>
      <c r="E221" s="213" t="s">
        <v>275</v>
      </c>
      <c r="F221" s="214" t="s">
        <v>276</v>
      </c>
      <c r="G221" s="215" t="s">
        <v>150</v>
      </c>
      <c r="H221" s="216">
        <v>14.7</v>
      </c>
      <c r="I221" s="217"/>
      <c r="J221" s="216">
        <f>ROUND(I221*H221,2)</f>
        <v>0</v>
      </c>
      <c r="K221" s="218"/>
      <c r="L221" s="44"/>
      <c r="M221" s="219" t="s">
        <v>1</v>
      </c>
      <c r="N221" s="220" t="s">
        <v>40</v>
      </c>
      <c r="O221" s="91"/>
      <c r="P221" s="221">
        <f>O221*H221</f>
        <v>0</v>
      </c>
      <c r="Q221" s="221">
        <v>0</v>
      </c>
      <c r="R221" s="221">
        <f>Q221*H221</f>
        <v>0</v>
      </c>
      <c r="S221" s="221">
        <v>0</v>
      </c>
      <c r="T221" s="222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3" t="s">
        <v>124</v>
      </c>
      <c r="AT221" s="223" t="s">
        <v>120</v>
      </c>
      <c r="AU221" s="223" t="s">
        <v>82</v>
      </c>
      <c r="AY221" s="17" t="s">
        <v>118</v>
      </c>
      <c r="BE221" s="224">
        <f>IF(N221="základní",J221,0)</f>
        <v>0</v>
      </c>
      <c r="BF221" s="224">
        <f>IF(N221="snížená",J221,0)</f>
        <v>0</v>
      </c>
      <c r="BG221" s="224">
        <f>IF(N221="zákl. přenesená",J221,0)</f>
        <v>0</v>
      </c>
      <c r="BH221" s="224">
        <f>IF(N221="sníž. přenesená",J221,0)</f>
        <v>0</v>
      </c>
      <c r="BI221" s="224">
        <f>IF(N221="nulová",J221,0)</f>
        <v>0</v>
      </c>
      <c r="BJ221" s="17" t="s">
        <v>80</v>
      </c>
      <c r="BK221" s="224">
        <f>ROUND(I221*H221,2)</f>
        <v>0</v>
      </c>
      <c r="BL221" s="17" t="s">
        <v>124</v>
      </c>
      <c r="BM221" s="223" t="s">
        <v>277</v>
      </c>
    </row>
    <row r="222" spans="1:51" s="13" customFormat="1" ht="12">
      <c r="A222" s="13"/>
      <c r="B222" s="225"/>
      <c r="C222" s="226"/>
      <c r="D222" s="227" t="s">
        <v>126</v>
      </c>
      <c r="E222" s="228" t="s">
        <v>1</v>
      </c>
      <c r="F222" s="229" t="s">
        <v>278</v>
      </c>
      <c r="G222" s="226"/>
      <c r="H222" s="228" t="s">
        <v>1</v>
      </c>
      <c r="I222" s="230"/>
      <c r="J222" s="226"/>
      <c r="K222" s="226"/>
      <c r="L222" s="231"/>
      <c r="M222" s="232"/>
      <c r="N222" s="233"/>
      <c r="O222" s="233"/>
      <c r="P222" s="233"/>
      <c r="Q222" s="233"/>
      <c r="R222" s="233"/>
      <c r="S222" s="233"/>
      <c r="T222" s="23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5" t="s">
        <v>126</v>
      </c>
      <c r="AU222" s="235" t="s">
        <v>82</v>
      </c>
      <c r="AV222" s="13" t="s">
        <v>80</v>
      </c>
      <c r="AW222" s="13" t="s">
        <v>31</v>
      </c>
      <c r="AX222" s="13" t="s">
        <v>75</v>
      </c>
      <c r="AY222" s="235" t="s">
        <v>118</v>
      </c>
    </row>
    <row r="223" spans="1:51" s="13" customFormat="1" ht="12">
      <c r="A223" s="13"/>
      <c r="B223" s="225"/>
      <c r="C223" s="226"/>
      <c r="D223" s="227" t="s">
        <v>126</v>
      </c>
      <c r="E223" s="228" t="s">
        <v>1</v>
      </c>
      <c r="F223" s="229" t="s">
        <v>279</v>
      </c>
      <c r="G223" s="226"/>
      <c r="H223" s="228" t="s">
        <v>1</v>
      </c>
      <c r="I223" s="230"/>
      <c r="J223" s="226"/>
      <c r="K223" s="226"/>
      <c r="L223" s="231"/>
      <c r="M223" s="232"/>
      <c r="N223" s="233"/>
      <c r="O223" s="233"/>
      <c r="P223" s="233"/>
      <c r="Q223" s="233"/>
      <c r="R223" s="233"/>
      <c r="S223" s="233"/>
      <c r="T223" s="23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5" t="s">
        <v>126</v>
      </c>
      <c r="AU223" s="235" t="s">
        <v>82</v>
      </c>
      <c r="AV223" s="13" t="s">
        <v>80</v>
      </c>
      <c r="AW223" s="13" t="s">
        <v>31</v>
      </c>
      <c r="AX223" s="13" t="s">
        <v>75</v>
      </c>
      <c r="AY223" s="235" t="s">
        <v>118</v>
      </c>
    </row>
    <row r="224" spans="1:51" s="13" customFormat="1" ht="12">
      <c r="A224" s="13"/>
      <c r="B224" s="225"/>
      <c r="C224" s="226"/>
      <c r="D224" s="227" t="s">
        <v>126</v>
      </c>
      <c r="E224" s="228" t="s">
        <v>1</v>
      </c>
      <c r="F224" s="229" t="s">
        <v>280</v>
      </c>
      <c r="G224" s="226"/>
      <c r="H224" s="228" t="s">
        <v>1</v>
      </c>
      <c r="I224" s="230"/>
      <c r="J224" s="226"/>
      <c r="K224" s="226"/>
      <c r="L224" s="231"/>
      <c r="M224" s="232"/>
      <c r="N224" s="233"/>
      <c r="O224" s="233"/>
      <c r="P224" s="233"/>
      <c r="Q224" s="233"/>
      <c r="R224" s="233"/>
      <c r="S224" s="233"/>
      <c r="T224" s="23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5" t="s">
        <v>126</v>
      </c>
      <c r="AU224" s="235" t="s">
        <v>82</v>
      </c>
      <c r="AV224" s="13" t="s">
        <v>80</v>
      </c>
      <c r="AW224" s="13" t="s">
        <v>31</v>
      </c>
      <c r="AX224" s="13" t="s">
        <v>75</v>
      </c>
      <c r="AY224" s="235" t="s">
        <v>118</v>
      </c>
    </row>
    <row r="225" spans="1:51" s="14" customFormat="1" ht="12">
      <c r="A225" s="14"/>
      <c r="B225" s="236"/>
      <c r="C225" s="237"/>
      <c r="D225" s="227" t="s">
        <v>126</v>
      </c>
      <c r="E225" s="238" t="s">
        <v>1</v>
      </c>
      <c r="F225" s="239" t="s">
        <v>281</v>
      </c>
      <c r="G225" s="237"/>
      <c r="H225" s="240">
        <v>7.5</v>
      </c>
      <c r="I225" s="241"/>
      <c r="J225" s="237"/>
      <c r="K225" s="237"/>
      <c r="L225" s="242"/>
      <c r="M225" s="243"/>
      <c r="N225" s="244"/>
      <c r="O225" s="244"/>
      <c r="P225" s="244"/>
      <c r="Q225" s="244"/>
      <c r="R225" s="244"/>
      <c r="S225" s="244"/>
      <c r="T225" s="245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6" t="s">
        <v>126</v>
      </c>
      <c r="AU225" s="246" t="s">
        <v>82</v>
      </c>
      <c r="AV225" s="14" t="s">
        <v>82</v>
      </c>
      <c r="AW225" s="14" t="s">
        <v>31</v>
      </c>
      <c r="AX225" s="14" t="s">
        <v>75</v>
      </c>
      <c r="AY225" s="246" t="s">
        <v>118</v>
      </c>
    </row>
    <row r="226" spans="1:51" s="14" customFormat="1" ht="12">
      <c r="A226" s="14"/>
      <c r="B226" s="236"/>
      <c r="C226" s="237"/>
      <c r="D226" s="227" t="s">
        <v>126</v>
      </c>
      <c r="E226" s="238" t="s">
        <v>1</v>
      </c>
      <c r="F226" s="239" t="s">
        <v>282</v>
      </c>
      <c r="G226" s="237"/>
      <c r="H226" s="240">
        <v>7.2</v>
      </c>
      <c r="I226" s="241"/>
      <c r="J226" s="237"/>
      <c r="K226" s="237"/>
      <c r="L226" s="242"/>
      <c r="M226" s="243"/>
      <c r="N226" s="244"/>
      <c r="O226" s="244"/>
      <c r="P226" s="244"/>
      <c r="Q226" s="244"/>
      <c r="R226" s="244"/>
      <c r="S226" s="244"/>
      <c r="T226" s="245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6" t="s">
        <v>126</v>
      </c>
      <c r="AU226" s="246" t="s">
        <v>82</v>
      </c>
      <c r="AV226" s="14" t="s">
        <v>82</v>
      </c>
      <c r="AW226" s="14" t="s">
        <v>31</v>
      </c>
      <c r="AX226" s="14" t="s">
        <v>75</v>
      </c>
      <c r="AY226" s="246" t="s">
        <v>118</v>
      </c>
    </row>
    <row r="227" spans="1:51" s="15" customFormat="1" ht="12">
      <c r="A227" s="15"/>
      <c r="B227" s="247"/>
      <c r="C227" s="248"/>
      <c r="D227" s="227" t="s">
        <v>126</v>
      </c>
      <c r="E227" s="249" t="s">
        <v>1</v>
      </c>
      <c r="F227" s="250" t="s">
        <v>143</v>
      </c>
      <c r="G227" s="248"/>
      <c r="H227" s="251">
        <v>14.7</v>
      </c>
      <c r="I227" s="252"/>
      <c r="J227" s="248"/>
      <c r="K227" s="248"/>
      <c r="L227" s="253"/>
      <c r="M227" s="254"/>
      <c r="N227" s="255"/>
      <c r="O227" s="255"/>
      <c r="P227" s="255"/>
      <c r="Q227" s="255"/>
      <c r="R227" s="255"/>
      <c r="S227" s="255"/>
      <c r="T227" s="256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57" t="s">
        <v>126</v>
      </c>
      <c r="AU227" s="257" t="s">
        <v>82</v>
      </c>
      <c r="AV227" s="15" t="s">
        <v>124</v>
      </c>
      <c r="AW227" s="15" t="s">
        <v>31</v>
      </c>
      <c r="AX227" s="15" t="s">
        <v>80</v>
      </c>
      <c r="AY227" s="257" t="s">
        <v>118</v>
      </c>
    </row>
    <row r="228" spans="1:65" s="2" customFormat="1" ht="16.5" customHeight="1">
      <c r="A228" s="38"/>
      <c r="B228" s="39"/>
      <c r="C228" s="212" t="s">
        <v>271</v>
      </c>
      <c r="D228" s="212" t="s">
        <v>120</v>
      </c>
      <c r="E228" s="213" t="s">
        <v>283</v>
      </c>
      <c r="F228" s="214" t="s">
        <v>284</v>
      </c>
      <c r="G228" s="215" t="s">
        <v>150</v>
      </c>
      <c r="H228" s="216">
        <v>14.7</v>
      </c>
      <c r="I228" s="217"/>
      <c r="J228" s="216">
        <f>ROUND(I228*H228,2)</f>
        <v>0</v>
      </c>
      <c r="K228" s="218"/>
      <c r="L228" s="44"/>
      <c r="M228" s="219" t="s">
        <v>1</v>
      </c>
      <c r="N228" s="220" t="s">
        <v>40</v>
      </c>
      <c r="O228" s="91"/>
      <c r="P228" s="221">
        <f>O228*H228</f>
        <v>0</v>
      </c>
      <c r="Q228" s="221">
        <v>0</v>
      </c>
      <c r="R228" s="221">
        <f>Q228*H228</f>
        <v>0</v>
      </c>
      <c r="S228" s="221">
        <v>0</v>
      </c>
      <c r="T228" s="222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3" t="s">
        <v>124</v>
      </c>
      <c r="AT228" s="223" t="s">
        <v>120</v>
      </c>
      <c r="AU228" s="223" t="s">
        <v>82</v>
      </c>
      <c r="AY228" s="17" t="s">
        <v>118</v>
      </c>
      <c r="BE228" s="224">
        <f>IF(N228="základní",J228,0)</f>
        <v>0</v>
      </c>
      <c r="BF228" s="224">
        <f>IF(N228="snížená",J228,0)</f>
        <v>0</v>
      </c>
      <c r="BG228" s="224">
        <f>IF(N228="zákl. přenesená",J228,0)</f>
        <v>0</v>
      </c>
      <c r="BH228" s="224">
        <f>IF(N228="sníž. přenesená",J228,0)</f>
        <v>0</v>
      </c>
      <c r="BI228" s="224">
        <f>IF(N228="nulová",J228,0)</f>
        <v>0</v>
      </c>
      <c r="BJ228" s="17" t="s">
        <v>80</v>
      </c>
      <c r="BK228" s="224">
        <f>ROUND(I228*H228,2)</f>
        <v>0</v>
      </c>
      <c r="BL228" s="17" t="s">
        <v>124</v>
      </c>
      <c r="BM228" s="223" t="s">
        <v>285</v>
      </c>
    </row>
    <row r="229" spans="1:51" s="13" customFormat="1" ht="12">
      <c r="A229" s="13"/>
      <c r="B229" s="225"/>
      <c r="C229" s="226"/>
      <c r="D229" s="227" t="s">
        <v>126</v>
      </c>
      <c r="E229" s="228" t="s">
        <v>1</v>
      </c>
      <c r="F229" s="229" t="s">
        <v>286</v>
      </c>
      <c r="G229" s="226"/>
      <c r="H229" s="228" t="s">
        <v>1</v>
      </c>
      <c r="I229" s="230"/>
      <c r="J229" s="226"/>
      <c r="K229" s="226"/>
      <c r="L229" s="231"/>
      <c r="M229" s="232"/>
      <c r="N229" s="233"/>
      <c r="O229" s="233"/>
      <c r="P229" s="233"/>
      <c r="Q229" s="233"/>
      <c r="R229" s="233"/>
      <c r="S229" s="233"/>
      <c r="T229" s="23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5" t="s">
        <v>126</v>
      </c>
      <c r="AU229" s="235" t="s">
        <v>82</v>
      </c>
      <c r="AV229" s="13" t="s">
        <v>80</v>
      </c>
      <c r="AW229" s="13" t="s">
        <v>31</v>
      </c>
      <c r="AX229" s="13" t="s">
        <v>75</v>
      </c>
      <c r="AY229" s="235" t="s">
        <v>118</v>
      </c>
    </row>
    <row r="230" spans="1:51" s="13" customFormat="1" ht="12">
      <c r="A230" s="13"/>
      <c r="B230" s="225"/>
      <c r="C230" s="226"/>
      <c r="D230" s="227" t="s">
        <v>126</v>
      </c>
      <c r="E230" s="228" t="s">
        <v>1</v>
      </c>
      <c r="F230" s="229" t="s">
        <v>279</v>
      </c>
      <c r="G230" s="226"/>
      <c r="H230" s="228" t="s">
        <v>1</v>
      </c>
      <c r="I230" s="230"/>
      <c r="J230" s="226"/>
      <c r="K230" s="226"/>
      <c r="L230" s="231"/>
      <c r="M230" s="232"/>
      <c r="N230" s="233"/>
      <c r="O230" s="233"/>
      <c r="P230" s="233"/>
      <c r="Q230" s="233"/>
      <c r="R230" s="233"/>
      <c r="S230" s="233"/>
      <c r="T230" s="23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5" t="s">
        <v>126</v>
      </c>
      <c r="AU230" s="235" t="s">
        <v>82</v>
      </c>
      <c r="AV230" s="13" t="s">
        <v>80</v>
      </c>
      <c r="AW230" s="13" t="s">
        <v>31</v>
      </c>
      <c r="AX230" s="13" t="s">
        <v>75</v>
      </c>
      <c r="AY230" s="235" t="s">
        <v>118</v>
      </c>
    </row>
    <row r="231" spans="1:51" s="13" customFormat="1" ht="12">
      <c r="A231" s="13"/>
      <c r="B231" s="225"/>
      <c r="C231" s="226"/>
      <c r="D231" s="227" t="s">
        <v>126</v>
      </c>
      <c r="E231" s="228" t="s">
        <v>1</v>
      </c>
      <c r="F231" s="229" t="s">
        <v>280</v>
      </c>
      <c r="G231" s="226"/>
      <c r="H231" s="228" t="s">
        <v>1</v>
      </c>
      <c r="I231" s="230"/>
      <c r="J231" s="226"/>
      <c r="K231" s="226"/>
      <c r="L231" s="231"/>
      <c r="M231" s="232"/>
      <c r="N231" s="233"/>
      <c r="O231" s="233"/>
      <c r="P231" s="233"/>
      <c r="Q231" s="233"/>
      <c r="R231" s="233"/>
      <c r="S231" s="233"/>
      <c r="T231" s="23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5" t="s">
        <v>126</v>
      </c>
      <c r="AU231" s="235" t="s">
        <v>82</v>
      </c>
      <c r="AV231" s="13" t="s">
        <v>80</v>
      </c>
      <c r="AW231" s="13" t="s">
        <v>31</v>
      </c>
      <c r="AX231" s="13" t="s">
        <v>75</v>
      </c>
      <c r="AY231" s="235" t="s">
        <v>118</v>
      </c>
    </row>
    <row r="232" spans="1:51" s="13" customFormat="1" ht="12">
      <c r="A232" s="13"/>
      <c r="B232" s="225"/>
      <c r="C232" s="226"/>
      <c r="D232" s="227" t="s">
        <v>126</v>
      </c>
      <c r="E232" s="228" t="s">
        <v>1</v>
      </c>
      <c r="F232" s="229" t="s">
        <v>287</v>
      </c>
      <c r="G232" s="226"/>
      <c r="H232" s="228" t="s">
        <v>1</v>
      </c>
      <c r="I232" s="230"/>
      <c r="J232" s="226"/>
      <c r="K232" s="226"/>
      <c r="L232" s="231"/>
      <c r="M232" s="232"/>
      <c r="N232" s="233"/>
      <c r="O232" s="233"/>
      <c r="P232" s="233"/>
      <c r="Q232" s="233"/>
      <c r="R232" s="233"/>
      <c r="S232" s="233"/>
      <c r="T232" s="234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5" t="s">
        <v>126</v>
      </c>
      <c r="AU232" s="235" t="s">
        <v>82</v>
      </c>
      <c r="AV232" s="13" t="s">
        <v>80</v>
      </c>
      <c r="AW232" s="13" t="s">
        <v>31</v>
      </c>
      <c r="AX232" s="13" t="s">
        <v>75</v>
      </c>
      <c r="AY232" s="235" t="s">
        <v>118</v>
      </c>
    </row>
    <row r="233" spans="1:51" s="14" customFormat="1" ht="12">
      <c r="A233" s="14"/>
      <c r="B233" s="236"/>
      <c r="C233" s="237"/>
      <c r="D233" s="227" t="s">
        <v>126</v>
      </c>
      <c r="E233" s="238" t="s">
        <v>1</v>
      </c>
      <c r="F233" s="239" t="s">
        <v>281</v>
      </c>
      <c r="G233" s="237"/>
      <c r="H233" s="240">
        <v>7.5</v>
      </c>
      <c r="I233" s="241"/>
      <c r="J233" s="237"/>
      <c r="K233" s="237"/>
      <c r="L233" s="242"/>
      <c r="M233" s="243"/>
      <c r="N233" s="244"/>
      <c r="O233" s="244"/>
      <c r="P233" s="244"/>
      <c r="Q233" s="244"/>
      <c r="R233" s="244"/>
      <c r="S233" s="244"/>
      <c r="T233" s="245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6" t="s">
        <v>126</v>
      </c>
      <c r="AU233" s="246" t="s">
        <v>82</v>
      </c>
      <c r="AV233" s="14" t="s">
        <v>82</v>
      </c>
      <c r="AW233" s="14" t="s">
        <v>31</v>
      </c>
      <c r="AX233" s="14" t="s">
        <v>75</v>
      </c>
      <c r="AY233" s="246" t="s">
        <v>118</v>
      </c>
    </row>
    <row r="234" spans="1:51" s="14" customFormat="1" ht="12">
      <c r="A234" s="14"/>
      <c r="B234" s="236"/>
      <c r="C234" s="237"/>
      <c r="D234" s="227" t="s">
        <v>126</v>
      </c>
      <c r="E234" s="238" t="s">
        <v>1</v>
      </c>
      <c r="F234" s="239" t="s">
        <v>282</v>
      </c>
      <c r="G234" s="237"/>
      <c r="H234" s="240">
        <v>7.2</v>
      </c>
      <c r="I234" s="241"/>
      <c r="J234" s="237"/>
      <c r="K234" s="237"/>
      <c r="L234" s="242"/>
      <c r="M234" s="243"/>
      <c r="N234" s="244"/>
      <c r="O234" s="244"/>
      <c r="P234" s="244"/>
      <c r="Q234" s="244"/>
      <c r="R234" s="244"/>
      <c r="S234" s="244"/>
      <c r="T234" s="245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6" t="s">
        <v>126</v>
      </c>
      <c r="AU234" s="246" t="s">
        <v>82</v>
      </c>
      <c r="AV234" s="14" t="s">
        <v>82</v>
      </c>
      <c r="AW234" s="14" t="s">
        <v>31</v>
      </c>
      <c r="AX234" s="14" t="s">
        <v>75</v>
      </c>
      <c r="AY234" s="246" t="s">
        <v>118</v>
      </c>
    </row>
    <row r="235" spans="1:51" s="15" customFormat="1" ht="12">
      <c r="A235" s="15"/>
      <c r="B235" s="247"/>
      <c r="C235" s="248"/>
      <c r="D235" s="227" t="s">
        <v>126</v>
      </c>
      <c r="E235" s="249" t="s">
        <v>1</v>
      </c>
      <c r="F235" s="250" t="s">
        <v>143</v>
      </c>
      <c r="G235" s="248"/>
      <c r="H235" s="251">
        <v>14.7</v>
      </c>
      <c r="I235" s="252"/>
      <c r="J235" s="248"/>
      <c r="K235" s="248"/>
      <c r="L235" s="253"/>
      <c r="M235" s="254"/>
      <c r="N235" s="255"/>
      <c r="O235" s="255"/>
      <c r="P235" s="255"/>
      <c r="Q235" s="255"/>
      <c r="R235" s="255"/>
      <c r="S235" s="255"/>
      <c r="T235" s="256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57" t="s">
        <v>126</v>
      </c>
      <c r="AU235" s="257" t="s">
        <v>82</v>
      </c>
      <c r="AV235" s="15" t="s">
        <v>124</v>
      </c>
      <c r="AW235" s="15" t="s">
        <v>31</v>
      </c>
      <c r="AX235" s="15" t="s">
        <v>80</v>
      </c>
      <c r="AY235" s="257" t="s">
        <v>118</v>
      </c>
    </row>
    <row r="236" spans="1:65" s="2" customFormat="1" ht="24.15" customHeight="1">
      <c r="A236" s="38"/>
      <c r="B236" s="39"/>
      <c r="C236" s="212" t="s">
        <v>288</v>
      </c>
      <c r="D236" s="212" t="s">
        <v>120</v>
      </c>
      <c r="E236" s="213" t="s">
        <v>289</v>
      </c>
      <c r="F236" s="214" t="s">
        <v>290</v>
      </c>
      <c r="G236" s="215" t="s">
        <v>150</v>
      </c>
      <c r="H236" s="216">
        <v>29.4</v>
      </c>
      <c r="I236" s="217"/>
      <c r="J236" s="216">
        <f>ROUND(I236*H236,2)</f>
        <v>0</v>
      </c>
      <c r="K236" s="218"/>
      <c r="L236" s="44"/>
      <c r="M236" s="219" t="s">
        <v>1</v>
      </c>
      <c r="N236" s="220" t="s">
        <v>40</v>
      </c>
      <c r="O236" s="91"/>
      <c r="P236" s="221">
        <f>O236*H236</f>
        <v>0</v>
      </c>
      <c r="Q236" s="221">
        <v>0</v>
      </c>
      <c r="R236" s="221">
        <f>Q236*H236</f>
        <v>0</v>
      </c>
      <c r="S236" s="221">
        <v>0</v>
      </c>
      <c r="T236" s="222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3" t="s">
        <v>124</v>
      </c>
      <c r="AT236" s="223" t="s">
        <v>120</v>
      </c>
      <c r="AU236" s="223" t="s">
        <v>82</v>
      </c>
      <c r="AY236" s="17" t="s">
        <v>118</v>
      </c>
      <c r="BE236" s="224">
        <f>IF(N236="základní",J236,0)</f>
        <v>0</v>
      </c>
      <c r="BF236" s="224">
        <f>IF(N236="snížená",J236,0)</f>
        <v>0</v>
      </c>
      <c r="BG236" s="224">
        <f>IF(N236="zákl. přenesená",J236,0)</f>
        <v>0</v>
      </c>
      <c r="BH236" s="224">
        <f>IF(N236="sníž. přenesená",J236,0)</f>
        <v>0</v>
      </c>
      <c r="BI236" s="224">
        <f>IF(N236="nulová",J236,0)</f>
        <v>0</v>
      </c>
      <c r="BJ236" s="17" t="s">
        <v>80</v>
      </c>
      <c r="BK236" s="224">
        <f>ROUND(I236*H236,2)</f>
        <v>0</v>
      </c>
      <c r="BL236" s="17" t="s">
        <v>124</v>
      </c>
      <c r="BM236" s="223" t="s">
        <v>291</v>
      </c>
    </row>
    <row r="237" spans="1:51" s="13" customFormat="1" ht="12">
      <c r="A237" s="13"/>
      <c r="B237" s="225"/>
      <c r="C237" s="226"/>
      <c r="D237" s="227" t="s">
        <v>126</v>
      </c>
      <c r="E237" s="228" t="s">
        <v>1</v>
      </c>
      <c r="F237" s="229" t="s">
        <v>286</v>
      </c>
      <c r="G237" s="226"/>
      <c r="H237" s="228" t="s">
        <v>1</v>
      </c>
      <c r="I237" s="230"/>
      <c r="J237" s="226"/>
      <c r="K237" s="226"/>
      <c r="L237" s="231"/>
      <c r="M237" s="232"/>
      <c r="N237" s="233"/>
      <c r="O237" s="233"/>
      <c r="P237" s="233"/>
      <c r="Q237" s="233"/>
      <c r="R237" s="233"/>
      <c r="S237" s="233"/>
      <c r="T237" s="23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5" t="s">
        <v>126</v>
      </c>
      <c r="AU237" s="235" t="s">
        <v>82</v>
      </c>
      <c r="AV237" s="13" t="s">
        <v>80</v>
      </c>
      <c r="AW237" s="13" t="s">
        <v>31</v>
      </c>
      <c r="AX237" s="13" t="s">
        <v>75</v>
      </c>
      <c r="AY237" s="235" t="s">
        <v>118</v>
      </c>
    </row>
    <row r="238" spans="1:51" s="13" customFormat="1" ht="12">
      <c r="A238" s="13"/>
      <c r="B238" s="225"/>
      <c r="C238" s="226"/>
      <c r="D238" s="227" t="s">
        <v>126</v>
      </c>
      <c r="E238" s="228" t="s">
        <v>1</v>
      </c>
      <c r="F238" s="229" t="s">
        <v>279</v>
      </c>
      <c r="G238" s="226"/>
      <c r="H238" s="228" t="s">
        <v>1</v>
      </c>
      <c r="I238" s="230"/>
      <c r="J238" s="226"/>
      <c r="K238" s="226"/>
      <c r="L238" s="231"/>
      <c r="M238" s="232"/>
      <c r="N238" s="233"/>
      <c r="O238" s="233"/>
      <c r="P238" s="233"/>
      <c r="Q238" s="233"/>
      <c r="R238" s="233"/>
      <c r="S238" s="233"/>
      <c r="T238" s="23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5" t="s">
        <v>126</v>
      </c>
      <c r="AU238" s="235" t="s">
        <v>82</v>
      </c>
      <c r="AV238" s="13" t="s">
        <v>80</v>
      </c>
      <c r="AW238" s="13" t="s">
        <v>31</v>
      </c>
      <c r="AX238" s="13" t="s">
        <v>75</v>
      </c>
      <c r="AY238" s="235" t="s">
        <v>118</v>
      </c>
    </row>
    <row r="239" spans="1:51" s="13" customFormat="1" ht="12">
      <c r="A239" s="13"/>
      <c r="B239" s="225"/>
      <c r="C239" s="226"/>
      <c r="D239" s="227" t="s">
        <v>126</v>
      </c>
      <c r="E239" s="228" t="s">
        <v>1</v>
      </c>
      <c r="F239" s="229" t="s">
        <v>280</v>
      </c>
      <c r="G239" s="226"/>
      <c r="H239" s="228" t="s">
        <v>1</v>
      </c>
      <c r="I239" s="230"/>
      <c r="J239" s="226"/>
      <c r="K239" s="226"/>
      <c r="L239" s="231"/>
      <c r="M239" s="232"/>
      <c r="N239" s="233"/>
      <c r="O239" s="233"/>
      <c r="P239" s="233"/>
      <c r="Q239" s="233"/>
      <c r="R239" s="233"/>
      <c r="S239" s="233"/>
      <c r="T239" s="234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5" t="s">
        <v>126</v>
      </c>
      <c r="AU239" s="235" t="s">
        <v>82</v>
      </c>
      <c r="AV239" s="13" t="s">
        <v>80</v>
      </c>
      <c r="AW239" s="13" t="s">
        <v>31</v>
      </c>
      <c r="AX239" s="13" t="s">
        <v>75</v>
      </c>
      <c r="AY239" s="235" t="s">
        <v>118</v>
      </c>
    </row>
    <row r="240" spans="1:51" s="13" customFormat="1" ht="12">
      <c r="A240" s="13"/>
      <c r="B240" s="225"/>
      <c r="C240" s="226"/>
      <c r="D240" s="227" t="s">
        <v>126</v>
      </c>
      <c r="E240" s="228" t="s">
        <v>1</v>
      </c>
      <c r="F240" s="229" t="s">
        <v>287</v>
      </c>
      <c r="G240" s="226"/>
      <c r="H240" s="228" t="s">
        <v>1</v>
      </c>
      <c r="I240" s="230"/>
      <c r="J240" s="226"/>
      <c r="K240" s="226"/>
      <c r="L240" s="231"/>
      <c r="M240" s="232"/>
      <c r="N240" s="233"/>
      <c r="O240" s="233"/>
      <c r="P240" s="233"/>
      <c r="Q240" s="233"/>
      <c r="R240" s="233"/>
      <c r="S240" s="233"/>
      <c r="T240" s="23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5" t="s">
        <v>126</v>
      </c>
      <c r="AU240" s="235" t="s">
        <v>82</v>
      </c>
      <c r="AV240" s="13" t="s">
        <v>80</v>
      </c>
      <c r="AW240" s="13" t="s">
        <v>31</v>
      </c>
      <c r="AX240" s="13" t="s">
        <v>75</v>
      </c>
      <c r="AY240" s="235" t="s">
        <v>118</v>
      </c>
    </row>
    <row r="241" spans="1:51" s="14" customFormat="1" ht="12">
      <c r="A241" s="14"/>
      <c r="B241" s="236"/>
      <c r="C241" s="237"/>
      <c r="D241" s="227" t="s">
        <v>126</v>
      </c>
      <c r="E241" s="238" t="s">
        <v>1</v>
      </c>
      <c r="F241" s="239" t="s">
        <v>292</v>
      </c>
      <c r="G241" s="237"/>
      <c r="H241" s="240">
        <v>29.4</v>
      </c>
      <c r="I241" s="241"/>
      <c r="J241" s="237"/>
      <c r="K241" s="237"/>
      <c r="L241" s="242"/>
      <c r="M241" s="243"/>
      <c r="N241" s="244"/>
      <c r="O241" s="244"/>
      <c r="P241" s="244"/>
      <c r="Q241" s="244"/>
      <c r="R241" s="244"/>
      <c r="S241" s="244"/>
      <c r="T241" s="245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6" t="s">
        <v>126</v>
      </c>
      <c r="AU241" s="246" t="s">
        <v>82</v>
      </c>
      <c r="AV241" s="14" t="s">
        <v>82</v>
      </c>
      <c r="AW241" s="14" t="s">
        <v>31</v>
      </c>
      <c r="AX241" s="14" t="s">
        <v>80</v>
      </c>
      <c r="AY241" s="246" t="s">
        <v>118</v>
      </c>
    </row>
    <row r="242" spans="1:65" s="2" customFormat="1" ht="21.75" customHeight="1">
      <c r="A242" s="38"/>
      <c r="B242" s="39"/>
      <c r="C242" s="212" t="s">
        <v>293</v>
      </c>
      <c r="D242" s="212" t="s">
        <v>120</v>
      </c>
      <c r="E242" s="213" t="s">
        <v>294</v>
      </c>
      <c r="F242" s="214" t="s">
        <v>295</v>
      </c>
      <c r="G242" s="215" t="s">
        <v>150</v>
      </c>
      <c r="H242" s="216">
        <v>108.1</v>
      </c>
      <c r="I242" s="217"/>
      <c r="J242" s="216">
        <f>ROUND(I242*H242,2)</f>
        <v>0</v>
      </c>
      <c r="K242" s="218"/>
      <c r="L242" s="44"/>
      <c r="M242" s="219" t="s">
        <v>1</v>
      </c>
      <c r="N242" s="220" t="s">
        <v>40</v>
      </c>
      <c r="O242" s="91"/>
      <c r="P242" s="221">
        <f>O242*H242</f>
        <v>0</v>
      </c>
      <c r="Q242" s="221">
        <v>0</v>
      </c>
      <c r="R242" s="221">
        <f>Q242*H242</f>
        <v>0</v>
      </c>
      <c r="S242" s="221">
        <v>0</v>
      </c>
      <c r="T242" s="222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3" t="s">
        <v>124</v>
      </c>
      <c r="AT242" s="223" t="s">
        <v>120</v>
      </c>
      <c r="AU242" s="223" t="s">
        <v>82</v>
      </c>
      <c r="AY242" s="17" t="s">
        <v>118</v>
      </c>
      <c r="BE242" s="224">
        <f>IF(N242="základní",J242,0)</f>
        <v>0</v>
      </c>
      <c r="BF242" s="224">
        <f>IF(N242="snížená",J242,0)</f>
        <v>0</v>
      </c>
      <c r="BG242" s="224">
        <f>IF(N242="zákl. přenesená",J242,0)</f>
        <v>0</v>
      </c>
      <c r="BH242" s="224">
        <f>IF(N242="sníž. přenesená",J242,0)</f>
        <v>0</v>
      </c>
      <c r="BI242" s="224">
        <f>IF(N242="nulová",J242,0)</f>
        <v>0</v>
      </c>
      <c r="BJ242" s="17" t="s">
        <v>80</v>
      </c>
      <c r="BK242" s="224">
        <f>ROUND(I242*H242,2)</f>
        <v>0</v>
      </c>
      <c r="BL242" s="17" t="s">
        <v>124</v>
      </c>
      <c r="BM242" s="223" t="s">
        <v>296</v>
      </c>
    </row>
    <row r="243" spans="1:51" s="13" customFormat="1" ht="12">
      <c r="A243" s="13"/>
      <c r="B243" s="225"/>
      <c r="C243" s="226"/>
      <c r="D243" s="227" t="s">
        <v>126</v>
      </c>
      <c r="E243" s="228" t="s">
        <v>1</v>
      </c>
      <c r="F243" s="229" t="s">
        <v>297</v>
      </c>
      <c r="G243" s="226"/>
      <c r="H243" s="228" t="s">
        <v>1</v>
      </c>
      <c r="I243" s="230"/>
      <c r="J243" s="226"/>
      <c r="K243" s="226"/>
      <c r="L243" s="231"/>
      <c r="M243" s="232"/>
      <c r="N243" s="233"/>
      <c r="O243" s="233"/>
      <c r="P243" s="233"/>
      <c r="Q243" s="233"/>
      <c r="R243" s="233"/>
      <c r="S243" s="233"/>
      <c r="T243" s="23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5" t="s">
        <v>126</v>
      </c>
      <c r="AU243" s="235" t="s">
        <v>82</v>
      </c>
      <c r="AV243" s="13" t="s">
        <v>80</v>
      </c>
      <c r="AW243" s="13" t="s">
        <v>31</v>
      </c>
      <c r="AX243" s="13" t="s">
        <v>75</v>
      </c>
      <c r="AY243" s="235" t="s">
        <v>118</v>
      </c>
    </row>
    <row r="244" spans="1:51" s="14" customFormat="1" ht="12">
      <c r="A244" s="14"/>
      <c r="B244" s="236"/>
      <c r="C244" s="237"/>
      <c r="D244" s="227" t="s">
        <v>126</v>
      </c>
      <c r="E244" s="238" t="s">
        <v>1</v>
      </c>
      <c r="F244" s="239" t="s">
        <v>298</v>
      </c>
      <c r="G244" s="237"/>
      <c r="H244" s="240">
        <v>108.1</v>
      </c>
      <c r="I244" s="241"/>
      <c r="J244" s="237"/>
      <c r="K244" s="237"/>
      <c r="L244" s="242"/>
      <c r="M244" s="243"/>
      <c r="N244" s="244"/>
      <c r="O244" s="244"/>
      <c r="P244" s="244"/>
      <c r="Q244" s="244"/>
      <c r="R244" s="244"/>
      <c r="S244" s="244"/>
      <c r="T244" s="245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6" t="s">
        <v>126</v>
      </c>
      <c r="AU244" s="246" t="s">
        <v>82</v>
      </c>
      <c r="AV244" s="14" t="s">
        <v>82</v>
      </c>
      <c r="AW244" s="14" t="s">
        <v>31</v>
      </c>
      <c r="AX244" s="14" t="s">
        <v>80</v>
      </c>
      <c r="AY244" s="246" t="s">
        <v>118</v>
      </c>
    </row>
    <row r="245" spans="1:65" s="2" customFormat="1" ht="24.15" customHeight="1">
      <c r="A245" s="38"/>
      <c r="B245" s="39"/>
      <c r="C245" s="212" t="s">
        <v>299</v>
      </c>
      <c r="D245" s="212" t="s">
        <v>120</v>
      </c>
      <c r="E245" s="213" t="s">
        <v>300</v>
      </c>
      <c r="F245" s="214" t="s">
        <v>301</v>
      </c>
      <c r="G245" s="215" t="s">
        <v>150</v>
      </c>
      <c r="H245" s="216">
        <v>351.76</v>
      </c>
      <c r="I245" s="217"/>
      <c r="J245" s="216">
        <f>ROUND(I245*H245,2)</f>
        <v>0</v>
      </c>
      <c r="K245" s="218"/>
      <c r="L245" s="44"/>
      <c r="M245" s="219" t="s">
        <v>1</v>
      </c>
      <c r="N245" s="220" t="s">
        <v>40</v>
      </c>
      <c r="O245" s="91"/>
      <c r="P245" s="221">
        <f>O245*H245</f>
        <v>0</v>
      </c>
      <c r="Q245" s="221">
        <v>0</v>
      </c>
      <c r="R245" s="221">
        <f>Q245*H245</f>
        <v>0</v>
      </c>
      <c r="S245" s="221">
        <v>0</v>
      </c>
      <c r="T245" s="222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3" t="s">
        <v>124</v>
      </c>
      <c r="AT245" s="223" t="s">
        <v>120</v>
      </c>
      <c r="AU245" s="223" t="s">
        <v>82</v>
      </c>
      <c r="AY245" s="17" t="s">
        <v>118</v>
      </c>
      <c r="BE245" s="224">
        <f>IF(N245="základní",J245,0)</f>
        <v>0</v>
      </c>
      <c r="BF245" s="224">
        <f>IF(N245="snížená",J245,0)</f>
        <v>0</v>
      </c>
      <c r="BG245" s="224">
        <f>IF(N245="zákl. přenesená",J245,0)</f>
        <v>0</v>
      </c>
      <c r="BH245" s="224">
        <f>IF(N245="sníž. přenesená",J245,0)</f>
        <v>0</v>
      </c>
      <c r="BI245" s="224">
        <f>IF(N245="nulová",J245,0)</f>
        <v>0</v>
      </c>
      <c r="BJ245" s="17" t="s">
        <v>80</v>
      </c>
      <c r="BK245" s="224">
        <f>ROUND(I245*H245,2)</f>
        <v>0</v>
      </c>
      <c r="BL245" s="17" t="s">
        <v>124</v>
      </c>
      <c r="BM245" s="223" t="s">
        <v>302</v>
      </c>
    </row>
    <row r="246" spans="1:51" s="13" customFormat="1" ht="12">
      <c r="A246" s="13"/>
      <c r="B246" s="225"/>
      <c r="C246" s="226"/>
      <c r="D246" s="227" t="s">
        <v>126</v>
      </c>
      <c r="E246" s="228" t="s">
        <v>1</v>
      </c>
      <c r="F246" s="229" t="s">
        <v>303</v>
      </c>
      <c r="G246" s="226"/>
      <c r="H246" s="228" t="s">
        <v>1</v>
      </c>
      <c r="I246" s="230"/>
      <c r="J246" s="226"/>
      <c r="K246" s="226"/>
      <c r="L246" s="231"/>
      <c r="M246" s="232"/>
      <c r="N246" s="233"/>
      <c r="O246" s="233"/>
      <c r="P246" s="233"/>
      <c r="Q246" s="233"/>
      <c r="R246" s="233"/>
      <c r="S246" s="233"/>
      <c r="T246" s="234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5" t="s">
        <v>126</v>
      </c>
      <c r="AU246" s="235" t="s">
        <v>82</v>
      </c>
      <c r="AV246" s="13" t="s">
        <v>80</v>
      </c>
      <c r="AW246" s="13" t="s">
        <v>31</v>
      </c>
      <c r="AX246" s="13" t="s">
        <v>75</v>
      </c>
      <c r="AY246" s="235" t="s">
        <v>118</v>
      </c>
    </row>
    <row r="247" spans="1:51" s="13" customFormat="1" ht="12">
      <c r="A247" s="13"/>
      <c r="B247" s="225"/>
      <c r="C247" s="226"/>
      <c r="D247" s="227" t="s">
        <v>126</v>
      </c>
      <c r="E247" s="228" t="s">
        <v>1</v>
      </c>
      <c r="F247" s="229" t="s">
        <v>304</v>
      </c>
      <c r="G247" s="226"/>
      <c r="H247" s="228" t="s">
        <v>1</v>
      </c>
      <c r="I247" s="230"/>
      <c r="J247" s="226"/>
      <c r="K247" s="226"/>
      <c r="L247" s="231"/>
      <c r="M247" s="232"/>
      <c r="N247" s="233"/>
      <c r="O247" s="233"/>
      <c r="P247" s="233"/>
      <c r="Q247" s="233"/>
      <c r="R247" s="233"/>
      <c r="S247" s="233"/>
      <c r="T247" s="23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5" t="s">
        <v>126</v>
      </c>
      <c r="AU247" s="235" t="s">
        <v>82</v>
      </c>
      <c r="AV247" s="13" t="s">
        <v>80</v>
      </c>
      <c r="AW247" s="13" t="s">
        <v>31</v>
      </c>
      <c r="AX247" s="13" t="s">
        <v>75</v>
      </c>
      <c r="AY247" s="235" t="s">
        <v>118</v>
      </c>
    </row>
    <row r="248" spans="1:51" s="14" customFormat="1" ht="12">
      <c r="A248" s="14"/>
      <c r="B248" s="236"/>
      <c r="C248" s="237"/>
      <c r="D248" s="227" t="s">
        <v>126</v>
      </c>
      <c r="E248" s="238" t="s">
        <v>1</v>
      </c>
      <c r="F248" s="239" t="s">
        <v>305</v>
      </c>
      <c r="G248" s="237"/>
      <c r="H248" s="240">
        <v>80.64</v>
      </c>
      <c r="I248" s="241"/>
      <c r="J248" s="237"/>
      <c r="K248" s="237"/>
      <c r="L248" s="242"/>
      <c r="M248" s="243"/>
      <c r="N248" s="244"/>
      <c r="O248" s="244"/>
      <c r="P248" s="244"/>
      <c r="Q248" s="244"/>
      <c r="R248" s="244"/>
      <c r="S248" s="244"/>
      <c r="T248" s="245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6" t="s">
        <v>126</v>
      </c>
      <c r="AU248" s="246" t="s">
        <v>82</v>
      </c>
      <c r="AV248" s="14" t="s">
        <v>82</v>
      </c>
      <c r="AW248" s="14" t="s">
        <v>31</v>
      </c>
      <c r="AX248" s="14" t="s">
        <v>75</v>
      </c>
      <c r="AY248" s="246" t="s">
        <v>118</v>
      </c>
    </row>
    <row r="249" spans="1:51" s="13" customFormat="1" ht="12">
      <c r="A249" s="13"/>
      <c r="B249" s="225"/>
      <c r="C249" s="226"/>
      <c r="D249" s="227" t="s">
        <v>126</v>
      </c>
      <c r="E249" s="228" t="s">
        <v>1</v>
      </c>
      <c r="F249" s="229" t="s">
        <v>306</v>
      </c>
      <c r="G249" s="226"/>
      <c r="H249" s="228" t="s">
        <v>1</v>
      </c>
      <c r="I249" s="230"/>
      <c r="J249" s="226"/>
      <c r="K249" s="226"/>
      <c r="L249" s="231"/>
      <c r="M249" s="232"/>
      <c r="N249" s="233"/>
      <c r="O249" s="233"/>
      <c r="P249" s="233"/>
      <c r="Q249" s="233"/>
      <c r="R249" s="233"/>
      <c r="S249" s="233"/>
      <c r="T249" s="23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5" t="s">
        <v>126</v>
      </c>
      <c r="AU249" s="235" t="s">
        <v>82</v>
      </c>
      <c r="AV249" s="13" t="s">
        <v>80</v>
      </c>
      <c r="AW249" s="13" t="s">
        <v>31</v>
      </c>
      <c r="AX249" s="13" t="s">
        <v>75</v>
      </c>
      <c r="AY249" s="235" t="s">
        <v>118</v>
      </c>
    </row>
    <row r="250" spans="1:51" s="14" customFormat="1" ht="12">
      <c r="A250" s="14"/>
      <c r="B250" s="236"/>
      <c r="C250" s="237"/>
      <c r="D250" s="227" t="s">
        <v>126</v>
      </c>
      <c r="E250" s="238" t="s">
        <v>1</v>
      </c>
      <c r="F250" s="239" t="s">
        <v>307</v>
      </c>
      <c r="G250" s="237"/>
      <c r="H250" s="240">
        <v>40.32</v>
      </c>
      <c r="I250" s="241"/>
      <c r="J250" s="237"/>
      <c r="K250" s="237"/>
      <c r="L250" s="242"/>
      <c r="M250" s="243"/>
      <c r="N250" s="244"/>
      <c r="O250" s="244"/>
      <c r="P250" s="244"/>
      <c r="Q250" s="244"/>
      <c r="R250" s="244"/>
      <c r="S250" s="244"/>
      <c r="T250" s="245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6" t="s">
        <v>126</v>
      </c>
      <c r="AU250" s="246" t="s">
        <v>82</v>
      </c>
      <c r="AV250" s="14" t="s">
        <v>82</v>
      </c>
      <c r="AW250" s="14" t="s">
        <v>31</v>
      </c>
      <c r="AX250" s="14" t="s">
        <v>75</v>
      </c>
      <c r="AY250" s="246" t="s">
        <v>118</v>
      </c>
    </row>
    <row r="251" spans="1:51" s="13" customFormat="1" ht="12">
      <c r="A251" s="13"/>
      <c r="B251" s="225"/>
      <c r="C251" s="226"/>
      <c r="D251" s="227" t="s">
        <v>126</v>
      </c>
      <c r="E251" s="228" t="s">
        <v>1</v>
      </c>
      <c r="F251" s="229" t="s">
        <v>308</v>
      </c>
      <c r="G251" s="226"/>
      <c r="H251" s="228" t="s">
        <v>1</v>
      </c>
      <c r="I251" s="230"/>
      <c r="J251" s="226"/>
      <c r="K251" s="226"/>
      <c r="L251" s="231"/>
      <c r="M251" s="232"/>
      <c r="N251" s="233"/>
      <c r="O251" s="233"/>
      <c r="P251" s="233"/>
      <c r="Q251" s="233"/>
      <c r="R251" s="233"/>
      <c r="S251" s="233"/>
      <c r="T251" s="234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5" t="s">
        <v>126</v>
      </c>
      <c r="AU251" s="235" t="s">
        <v>82</v>
      </c>
      <c r="AV251" s="13" t="s">
        <v>80</v>
      </c>
      <c r="AW251" s="13" t="s">
        <v>31</v>
      </c>
      <c r="AX251" s="13" t="s">
        <v>75</v>
      </c>
      <c r="AY251" s="235" t="s">
        <v>118</v>
      </c>
    </row>
    <row r="252" spans="1:51" s="14" customFormat="1" ht="12">
      <c r="A252" s="14"/>
      <c r="B252" s="236"/>
      <c r="C252" s="237"/>
      <c r="D252" s="227" t="s">
        <v>126</v>
      </c>
      <c r="E252" s="238" t="s">
        <v>1</v>
      </c>
      <c r="F252" s="239" t="s">
        <v>309</v>
      </c>
      <c r="G252" s="237"/>
      <c r="H252" s="240">
        <v>226.8</v>
      </c>
      <c r="I252" s="241"/>
      <c r="J252" s="237"/>
      <c r="K252" s="237"/>
      <c r="L252" s="242"/>
      <c r="M252" s="243"/>
      <c r="N252" s="244"/>
      <c r="O252" s="244"/>
      <c r="P252" s="244"/>
      <c r="Q252" s="244"/>
      <c r="R252" s="244"/>
      <c r="S252" s="244"/>
      <c r="T252" s="245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6" t="s">
        <v>126</v>
      </c>
      <c r="AU252" s="246" t="s">
        <v>82</v>
      </c>
      <c r="AV252" s="14" t="s">
        <v>82</v>
      </c>
      <c r="AW252" s="14" t="s">
        <v>31</v>
      </c>
      <c r="AX252" s="14" t="s">
        <v>75</v>
      </c>
      <c r="AY252" s="246" t="s">
        <v>118</v>
      </c>
    </row>
    <row r="253" spans="1:51" s="13" customFormat="1" ht="12">
      <c r="A253" s="13"/>
      <c r="B253" s="225"/>
      <c r="C253" s="226"/>
      <c r="D253" s="227" t="s">
        <v>126</v>
      </c>
      <c r="E253" s="228" t="s">
        <v>1</v>
      </c>
      <c r="F253" s="229" t="s">
        <v>310</v>
      </c>
      <c r="G253" s="226"/>
      <c r="H253" s="228" t="s">
        <v>1</v>
      </c>
      <c r="I253" s="230"/>
      <c r="J253" s="226"/>
      <c r="K253" s="226"/>
      <c r="L253" s="231"/>
      <c r="M253" s="232"/>
      <c r="N253" s="233"/>
      <c r="O253" s="233"/>
      <c r="P253" s="233"/>
      <c r="Q253" s="233"/>
      <c r="R253" s="233"/>
      <c r="S253" s="233"/>
      <c r="T253" s="234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5" t="s">
        <v>126</v>
      </c>
      <c r="AU253" s="235" t="s">
        <v>82</v>
      </c>
      <c r="AV253" s="13" t="s">
        <v>80</v>
      </c>
      <c r="AW253" s="13" t="s">
        <v>31</v>
      </c>
      <c r="AX253" s="13" t="s">
        <v>75</v>
      </c>
      <c r="AY253" s="235" t="s">
        <v>118</v>
      </c>
    </row>
    <row r="254" spans="1:51" s="14" customFormat="1" ht="12">
      <c r="A254" s="14"/>
      <c r="B254" s="236"/>
      <c r="C254" s="237"/>
      <c r="D254" s="227" t="s">
        <v>126</v>
      </c>
      <c r="E254" s="238" t="s">
        <v>1</v>
      </c>
      <c r="F254" s="239" t="s">
        <v>311</v>
      </c>
      <c r="G254" s="237"/>
      <c r="H254" s="240">
        <v>4</v>
      </c>
      <c r="I254" s="241"/>
      <c r="J254" s="237"/>
      <c r="K254" s="237"/>
      <c r="L254" s="242"/>
      <c r="M254" s="243"/>
      <c r="N254" s="244"/>
      <c r="O254" s="244"/>
      <c r="P254" s="244"/>
      <c r="Q254" s="244"/>
      <c r="R254" s="244"/>
      <c r="S254" s="244"/>
      <c r="T254" s="245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6" t="s">
        <v>126</v>
      </c>
      <c r="AU254" s="246" t="s">
        <v>82</v>
      </c>
      <c r="AV254" s="14" t="s">
        <v>82</v>
      </c>
      <c r="AW254" s="14" t="s">
        <v>31</v>
      </c>
      <c r="AX254" s="14" t="s">
        <v>75</v>
      </c>
      <c r="AY254" s="246" t="s">
        <v>118</v>
      </c>
    </row>
    <row r="255" spans="1:51" s="15" customFormat="1" ht="12">
      <c r="A255" s="15"/>
      <c r="B255" s="247"/>
      <c r="C255" s="248"/>
      <c r="D255" s="227" t="s">
        <v>126</v>
      </c>
      <c r="E255" s="249" t="s">
        <v>1</v>
      </c>
      <c r="F255" s="250" t="s">
        <v>143</v>
      </c>
      <c r="G255" s="248"/>
      <c r="H255" s="251">
        <v>351.76</v>
      </c>
      <c r="I255" s="252"/>
      <c r="J255" s="248"/>
      <c r="K255" s="248"/>
      <c r="L255" s="253"/>
      <c r="M255" s="254"/>
      <c r="N255" s="255"/>
      <c r="O255" s="255"/>
      <c r="P255" s="255"/>
      <c r="Q255" s="255"/>
      <c r="R255" s="255"/>
      <c r="S255" s="255"/>
      <c r="T255" s="256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57" t="s">
        <v>126</v>
      </c>
      <c r="AU255" s="257" t="s">
        <v>82</v>
      </c>
      <c r="AV255" s="15" t="s">
        <v>124</v>
      </c>
      <c r="AW255" s="15" t="s">
        <v>31</v>
      </c>
      <c r="AX255" s="15" t="s">
        <v>80</v>
      </c>
      <c r="AY255" s="257" t="s">
        <v>118</v>
      </c>
    </row>
    <row r="256" spans="1:65" s="2" customFormat="1" ht="33" customHeight="1">
      <c r="A256" s="38"/>
      <c r="B256" s="39"/>
      <c r="C256" s="212" t="s">
        <v>312</v>
      </c>
      <c r="D256" s="212" t="s">
        <v>120</v>
      </c>
      <c r="E256" s="213" t="s">
        <v>313</v>
      </c>
      <c r="F256" s="214" t="s">
        <v>314</v>
      </c>
      <c r="G256" s="215" t="s">
        <v>150</v>
      </c>
      <c r="H256" s="216">
        <v>34.28</v>
      </c>
      <c r="I256" s="217"/>
      <c r="J256" s="216">
        <f>ROUND(I256*H256,2)</f>
        <v>0</v>
      </c>
      <c r="K256" s="218"/>
      <c r="L256" s="44"/>
      <c r="M256" s="219" t="s">
        <v>1</v>
      </c>
      <c r="N256" s="220" t="s">
        <v>40</v>
      </c>
      <c r="O256" s="91"/>
      <c r="P256" s="221">
        <f>O256*H256</f>
        <v>0</v>
      </c>
      <c r="Q256" s="221">
        <v>0</v>
      </c>
      <c r="R256" s="221">
        <f>Q256*H256</f>
        <v>0</v>
      </c>
      <c r="S256" s="221">
        <v>0</v>
      </c>
      <c r="T256" s="222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3" t="s">
        <v>124</v>
      </c>
      <c r="AT256" s="223" t="s">
        <v>120</v>
      </c>
      <c r="AU256" s="223" t="s">
        <v>82</v>
      </c>
      <c r="AY256" s="17" t="s">
        <v>118</v>
      </c>
      <c r="BE256" s="224">
        <f>IF(N256="základní",J256,0)</f>
        <v>0</v>
      </c>
      <c r="BF256" s="224">
        <f>IF(N256="snížená",J256,0)</f>
        <v>0</v>
      </c>
      <c r="BG256" s="224">
        <f>IF(N256="zákl. přenesená",J256,0)</f>
        <v>0</v>
      </c>
      <c r="BH256" s="224">
        <f>IF(N256="sníž. přenesená",J256,0)</f>
        <v>0</v>
      </c>
      <c r="BI256" s="224">
        <f>IF(N256="nulová",J256,0)</f>
        <v>0</v>
      </c>
      <c r="BJ256" s="17" t="s">
        <v>80</v>
      </c>
      <c r="BK256" s="224">
        <f>ROUND(I256*H256,2)</f>
        <v>0</v>
      </c>
      <c r="BL256" s="17" t="s">
        <v>124</v>
      </c>
      <c r="BM256" s="223" t="s">
        <v>315</v>
      </c>
    </row>
    <row r="257" spans="1:51" s="13" customFormat="1" ht="12">
      <c r="A257" s="13"/>
      <c r="B257" s="225"/>
      <c r="C257" s="226"/>
      <c r="D257" s="227" t="s">
        <v>126</v>
      </c>
      <c r="E257" s="228" t="s">
        <v>1</v>
      </c>
      <c r="F257" s="229" t="s">
        <v>303</v>
      </c>
      <c r="G257" s="226"/>
      <c r="H257" s="228" t="s">
        <v>1</v>
      </c>
      <c r="I257" s="230"/>
      <c r="J257" s="226"/>
      <c r="K257" s="226"/>
      <c r="L257" s="231"/>
      <c r="M257" s="232"/>
      <c r="N257" s="233"/>
      <c r="O257" s="233"/>
      <c r="P257" s="233"/>
      <c r="Q257" s="233"/>
      <c r="R257" s="233"/>
      <c r="S257" s="233"/>
      <c r="T257" s="23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5" t="s">
        <v>126</v>
      </c>
      <c r="AU257" s="235" t="s">
        <v>82</v>
      </c>
      <c r="AV257" s="13" t="s">
        <v>80</v>
      </c>
      <c r="AW257" s="13" t="s">
        <v>31</v>
      </c>
      <c r="AX257" s="13" t="s">
        <v>75</v>
      </c>
      <c r="AY257" s="235" t="s">
        <v>118</v>
      </c>
    </row>
    <row r="258" spans="1:51" s="13" customFormat="1" ht="12">
      <c r="A258" s="13"/>
      <c r="B258" s="225"/>
      <c r="C258" s="226"/>
      <c r="D258" s="227" t="s">
        <v>126</v>
      </c>
      <c r="E258" s="228" t="s">
        <v>1</v>
      </c>
      <c r="F258" s="229" t="s">
        <v>316</v>
      </c>
      <c r="G258" s="226"/>
      <c r="H258" s="228" t="s">
        <v>1</v>
      </c>
      <c r="I258" s="230"/>
      <c r="J258" s="226"/>
      <c r="K258" s="226"/>
      <c r="L258" s="231"/>
      <c r="M258" s="232"/>
      <c r="N258" s="233"/>
      <c r="O258" s="233"/>
      <c r="P258" s="233"/>
      <c r="Q258" s="233"/>
      <c r="R258" s="233"/>
      <c r="S258" s="233"/>
      <c r="T258" s="234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5" t="s">
        <v>126</v>
      </c>
      <c r="AU258" s="235" t="s">
        <v>82</v>
      </c>
      <c r="AV258" s="13" t="s">
        <v>80</v>
      </c>
      <c r="AW258" s="13" t="s">
        <v>31</v>
      </c>
      <c r="AX258" s="13" t="s">
        <v>75</v>
      </c>
      <c r="AY258" s="235" t="s">
        <v>118</v>
      </c>
    </row>
    <row r="259" spans="1:51" s="14" customFormat="1" ht="12">
      <c r="A259" s="14"/>
      <c r="B259" s="236"/>
      <c r="C259" s="237"/>
      <c r="D259" s="227" t="s">
        <v>126</v>
      </c>
      <c r="E259" s="238" t="s">
        <v>1</v>
      </c>
      <c r="F259" s="239" t="s">
        <v>317</v>
      </c>
      <c r="G259" s="237"/>
      <c r="H259" s="240">
        <v>10.08</v>
      </c>
      <c r="I259" s="241"/>
      <c r="J259" s="237"/>
      <c r="K259" s="237"/>
      <c r="L259" s="242"/>
      <c r="M259" s="243"/>
      <c r="N259" s="244"/>
      <c r="O259" s="244"/>
      <c r="P259" s="244"/>
      <c r="Q259" s="244"/>
      <c r="R259" s="244"/>
      <c r="S259" s="244"/>
      <c r="T259" s="245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6" t="s">
        <v>126</v>
      </c>
      <c r="AU259" s="246" t="s">
        <v>82</v>
      </c>
      <c r="AV259" s="14" t="s">
        <v>82</v>
      </c>
      <c r="AW259" s="14" t="s">
        <v>31</v>
      </c>
      <c r="AX259" s="14" t="s">
        <v>75</v>
      </c>
      <c r="AY259" s="246" t="s">
        <v>118</v>
      </c>
    </row>
    <row r="260" spans="1:51" s="13" customFormat="1" ht="12">
      <c r="A260" s="13"/>
      <c r="B260" s="225"/>
      <c r="C260" s="226"/>
      <c r="D260" s="227" t="s">
        <v>126</v>
      </c>
      <c r="E260" s="228" t="s">
        <v>1</v>
      </c>
      <c r="F260" s="229" t="s">
        <v>318</v>
      </c>
      <c r="G260" s="226"/>
      <c r="H260" s="228" t="s">
        <v>1</v>
      </c>
      <c r="I260" s="230"/>
      <c r="J260" s="226"/>
      <c r="K260" s="226"/>
      <c r="L260" s="231"/>
      <c r="M260" s="232"/>
      <c r="N260" s="233"/>
      <c r="O260" s="233"/>
      <c r="P260" s="233"/>
      <c r="Q260" s="233"/>
      <c r="R260" s="233"/>
      <c r="S260" s="233"/>
      <c r="T260" s="234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5" t="s">
        <v>126</v>
      </c>
      <c r="AU260" s="235" t="s">
        <v>82</v>
      </c>
      <c r="AV260" s="13" t="s">
        <v>80</v>
      </c>
      <c r="AW260" s="13" t="s">
        <v>31</v>
      </c>
      <c r="AX260" s="13" t="s">
        <v>75</v>
      </c>
      <c r="AY260" s="235" t="s">
        <v>118</v>
      </c>
    </row>
    <row r="261" spans="1:51" s="14" customFormat="1" ht="12">
      <c r="A261" s="14"/>
      <c r="B261" s="236"/>
      <c r="C261" s="237"/>
      <c r="D261" s="227" t="s">
        <v>126</v>
      </c>
      <c r="E261" s="238" t="s">
        <v>1</v>
      </c>
      <c r="F261" s="239" t="s">
        <v>319</v>
      </c>
      <c r="G261" s="237"/>
      <c r="H261" s="240">
        <v>8.8</v>
      </c>
      <c r="I261" s="241"/>
      <c r="J261" s="237"/>
      <c r="K261" s="237"/>
      <c r="L261" s="242"/>
      <c r="M261" s="243"/>
      <c r="N261" s="244"/>
      <c r="O261" s="244"/>
      <c r="P261" s="244"/>
      <c r="Q261" s="244"/>
      <c r="R261" s="244"/>
      <c r="S261" s="244"/>
      <c r="T261" s="245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6" t="s">
        <v>126</v>
      </c>
      <c r="AU261" s="246" t="s">
        <v>82</v>
      </c>
      <c r="AV261" s="14" t="s">
        <v>82</v>
      </c>
      <c r="AW261" s="14" t="s">
        <v>31</v>
      </c>
      <c r="AX261" s="14" t="s">
        <v>75</v>
      </c>
      <c r="AY261" s="246" t="s">
        <v>118</v>
      </c>
    </row>
    <row r="262" spans="1:51" s="13" customFormat="1" ht="12">
      <c r="A262" s="13"/>
      <c r="B262" s="225"/>
      <c r="C262" s="226"/>
      <c r="D262" s="227" t="s">
        <v>126</v>
      </c>
      <c r="E262" s="228" t="s">
        <v>1</v>
      </c>
      <c r="F262" s="229" t="s">
        <v>320</v>
      </c>
      <c r="G262" s="226"/>
      <c r="H262" s="228" t="s">
        <v>1</v>
      </c>
      <c r="I262" s="230"/>
      <c r="J262" s="226"/>
      <c r="K262" s="226"/>
      <c r="L262" s="231"/>
      <c r="M262" s="232"/>
      <c r="N262" s="233"/>
      <c r="O262" s="233"/>
      <c r="P262" s="233"/>
      <c r="Q262" s="233"/>
      <c r="R262" s="233"/>
      <c r="S262" s="233"/>
      <c r="T262" s="234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5" t="s">
        <v>126</v>
      </c>
      <c r="AU262" s="235" t="s">
        <v>82</v>
      </c>
      <c r="AV262" s="13" t="s">
        <v>80</v>
      </c>
      <c r="AW262" s="13" t="s">
        <v>31</v>
      </c>
      <c r="AX262" s="13" t="s">
        <v>75</v>
      </c>
      <c r="AY262" s="235" t="s">
        <v>118</v>
      </c>
    </row>
    <row r="263" spans="1:51" s="14" customFormat="1" ht="12">
      <c r="A263" s="14"/>
      <c r="B263" s="236"/>
      <c r="C263" s="237"/>
      <c r="D263" s="227" t="s">
        <v>126</v>
      </c>
      <c r="E263" s="238" t="s">
        <v>1</v>
      </c>
      <c r="F263" s="239" t="s">
        <v>321</v>
      </c>
      <c r="G263" s="237"/>
      <c r="H263" s="240">
        <v>15.4</v>
      </c>
      <c r="I263" s="241"/>
      <c r="J263" s="237"/>
      <c r="K263" s="237"/>
      <c r="L263" s="242"/>
      <c r="M263" s="243"/>
      <c r="N263" s="244"/>
      <c r="O263" s="244"/>
      <c r="P263" s="244"/>
      <c r="Q263" s="244"/>
      <c r="R263" s="244"/>
      <c r="S263" s="244"/>
      <c r="T263" s="245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6" t="s">
        <v>126</v>
      </c>
      <c r="AU263" s="246" t="s">
        <v>82</v>
      </c>
      <c r="AV263" s="14" t="s">
        <v>82</v>
      </c>
      <c r="AW263" s="14" t="s">
        <v>31</v>
      </c>
      <c r="AX263" s="14" t="s">
        <v>75</v>
      </c>
      <c r="AY263" s="246" t="s">
        <v>118</v>
      </c>
    </row>
    <row r="264" spans="1:51" s="15" customFormat="1" ht="12">
      <c r="A264" s="15"/>
      <c r="B264" s="247"/>
      <c r="C264" s="248"/>
      <c r="D264" s="227" t="s">
        <v>126</v>
      </c>
      <c r="E264" s="249" t="s">
        <v>1</v>
      </c>
      <c r="F264" s="250" t="s">
        <v>143</v>
      </c>
      <c r="G264" s="248"/>
      <c r="H264" s="251">
        <v>34.28</v>
      </c>
      <c r="I264" s="252"/>
      <c r="J264" s="248"/>
      <c r="K264" s="248"/>
      <c r="L264" s="253"/>
      <c r="M264" s="254"/>
      <c r="N264" s="255"/>
      <c r="O264" s="255"/>
      <c r="P264" s="255"/>
      <c r="Q264" s="255"/>
      <c r="R264" s="255"/>
      <c r="S264" s="255"/>
      <c r="T264" s="256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57" t="s">
        <v>126</v>
      </c>
      <c r="AU264" s="257" t="s">
        <v>82</v>
      </c>
      <c r="AV264" s="15" t="s">
        <v>124</v>
      </c>
      <c r="AW264" s="15" t="s">
        <v>31</v>
      </c>
      <c r="AX264" s="15" t="s">
        <v>80</v>
      </c>
      <c r="AY264" s="257" t="s">
        <v>118</v>
      </c>
    </row>
    <row r="265" spans="1:65" s="2" customFormat="1" ht="24.15" customHeight="1">
      <c r="A265" s="38"/>
      <c r="B265" s="39"/>
      <c r="C265" s="212" t="s">
        <v>322</v>
      </c>
      <c r="D265" s="212" t="s">
        <v>120</v>
      </c>
      <c r="E265" s="213" t="s">
        <v>323</v>
      </c>
      <c r="F265" s="214" t="s">
        <v>324</v>
      </c>
      <c r="G265" s="215" t="s">
        <v>150</v>
      </c>
      <c r="H265" s="216">
        <v>32.5</v>
      </c>
      <c r="I265" s="217"/>
      <c r="J265" s="216">
        <f>ROUND(I265*H265,2)</f>
        <v>0</v>
      </c>
      <c r="K265" s="218"/>
      <c r="L265" s="44"/>
      <c r="M265" s="219" t="s">
        <v>1</v>
      </c>
      <c r="N265" s="220" t="s">
        <v>40</v>
      </c>
      <c r="O265" s="91"/>
      <c r="P265" s="221">
        <f>O265*H265</f>
        <v>0</v>
      </c>
      <c r="Q265" s="221">
        <v>0</v>
      </c>
      <c r="R265" s="221">
        <f>Q265*H265</f>
        <v>0</v>
      </c>
      <c r="S265" s="221">
        <v>0</v>
      </c>
      <c r="T265" s="222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3" t="s">
        <v>124</v>
      </c>
      <c r="AT265" s="223" t="s">
        <v>120</v>
      </c>
      <c r="AU265" s="223" t="s">
        <v>82</v>
      </c>
      <c r="AY265" s="17" t="s">
        <v>118</v>
      </c>
      <c r="BE265" s="224">
        <f>IF(N265="základní",J265,0)</f>
        <v>0</v>
      </c>
      <c r="BF265" s="224">
        <f>IF(N265="snížená",J265,0)</f>
        <v>0</v>
      </c>
      <c r="BG265" s="224">
        <f>IF(N265="zákl. přenesená",J265,0)</f>
        <v>0</v>
      </c>
      <c r="BH265" s="224">
        <f>IF(N265="sníž. přenesená",J265,0)</f>
        <v>0</v>
      </c>
      <c r="BI265" s="224">
        <f>IF(N265="nulová",J265,0)</f>
        <v>0</v>
      </c>
      <c r="BJ265" s="17" t="s">
        <v>80</v>
      </c>
      <c r="BK265" s="224">
        <f>ROUND(I265*H265,2)</f>
        <v>0</v>
      </c>
      <c r="BL265" s="17" t="s">
        <v>124</v>
      </c>
      <c r="BM265" s="223" t="s">
        <v>325</v>
      </c>
    </row>
    <row r="266" spans="1:51" s="13" customFormat="1" ht="12">
      <c r="A266" s="13"/>
      <c r="B266" s="225"/>
      <c r="C266" s="226"/>
      <c r="D266" s="227" t="s">
        <v>126</v>
      </c>
      <c r="E266" s="228" t="s">
        <v>1</v>
      </c>
      <c r="F266" s="229" t="s">
        <v>326</v>
      </c>
      <c r="G266" s="226"/>
      <c r="H266" s="228" t="s">
        <v>1</v>
      </c>
      <c r="I266" s="230"/>
      <c r="J266" s="226"/>
      <c r="K266" s="226"/>
      <c r="L266" s="231"/>
      <c r="M266" s="232"/>
      <c r="N266" s="233"/>
      <c r="O266" s="233"/>
      <c r="P266" s="233"/>
      <c r="Q266" s="233"/>
      <c r="R266" s="233"/>
      <c r="S266" s="233"/>
      <c r="T266" s="234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5" t="s">
        <v>126</v>
      </c>
      <c r="AU266" s="235" t="s">
        <v>82</v>
      </c>
      <c r="AV266" s="13" t="s">
        <v>80</v>
      </c>
      <c r="AW266" s="13" t="s">
        <v>31</v>
      </c>
      <c r="AX266" s="13" t="s">
        <v>75</v>
      </c>
      <c r="AY266" s="235" t="s">
        <v>118</v>
      </c>
    </row>
    <row r="267" spans="1:51" s="14" customFormat="1" ht="12">
      <c r="A267" s="14"/>
      <c r="B267" s="236"/>
      <c r="C267" s="237"/>
      <c r="D267" s="227" t="s">
        <v>126</v>
      </c>
      <c r="E267" s="238" t="s">
        <v>1</v>
      </c>
      <c r="F267" s="239" t="s">
        <v>327</v>
      </c>
      <c r="G267" s="237"/>
      <c r="H267" s="240">
        <v>32.5</v>
      </c>
      <c r="I267" s="241"/>
      <c r="J267" s="237"/>
      <c r="K267" s="237"/>
      <c r="L267" s="242"/>
      <c r="M267" s="243"/>
      <c r="N267" s="244"/>
      <c r="O267" s="244"/>
      <c r="P267" s="244"/>
      <c r="Q267" s="244"/>
      <c r="R267" s="244"/>
      <c r="S267" s="244"/>
      <c r="T267" s="245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6" t="s">
        <v>126</v>
      </c>
      <c r="AU267" s="246" t="s">
        <v>82</v>
      </c>
      <c r="AV267" s="14" t="s">
        <v>82</v>
      </c>
      <c r="AW267" s="14" t="s">
        <v>31</v>
      </c>
      <c r="AX267" s="14" t="s">
        <v>80</v>
      </c>
      <c r="AY267" s="246" t="s">
        <v>118</v>
      </c>
    </row>
    <row r="268" spans="1:63" s="12" customFormat="1" ht="22.8" customHeight="1">
      <c r="A268" s="12"/>
      <c r="B268" s="196"/>
      <c r="C268" s="197"/>
      <c r="D268" s="198" t="s">
        <v>74</v>
      </c>
      <c r="E268" s="210" t="s">
        <v>328</v>
      </c>
      <c r="F268" s="210" t="s">
        <v>329</v>
      </c>
      <c r="G268" s="197"/>
      <c r="H268" s="197"/>
      <c r="I268" s="200"/>
      <c r="J268" s="211">
        <f>BK268</f>
        <v>0</v>
      </c>
      <c r="K268" s="197"/>
      <c r="L268" s="202"/>
      <c r="M268" s="203"/>
      <c r="N268" s="204"/>
      <c r="O268" s="204"/>
      <c r="P268" s="205">
        <f>P269</f>
        <v>0</v>
      </c>
      <c r="Q268" s="204"/>
      <c r="R268" s="205">
        <f>R269</f>
        <v>0</v>
      </c>
      <c r="S268" s="204"/>
      <c r="T268" s="206">
        <f>T269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07" t="s">
        <v>80</v>
      </c>
      <c r="AT268" s="208" t="s">
        <v>74</v>
      </c>
      <c r="AU268" s="208" t="s">
        <v>80</v>
      </c>
      <c r="AY268" s="207" t="s">
        <v>118</v>
      </c>
      <c r="BK268" s="209">
        <f>BK269</f>
        <v>0</v>
      </c>
    </row>
    <row r="269" spans="1:65" s="2" customFormat="1" ht="24.15" customHeight="1">
      <c r="A269" s="38"/>
      <c r="B269" s="39"/>
      <c r="C269" s="212" t="s">
        <v>330</v>
      </c>
      <c r="D269" s="212" t="s">
        <v>120</v>
      </c>
      <c r="E269" s="213" t="s">
        <v>331</v>
      </c>
      <c r="F269" s="214" t="s">
        <v>332</v>
      </c>
      <c r="G269" s="215" t="s">
        <v>150</v>
      </c>
      <c r="H269" s="216">
        <v>129.32</v>
      </c>
      <c r="I269" s="217"/>
      <c r="J269" s="216">
        <f>ROUND(I269*H269,2)</f>
        <v>0</v>
      </c>
      <c r="K269" s="218"/>
      <c r="L269" s="44"/>
      <c r="M269" s="219" t="s">
        <v>1</v>
      </c>
      <c r="N269" s="220" t="s">
        <v>40</v>
      </c>
      <c r="O269" s="91"/>
      <c r="P269" s="221">
        <f>O269*H269</f>
        <v>0</v>
      </c>
      <c r="Q269" s="221">
        <v>0</v>
      </c>
      <c r="R269" s="221">
        <f>Q269*H269</f>
        <v>0</v>
      </c>
      <c r="S269" s="221">
        <v>0</v>
      </c>
      <c r="T269" s="222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3" t="s">
        <v>124</v>
      </c>
      <c r="AT269" s="223" t="s">
        <v>120</v>
      </c>
      <c r="AU269" s="223" t="s">
        <v>82</v>
      </c>
      <c r="AY269" s="17" t="s">
        <v>118</v>
      </c>
      <c r="BE269" s="224">
        <f>IF(N269="základní",J269,0)</f>
        <v>0</v>
      </c>
      <c r="BF269" s="224">
        <f>IF(N269="snížená",J269,0)</f>
        <v>0</v>
      </c>
      <c r="BG269" s="224">
        <f>IF(N269="zákl. přenesená",J269,0)</f>
        <v>0</v>
      </c>
      <c r="BH269" s="224">
        <f>IF(N269="sníž. přenesená",J269,0)</f>
        <v>0</v>
      </c>
      <c r="BI269" s="224">
        <f>IF(N269="nulová",J269,0)</f>
        <v>0</v>
      </c>
      <c r="BJ269" s="17" t="s">
        <v>80</v>
      </c>
      <c r="BK269" s="224">
        <f>ROUND(I269*H269,2)</f>
        <v>0</v>
      </c>
      <c r="BL269" s="17" t="s">
        <v>124</v>
      </c>
      <c r="BM269" s="223" t="s">
        <v>333</v>
      </c>
    </row>
    <row r="270" spans="1:63" s="12" customFormat="1" ht="22.8" customHeight="1">
      <c r="A270" s="12"/>
      <c r="B270" s="196"/>
      <c r="C270" s="197"/>
      <c r="D270" s="198" t="s">
        <v>74</v>
      </c>
      <c r="E270" s="210" t="s">
        <v>334</v>
      </c>
      <c r="F270" s="210" t="s">
        <v>335</v>
      </c>
      <c r="G270" s="197"/>
      <c r="H270" s="197"/>
      <c r="I270" s="200"/>
      <c r="J270" s="211">
        <f>BK270</f>
        <v>0</v>
      </c>
      <c r="K270" s="197"/>
      <c r="L270" s="202"/>
      <c r="M270" s="203"/>
      <c r="N270" s="204"/>
      <c r="O270" s="204"/>
      <c r="P270" s="205">
        <f>SUM(P271:P283)</f>
        <v>0</v>
      </c>
      <c r="Q270" s="204"/>
      <c r="R270" s="205">
        <f>SUM(R271:R283)</f>
        <v>0</v>
      </c>
      <c r="S270" s="204"/>
      <c r="T270" s="206">
        <f>SUM(T271:T283)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07" t="s">
        <v>80</v>
      </c>
      <c r="AT270" s="208" t="s">
        <v>74</v>
      </c>
      <c r="AU270" s="208" t="s">
        <v>80</v>
      </c>
      <c r="AY270" s="207" t="s">
        <v>118</v>
      </c>
      <c r="BK270" s="209">
        <f>SUM(BK271:BK283)</f>
        <v>0</v>
      </c>
    </row>
    <row r="271" spans="1:65" s="2" customFormat="1" ht="37.8" customHeight="1">
      <c r="A271" s="38"/>
      <c r="B271" s="39"/>
      <c r="C271" s="212" t="s">
        <v>336</v>
      </c>
      <c r="D271" s="212" t="s">
        <v>120</v>
      </c>
      <c r="E271" s="213" t="s">
        <v>337</v>
      </c>
      <c r="F271" s="214" t="s">
        <v>338</v>
      </c>
      <c r="G271" s="215" t="s">
        <v>123</v>
      </c>
      <c r="H271" s="216">
        <v>84</v>
      </c>
      <c r="I271" s="217"/>
      <c r="J271" s="216">
        <f>ROUND(I271*H271,2)</f>
        <v>0</v>
      </c>
      <c r="K271" s="218"/>
      <c r="L271" s="44"/>
      <c r="M271" s="219" t="s">
        <v>1</v>
      </c>
      <c r="N271" s="220" t="s">
        <v>40</v>
      </c>
      <c r="O271" s="91"/>
      <c r="P271" s="221">
        <f>O271*H271</f>
        <v>0</v>
      </c>
      <c r="Q271" s="221">
        <v>0</v>
      </c>
      <c r="R271" s="221">
        <f>Q271*H271</f>
        <v>0</v>
      </c>
      <c r="S271" s="221">
        <v>0</v>
      </c>
      <c r="T271" s="222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3" t="s">
        <v>124</v>
      </c>
      <c r="AT271" s="223" t="s">
        <v>120</v>
      </c>
      <c r="AU271" s="223" t="s">
        <v>82</v>
      </c>
      <c r="AY271" s="17" t="s">
        <v>118</v>
      </c>
      <c r="BE271" s="224">
        <f>IF(N271="základní",J271,0)</f>
        <v>0</v>
      </c>
      <c r="BF271" s="224">
        <f>IF(N271="snížená",J271,0)</f>
        <v>0</v>
      </c>
      <c r="BG271" s="224">
        <f>IF(N271="zákl. přenesená",J271,0)</f>
        <v>0</v>
      </c>
      <c r="BH271" s="224">
        <f>IF(N271="sníž. přenesená",J271,0)</f>
        <v>0</v>
      </c>
      <c r="BI271" s="224">
        <f>IF(N271="nulová",J271,0)</f>
        <v>0</v>
      </c>
      <c r="BJ271" s="17" t="s">
        <v>80</v>
      </c>
      <c r="BK271" s="224">
        <f>ROUND(I271*H271,2)</f>
        <v>0</v>
      </c>
      <c r="BL271" s="17" t="s">
        <v>124</v>
      </c>
      <c r="BM271" s="223" t="s">
        <v>339</v>
      </c>
    </row>
    <row r="272" spans="1:51" s="13" customFormat="1" ht="12">
      <c r="A272" s="13"/>
      <c r="B272" s="225"/>
      <c r="C272" s="226"/>
      <c r="D272" s="227" t="s">
        <v>126</v>
      </c>
      <c r="E272" s="228" t="s">
        <v>1</v>
      </c>
      <c r="F272" s="229" t="s">
        <v>127</v>
      </c>
      <c r="G272" s="226"/>
      <c r="H272" s="228" t="s">
        <v>1</v>
      </c>
      <c r="I272" s="230"/>
      <c r="J272" s="226"/>
      <c r="K272" s="226"/>
      <c r="L272" s="231"/>
      <c r="M272" s="232"/>
      <c r="N272" s="233"/>
      <c r="O272" s="233"/>
      <c r="P272" s="233"/>
      <c r="Q272" s="233"/>
      <c r="R272" s="233"/>
      <c r="S272" s="233"/>
      <c r="T272" s="234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5" t="s">
        <v>126</v>
      </c>
      <c r="AU272" s="235" t="s">
        <v>82</v>
      </c>
      <c r="AV272" s="13" t="s">
        <v>80</v>
      </c>
      <c r="AW272" s="13" t="s">
        <v>31</v>
      </c>
      <c r="AX272" s="13" t="s">
        <v>75</v>
      </c>
      <c r="AY272" s="235" t="s">
        <v>118</v>
      </c>
    </row>
    <row r="273" spans="1:51" s="13" customFormat="1" ht="12">
      <c r="A273" s="13"/>
      <c r="B273" s="225"/>
      <c r="C273" s="226"/>
      <c r="D273" s="227" t="s">
        <v>126</v>
      </c>
      <c r="E273" s="228" t="s">
        <v>1</v>
      </c>
      <c r="F273" s="229" t="s">
        <v>128</v>
      </c>
      <c r="G273" s="226"/>
      <c r="H273" s="228" t="s">
        <v>1</v>
      </c>
      <c r="I273" s="230"/>
      <c r="J273" s="226"/>
      <c r="K273" s="226"/>
      <c r="L273" s="231"/>
      <c r="M273" s="232"/>
      <c r="N273" s="233"/>
      <c r="O273" s="233"/>
      <c r="P273" s="233"/>
      <c r="Q273" s="233"/>
      <c r="R273" s="233"/>
      <c r="S273" s="233"/>
      <c r="T273" s="234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5" t="s">
        <v>126</v>
      </c>
      <c r="AU273" s="235" t="s">
        <v>82</v>
      </c>
      <c r="AV273" s="13" t="s">
        <v>80</v>
      </c>
      <c r="AW273" s="13" t="s">
        <v>31</v>
      </c>
      <c r="AX273" s="13" t="s">
        <v>75</v>
      </c>
      <c r="AY273" s="235" t="s">
        <v>118</v>
      </c>
    </row>
    <row r="274" spans="1:51" s="14" customFormat="1" ht="12">
      <c r="A274" s="14"/>
      <c r="B274" s="236"/>
      <c r="C274" s="237"/>
      <c r="D274" s="227" t="s">
        <v>126</v>
      </c>
      <c r="E274" s="238" t="s">
        <v>1</v>
      </c>
      <c r="F274" s="239" t="s">
        <v>340</v>
      </c>
      <c r="G274" s="237"/>
      <c r="H274" s="240">
        <v>84</v>
      </c>
      <c r="I274" s="241"/>
      <c r="J274" s="237"/>
      <c r="K274" s="237"/>
      <c r="L274" s="242"/>
      <c r="M274" s="243"/>
      <c r="N274" s="244"/>
      <c r="O274" s="244"/>
      <c r="P274" s="244"/>
      <c r="Q274" s="244"/>
      <c r="R274" s="244"/>
      <c r="S274" s="244"/>
      <c r="T274" s="245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6" t="s">
        <v>126</v>
      </c>
      <c r="AU274" s="246" t="s">
        <v>82</v>
      </c>
      <c r="AV274" s="14" t="s">
        <v>82</v>
      </c>
      <c r="AW274" s="14" t="s">
        <v>31</v>
      </c>
      <c r="AX274" s="14" t="s">
        <v>80</v>
      </c>
      <c r="AY274" s="246" t="s">
        <v>118</v>
      </c>
    </row>
    <row r="275" spans="1:65" s="2" customFormat="1" ht="37.8" customHeight="1">
      <c r="A275" s="38"/>
      <c r="B275" s="39"/>
      <c r="C275" s="212" t="s">
        <v>341</v>
      </c>
      <c r="D275" s="212" t="s">
        <v>120</v>
      </c>
      <c r="E275" s="213" t="s">
        <v>136</v>
      </c>
      <c r="F275" s="214" t="s">
        <v>137</v>
      </c>
      <c r="G275" s="215" t="s">
        <v>123</v>
      </c>
      <c r="H275" s="216">
        <v>84</v>
      </c>
      <c r="I275" s="217"/>
      <c r="J275" s="216">
        <f>ROUND(I275*H275,2)</f>
        <v>0</v>
      </c>
      <c r="K275" s="218"/>
      <c r="L275" s="44"/>
      <c r="M275" s="219" t="s">
        <v>1</v>
      </c>
      <c r="N275" s="220" t="s">
        <v>40</v>
      </c>
      <c r="O275" s="91"/>
      <c r="P275" s="221">
        <f>O275*H275</f>
        <v>0</v>
      </c>
      <c r="Q275" s="221">
        <v>0</v>
      </c>
      <c r="R275" s="221">
        <f>Q275*H275</f>
        <v>0</v>
      </c>
      <c r="S275" s="221">
        <v>0</v>
      </c>
      <c r="T275" s="222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3" t="s">
        <v>124</v>
      </c>
      <c r="AT275" s="223" t="s">
        <v>120</v>
      </c>
      <c r="AU275" s="223" t="s">
        <v>82</v>
      </c>
      <c r="AY275" s="17" t="s">
        <v>118</v>
      </c>
      <c r="BE275" s="224">
        <f>IF(N275="základní",J275,0)</f>
        <v>0</v>
      </c>
      <c r="BF275" s="224">
        <f>IF(N275="snížená",J275,0)</f>
        <v>0</v>
      </c>
      <c r="BG275" s="224">
        <f>IF(N275="zákl. přenesená",J275,0)</f>
        <v>0</v>
      </c>
      <c r="BH275" s="224">
        <f>IF(N275="sníž. přenesená",J275,0)</f>
        <v>0</v>
      </c>
      <c r="BI275" s="224">
        <f>IF(N275="nulová",J275,0)</f>
        <v>0</v>
      </c>
      <c r="BJ275" s="17" t="s">
        <v>80</v>
      </c>
      <c r="BK275" s="224">
        <f>ROUND(I275*H275,2)</f>
        <v>0</v>
      </c>
      <c r="BL275" s="17" t="s">
        <v>124</v>
      </c>
      <c r="BM275" s="223" t="s">
        <v>342</v>
      </c>
    </row>
    <row r="276" spans="1:65" s="2" customFormat="1" ht="16.5" customHeight="1">
      <c r="A276" s="38"/>
      <c r="B276" s="39"/>
      <c r="C276" s="212" t="s">
        <v>343</v>
      </c>
      <c r="D276" s="212" t="s">
        <v>120</v>
      </c>
      <c r="E276" s="213" t="s">
        <v>144</v>
      </c>
      <c r="F276" s="214" t="s">
        <v>145</v>
      </c>
      <c r="G276" s="215" t="s">
        <v>123</v>
      </c>
      <c r="H276" s="216">
        <v>84</v>
      </c>
      <c r="I276" s="217"/>
      <c r="J276" s="216">
        <f>ROUND(I276*H276,2)</f>
        <v>0</v>
      </c>
      <c r="K276" s="218"/>
      <c r="L276" s="44"/>
      <c r="M276" s="219" t="s">
        <v>1</v>
      </c>
      <c r="N276" s="220" t="s">
        <v>40</v>
      </c>
      <c r="O276" s="91"/>
      <c r="P276" s="221">
        <f>O276*H276</f>
        <v>0</v>
      </c>
      <c r="Q276" s="221">
        <v>0</v>
      </c>
      <c r="R276" s="221">
        <f>Q276*H276</f>
        <v>0</v>
      </c>
      <c r="S276" s="221">
        <v>0</v>
      </c>
      <c r="T276" s="222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3" t="s">
        <v>124</v>
      </c>
      <c r="AT276" s="223" t="s">
        <v>120</v>
      </c>
      <c r="AU276" s="223" t="s">
        <v>82</v>
      </c>
      <c r="AY276" s="17" t="s">
        <v>118</v>
      </c>
      <c r="BE276" s="224">
        <f>IF(N276="základní",J276,0)</f>
        <v>0</v>
      </c>
      <c r="BF276" s="224">
        <f>IF(N276="snížená",J276,0)</f>
        <v>0</v>
      </c>
      <c r="BG276" s="224">
        <f>IF(N276="zákl. přenesená",J276,0)</f>
        <v>0</v>
      </c>
      <c r="BH276" s="224">
        <f>IF(N276="sníž. přenesená",J276,0)</f>
        <v>0</v>
      </c>
      <c r="BI276" s="224">
        <f>IF(N276="nulová",J276,0)</f>
        <v>0</v>
      </c>
      <c r="BJ276" s="17" t="s">
        <v>80</v>
      </c>
      <c r="BK276" s="224">
        <f>ROUND(I276*H276,2)</f>
        <v>0</v>
      </c>
      <c r="BL276" s="17" t="s">
        <v>124</v>
      </c>
      <c r="BM276" s="223" t="s">
        <v>344</v>
      </c>
    </row>
    <row r="277" spans="1:65" s="2" customFormat="1" ht="33" customHeight="1">
      <c r="A277" s="38"/>
      <c r="B277" s="39"/>
      <c r="C277" s="212" t="s">
        <v>345</v>
      </c>
      <c r="D277" s="212" t="s">
        <v>120</v>
      </c>
      <c r="E277" s="213" t="s">
        <v>148</v>
      </c>
      <c r="F277" s="214" t="s">
        <v>149</v>
      </c>
      <c r="G277" s="215" t="s">
        <v>150</v>
      </c>
      <c r="H277" s="216">
        <v>168</v>
      </c>
      <c r="I277" s="217"/>
      <c r="J277" s="216">
        <f>ROUND(I277*H277,2)</f>
        <v>0</v>
      </c>
      <c r="K277" s="218"/>
      <c r="L277" s="44"/>
      <c r="M277" s="219" t="s">
        <v>1</v>
      </c>
      <c r="N277" s="220" t="s">
        <v>40</v>
      </c>
      <c r="O277" s="91"/>
      <c r="P277" s="221">
        <f>O277*H277</f>
        <v>0</v>
      </c>
      <c r="Q277" s="221">
        <v>0</v>
      </c>
      <c r="R277" s="221">
        <f>Q277*H277</f>
        <v>0</v>
      </c>
      <c r="S277" s="221">
        <v>0</v>
      </c>
      <c r="T277" s="222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3" t="s">
        <v>124</v>
      </c>
      <c r="AT277" s="223" t="s">
        <v>120</v>
      </c>
      <c r="AU277" s="223" t="s">
        <v>82</v>
      </c>
      <c r="AY277" s="17" t="s">
        <v>118</v>
      </c>
      <c r="BE277" s="224">
        <f>IF(N277="základní",J277,0)</f>
        <v>0</v>
      </c>
      <c r="BF277" s="224">
        <f>IF(N277="snížená",J277,0)</f>
        <v>0</v>
      </c>
      <c r="BG277" s="224">
        <f>IF(N277="zákl. přenesená",J277,0)</f>
        <v>0</v>
      </c>
      <c r="BH277" s="224">
        <f>IF(N277="sníž. přenesená",J277,0)</f>
        <v>0</v>
      </c>
      <c r="BI277" s="224">
        <f>IF(N277="nulová",J277,0)</f>
        <v>0</v>
      </c>
      <c r="BJ277" s="17" t="s">
        <v>80</v>
      </c>
      <c r="BK277" s="224">
        <f>ROUND(I277*H277,2)</f>
        <v>0</v>
      </c>
      <c r="BL277" s="17" t="s">
        <v>124</v>
      </c>
      <c r="BM277" s="223" t="s">
        <v>346</v>
      </c>
    </row>
    <row r="278" spans="1:51" s="14" customFormat="1" ht="12">
      <c r="A278" s="14"/>
      <c r="B278" s="236"/>
      <c r="C278" s="237"/>
      <c r="D278" s="227" t="s">
        <v>126</v>
      </c>
      <c r="E278" s="238" t="s">
        <v>1</v>
      </c>
      <c r="F278" s="239" t="s">
        <v>347</v>
      </c>
      <c r="G278" s="237"/>
      <c r="H278" s="240">
        <v>168</v>
      </c>
      <c r="I278" s="241"/>
      <c r="J278" s="237"/>
      <c r="K278" s="237"/>
      <c r="L278" s="242"/>
      <c r="M278" s="243"/>
      <c r="N278" s="244"/>
      <c r="O278" s="244"/>
      <c r="P278" s="244"/>
      <c r="Q278" s="244"/>
      <c r="R278" s="244"/>
      <c r="S278" s="244"/>
      <c r="T278" s="245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6" t="s">
        <v>126</v>
      </c>
      <c r="AU278" s="246" t="s">
        <v>82</v>
      </c>
      <c r="AV278" s="14" t="s">
        <v>82</v>
      </c>
      <c r="AW278" s="14" t="s">
        <v>31</v>
      </c>
      <c r="AX278" s="14" t="s">
        <v>80</v>
      </c>
      <c r="AY278" s="246" t="s">
        <v>118</v>
      </c>
    </row>
    <row r="279" spans="1:65" s="2" customFormat="1" ht="24.15" customHeight="1">
      <c r="A279" s="38"/>
      <c r="B279" s="39"/>
      <c r="C279" s="212" t="s">
        <v>348</v>
      </c>
      <c r="D279" s="212" t="s">
        <v>120</v>
      </c>
      <c r="E279" s="213" t="s">
        <v>349</v>
      </c>
      <c r="F279" s="214" t="s">
        <v>350</v>
      </c>
      <c r="G279" s="215" t="s">
        <v>156</v>
      </c>
      <c r="H279" s="216">
        <v>420</v>
      </c>
      <c r="I279" s="217"/>
      <c r="J279" s="216">
        <f>ROUND(I279*H279,2)</f>
        <v>0</v>
      </c>
      <c r="K279" s="218"/>
      <c r="L279" s="44"/>
      <c r="M279" s="219" t="s">
        <v>1</v>
      </c>
      <c r="N279" s="220" t="s">
        <v>40</v>
      </c>
      <c r="O279" s="91"/>
      <c r="P279" s="221">
        <f>O279*H279</f>
        <v>0</v>
      </c>
      <c r="Q279" s="221">
        <v>0</v>
      </c>
      <c r="R279" s="221">
        <f>Q279*H279</f>
        <v>0</v>
      </c>
      <c r="S279" s="221">
        <v>0</v>
      </c>
      <c r="T279" s="222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3" t="s">
        <v>124</v>
      </c>
      <c r="AT279" s="223" t="s">
        <v>120</v>
      </c>
      <c r="AU279" s="223" t="s">
        <v>82</v>
      </c>
      <c r="AY279" s="17" t="s">
        <v>118</v>
      </c>
      <c r="BE279" s="224">
        <f>IF(N279="základní",J279,0)</f>
        <v>0</v>
      </c>
      <c r="BF279" s="224">
        <f>IF(N279="snížená",J279,0)</f>
        <v>0</v>
      </c>
      <c r="BG279" s="224">
        <f>IF(N279="zákl. přenesená",J279,0)</f>
        <v>0</v>
      </c>
      <c r="BH279" s="224">
        <f>IF(N279="sníž. přenesená",J279,0)</f>
        <v>0</v>
      </c>
      <c r="BI279" s="224">
        <f>IF(N279="nulová",J279,0)</f>
        <v>0</v>
      </c>
      <c r="BJ279" s="17" t="s">
        <v>80</v>
      </c>
      <c r="BK279" s="224">
        <f>ROUND(I279*H279,2)</f>
        <v>0</v>
      </c>
      <c r="BL279" s="17" t="s">
        <v>124</v>
      </c>
      <c r="BM279" s="223" t="s">
        <v>351</v>
      </c>
    </row>
    <row r="280" spans="1:51" s="13" customFormat="1" ht="12">
      <c r="A280" s="13"/>
      <c r="B280" s="225"/>
      <c r="C280" s="226"/>
      <c r="D280" s="227" t="s">
        <v>126</v>
      </c>
      <c r="E280" s="228" t="s">
        <v>1</v>
      </c>
      <c r="F280" s="229" t="s">
        <v>352</v>
      </c>
      <c r="G280" s="226"/>
      <c r="H280" s="228" t="s">
        <v>1</v>
      </c>
      <c r="I280" s="230"/>
      <c r="J280" s="226"/>
      <c r="K280" s="226"/>
      <c r="L280" s="231"/>
      <c r="M280" s="232"/>
      <c r="N280" s="233"/>
      <c r="O280" s="233"/>
      <c r="P280" s="233"/>
      <c r="Q280" s="233"/>
      <c r="R280" s="233"/>
      <c r="S280" s="233"/>
      <c r="T280" s="234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5" t="s">
        <v>126</v>
      </c>
      <c r="AU280" s="235" t="s">
        <v>82</v>
      </c>
      <c r="AV280" s="13" t="s">
        <v>80</v>
      </c>
      <c r="AW280" s="13" t="s">
        <v>31</v>
      </c>
      <c r="AX280" s="13" t="s">
        <v>75</v>
      </c>
      <c r="AY280" s="235" t="s">
        <v>118</v>
      </c>
    </row>
    <row r="281" spans="1:51" s="13" customFormat="1" ht="12">
      <c r="A281" s="13"/>
      <c r="B281" s="225"/>
      <c r="C281" s="226"/>
      <c r="D281" s="227" t="s">
        <v>126</v>
      </c>
      <c r="E281" s="228" t="s">
        <v>1</v>
      </c>
      <c r="F281" s="229" t="s">
        <v>127</v>
      </c>
      <c r="G281" s="226"/>
      <c r="H281" s="228" t="s">
        <v>1</v>
      </c>
      <c r="I281" s="230"/>
      <c r="J281" s="226"/>
      <c r="K281" s="226"/>
      <c r="L281" s="231"/>
      <c r="M281" s="232"/>
      <c r="N281" s="233"/>
      <c r="O281" s="233"/>
      <c r="P281" s="233"/>
      <c r="Q281" s="233"/>
      <c r="R281" s="233"/>
      <c r="S281" s="233"/>
      <c r="T281" s="234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5" t="s">
        <v>126</v>
      </c>
      <c r="AU281" s="235" t="s">
        <v>82</v>
      </c>
      <c r="AV281" s="13" t="s">
        <v>80</v>
      </c>
      <c r="AW281" s="13" t="s">
        <v>31</v>
      </c>
      <c r="AX281" s="13" t="s">
        <v>75</v>
      </c>
      <c r="AY281" s="235" t="s">
        <v>118</v>
      </c>
    </row>
    <row r="282" spans="1:51" s="13" customFormat="1" ht="12">
      <c r="A282" s="13"/>
      <c r="B282" s="225"/>
      <c r="C282" s="226"/>
      <c r="D282" s="227" t="s">
        <v>126</v>
      </c>
      <c r="E282" s="228" t="s">
        <v>1</v>
      </c>
      <c r="F282" s="229" t="s">
        <v>128</v>
      </c>
      <c r="G282" s="226"/>
      <c r="H282" s="228" t="s">
        <v>1</v>
      </c>
      <c r="I282" s="230"/>
      <c r="J282" s="226"/>
      <c r="K282" s="226"/>
      <c r="L282" s="231"/>
      <c r="M282" s="232"/>
      <c r="N282" s="233"/>
      <c r="O282" s="233"/>
      <c r="P282" s="233"/>
      <c r="Q282" s="233"/>
      <c r="R282" s="233"/>
      <c r="S282" s="233"/>
      <c r="T282" s="234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5" t="s">
        <v>126</v>
      </c>
      <c r="AU282" s="235" t="s">
        <v>82</v>
      </c>
      <c r="AV282" s="13" t="s">
        <v>80</v>
      </c>
      <c r="AW282" s="13" t="s">
        <v>31</v>
      </c>
      <c r="AX282" s="13" t="s">
        <v>75</v>
      </c>
      <c r="AY282" s="235" t="s">
        <v>118</v>
      </c>
    </row>
    <row r="283" spans="1:51" s="14" customFormat="1" ht="12">
      <c r="A283" s="14"/>
      <c r="B283" s="236"/>
      <c r="C283" s="237"/>
      <c r="D283" s="227" t="s">
        <v>126</v>
      </c>
      <c r="E283" s="238" t="s">
        <v>1</v>
      </c>
      <c r="F283" s="239" t="s">
        <v>353</v>
      </c>
      <c r="G283" s="237"/>
      <c r="H283" s="240">
        <v>420</v>
      </c>
      <c r="I283" s="241"/>
      <c r="J283" s="237"/>
      <c r="K283" s="237"/>
      <c r="L283" s="242"/>
      <c r="M283" s="243"/>
      <c r="N283" s="244"/>
      <c r="O283" s="244"/>
      <c r="P283" s="244"/>
      <c r="Q283" s="244"/>
      <c r="R283" s="244"/>
      <c r="S283" s="244"/>
      <c r="T283" s="245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6" t="s">
        <v>126</v>
      </c>
      <c r="AU283" s="246" t="s">
        <v>82</v>
      </c>
      <c r="AV283" s="14" t="s">
        <v>82</v>
      </c>
      <c r="AW283" s="14" t="s">
        <v>31</v>
      </c>
      <c r="AX283" s="14" t="s">
        <v>80</v>
      </c>
      <c r="AY283" s="246" t="s">
        <v>118</v>
      </c>
    </row>
    <row r="284" spans="1:63" s="12" customFormat="1" ht="25.9" customHeight="1">
      <c r="A284" s="12"/>
      <c r="B284" s="196"/>
      <c r="C284" s="197"/>
      <c r="D284" s="198" t="s">
        <v>74</v>
      </c>
      <c r="E284" s="199" t="s">
        <v>172</v>
      </c>
      <c r="F284" s="199" t="s">
        <v>354</v>
      </c>
      <c r="G284" s="197"/>
      <c r="H284" s="197"/>
      <c r="I284" s="200"/>
      <c r="J284" s="201">
        <f>BK284</f>
        <v>0</v>
      </c>
      <c r="K284" s="197"/>
      <c r="L284" s="202"/>
      <c r="M284" s="203"/>
      <c r="N284" s="204"/>
      <c r="O284" s="204"/>
      <c r="P284" s="205">
        <f>P285</f>
        <v>0</v>
      </c>
      <c r="Q284" s="204"/>
      <c r="R284" s="205">
        <f>R285</f>
        <v>0</v>
      </c>
      <c r="S284" s="204"/>
      <c r="T284" s="206">
        <f>T285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07" t="s">
        <v>135</v>
      </c>
      <c r="AT284" s="208" t="s">
        <v>74</v>
      </c>
      <c r="AU284" s="208" t="s">
        <v>75</v>
      </c>
      <c r="AY284" s="207" t="s">
        <v>118</v>
      </c>
      <c r="BK284" s="209">
        <f>BK285</f>
        <v>0</v>
      </c>
    </row>
    <row r="285" spans="1:63" s="12" customFormat="1" ht="22.8" customHeight="1">
      <c r="A285" s="12"/>
      <c r="B285" s="196"/>
      <c r="C285" s="197"/>
      <c r="D285" s="198" t="s">
        <v>74</v>
      </c>
      <c r="E285" s="210" t="s">
        <v>355</v>
      </c>
      <c r="F285" s="210" t="s">
        <v>356</v>
      </c>
      <c r="G285" s="197"/>
      <c r="H285" s="197"/>
      <c r="I285" s="200"/>
      <c r="J285" s="211">
        <f>BK285</f>
        <v>0</v>
      </c>
      <c r="K285" s="197"/>
      <c r="L285" s="202"/>
      <c r="M285" s="203"/>
      <c r="N285" s="204"/>
      <c r="O285" s="204"/>
      <c r="P285" s="205">
        <f>P286</f>
        <v>0</v>
      </c>
      <c r="Q285" s="204"/>
      <c r="R285" s="205">
        <f>R286</f>
        <v>0</v>
      </c>
      <c r="S285" s="204"/>
      <c r="T285" s="206">
        <f>T286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07" t="s">
        <v>135</v>
      </c>
      <c r="AT285" s="208" t="s">
        <v>74</v>
      </c>
      <c r="AU285" s="208" t="s">
        <v>80</v>
      </c>
      <c r="AY285" s="207" t="s">
        <v>118</v>
      </c>
      <c r="BK285" s="209">
        <f>BK286</f>
        <v>0</v>
      </c>
    </row>
    <row r="286" spans="1:65" s="2" customFormat="1" ht="24.15" customHeight="1">
      <c r="A286" s="38"/>
      <c r="B286" s="39"/>
      <c r="C286" s="212" t="s">
        <v>357</v>
      </c>
      <c r="D286" s="212" t="s">
        <v>120</v>
      </c>
      <c r="E286" s="213" t="s">
        <v>358</v>
      </c>
      <c r="F286" s="214" t="s">
        <v>359</v>
      </c>
      <c r="G286" s="215" t="s">
        <v>190</v>
      </c>
      <c r="H286" s="216">
        <v>1</v>
      </c>
      <c r="I286" s="217"/>
      <c r="J286" s="216">
        <f>ROUND(I286*H286,2)</f>
        <v>0</v>
      </c>
      <c r="K286" s="218"/>
      <c r="L286" s="44"/>
      <c r="M286" s="219" t="s">
        <v>1</v>
      </c>
      <c r="N286" s="220" t="s">
        <v>40</v>
      </c>
      <c r="O286" s="91"/>
      <c r="P286" s="221">
        <f>O286*H286</f>
        <v>0</v>
      </c>
      <c r="Q286" s="221">
        <v>0</v>
      </c>
      <c r="R286" s="221">
        <f>Q286*H286</f>
        <v>0</v>
      </c>
      <c r="S286" s="221">
        <v>0</v>
      </c>
      <c r="T286" s="222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3" t="s">
        <v>360</v>
      </c>
      <c r="AT286" s="223" t="s">
        <v>120</v>
      </c>
      <c r="AU286" s="223" t="s">
        <v>82</v>
      </c>
      <c r="AY286" s="17" t="s">
        <v>118</v>
      </c>
      <c r="BE286" s="224">
        <f>IF(N286="základní",J286,0)</f>
        <v>0</v>
      </c>
      <c r="BF286" s="224">
        <f>IF(N286="snížená",J286,0)</f>
        <v>0</v>
      </c>
      <c r="BG286" s="224">
        <f>IF(N286="zákl. přenesená",J286,0)</f>
        <v>0</v>
      </c>
      <c r="BH286" s="224">
        <f>IF(N286="sníž. přenesená",J286,0)</f>
        <v>0</v>
      </c>
      <c r="BI286" s="224">
        <f>IF(N286="nulová",J286,0)</f>
        <v>0</v>
      </c>
      <c r="BJ286" s="17" t="s">
        <v>80</v>
      </c>
      <c r="BK286" s="224">
        <f>ROUND(I286*H286,2)</f>
        <v>0</v>
      </c>
      <c r="BL286" s="17" t="s">
        <v>360</v>
      </c>
      <c r="BM286" s="223" t="s">
        <v>361</v>
      </c>
    </row>
    <row r="287" spans="1:63" s="12" customFormat="1" ht="25.9" customHeight="1">
      <c r="A287" s="12"/>
      <c r="B287" s="196"/>
      <c r="C287" s="197"/>
      <c r="D287" s="198" t="s">
        <v>74</v>
      </c>
      <c r="E287" s="199" t="s">
        <v>362</v>
      </c>
      <c r="F287" s="199" t="s">
        <v>363</v>
      </c>
      <c r="G287" s="197"/>
      <c r="H287" s="197"/>
      <c r="I287" s="200"/>
      <c r="J287" s="201">
        <f>BK287</f>
        <v>0</v>
      </c>
      <c r="K287" s="197"/>
      <c r="L287" s="202"/>
      <c r="M287" s="203"/>
      <c r="N287" s="204"/>
      <c r="O287" s="204"/>
      <c r="P287" s="205">
        <f>SUM(P288:P291)</f>
        <v>0</v>
      </c>
      <c r="Q287" s="204"/>
      <c r="R287" s="205">
        <f>SUM(R288:R291)</f>
        <v>0</v>
      </c>
      <c r="S287" s="204"/>
      <c r="T287" s="206">
        <f>SUM(T288:T291)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07" t="s">
        <v>147</v>
      </c>
      <c r="AT287" s="208" t="s">
        <v>74</v>
      </c>
      <c r="AU287" s="208" t="s">
        <v>75</v>
      </c>
      <c r="AY287" s="207" t="s">
        <v>118</v>
      </c>
      <c r="BK287" s="209">
        <f>SUM(BK288:BK291)</f>
        <v>0</v>
      </c>
    </row>
    <row r="288" spans="1:65" s="2" customFormat="1" ht="24.15" customHeight="1">
      <c r="A288" s="38"/>
      <c r="B288" s="39"/>
      <c r="C288" s="212" t="s">
        <v>364</v>
      </c>
      <c r="D288" s="212" t="s">
        <v>120</v>
      </c>
      <c r="E288" s="213" t="s">
        <v>365</v>
      </c>
      <c r="F288" s="214" t="s">
        <v>366</v>
      </c>
      <c r="G288" s="215" t="s">
        <v>367</v>
      </c>
      <c r="H288" s="216">
        <v>1</v>
      </c>
      <c r="I288" s="217"/>
      <c r="J288" s="216">
        <f>ROUND(I288*H288,2)</f>
        <v>0</v>
      </c>
      <c r="K288" s="218"/>
      <c r="L288" s="44"/>
      <c r="M288" s="219" t="s">
        <v>1</v>
      </c>
      <c r="N288" s="220" t="s">
        <v>40</v>
      </c>
      <c r="O288" s="91"/>
      <c r="P288" s="221">
        <f>O288*H288</f>
        <v>0</v>
      </c>
      <c r="Q288" s="221">
        <v>0</v>
      </c>
      <c r="R288" s="221">
        <f>Q288*H288</f>
        <v>0</v>
      </c>
      <c r="S288" s="221">
        <v>0</v>
      </c>
      <c r="T288" s="222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3" t="s">
        <v>368</v>
      </c>
      <c r="AT288" s="223" t="s">
        <v>120</v>
      </c>
      <c r="AU288" s="223" t="s">
        <v>80</v>
      </c>
      <c r="AY288" s="17" t="s">
        <v>118</v>
      </c>
      <c r="BE288" s="224">
        <f>IF(N288="základní",J288,0)</f>
        <v>0</v>
      </c>
      <c r="BF288" s="224">
        <f>IF(N288="snížená",J288,0)</f>
        <v>0</v>
      </c>
      <c r="BG288" s="224">
        <f>IF(N288="zákl. přenesená",J288,0)</f>
        <v>0</v>
      </c>
      <c r="BH288" s="224">
        <f>IF(N288="sníž. přenesená",J288,0)</f>
        <v>0</v>
      </c>
      <c r="BI288" s="224">
        <f>IF(N288="nulová",J288,0)</f>
        <v>0</v>
      </c>
      <c r="BJ288" s="17" t="s">
        <v>80</v>
      </c>
      <c r="BK288" s="224">
        <f>ROUND(I288*H288,2)</f>
        <v>0</v>
      </c>
      <c r="BL288" s="17" t="s">
        <v>368</v>
      </c>
      <c r="BM288" s="223" t="s">
        <v>369</v>
      </c>
    </row>
    <row r="289" spans="1:65" s="2" customFormat="1" ht="21.75" customHeight="1">
      <c r="A289" s="38"/>
      <c r="B289" s="39"/>
      <c r="C289" s="212" t="s">
        <v>370</v>
      </c>
      <c r="D289" s="212" t="s">
        <v>120</v>
      </c>
      <c r="E289" s="213" t="s">
        <v>371</v>
      </c>
      <c r="F289" s="214" t="s">
        <v>372</v>
      </c>
      <c r="G289" s="215" t="s">
        <v>367</v>
      </c>
      <c r="H289" s="216">
        <v>1</v>
      </c>
      <c r="I289" s="217"/>
      <c r="J289" s="216">
        <f>ROUND(I289*H289,2)</f>
        <v>0</v>
      </c>
      <c r="K289" s="218"/>
      <c r="L289" s="44"/>
      <c r="M289" s="219" t="s">
        <v>1</v>
      </c>
      <c r="N289" s="220" t="s">
        <v>40</v>
      </c>
      <c r="O289" s="91"/>
      <c r="P289" s="221">
        <f>O289*H289</f>
        <v>0</v>
      </c>
      <c r="Q289" s="221">
        <v>0</v>
      </c>
      <c r="R289" s="221">
        <f>Q289*H289</f>
        <v>0</v>
      </c>
      <c r="S289" s="221">
        <v>0</v>
      </c>
      <c r="T289" s="222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3" t="s">
        <v>368</v>
      </c>
      <c r="AT289" s="223" t="s">
        <v>120</v>
      </c>
      <c r="AU289" s="223" t="s">
        <v>80</v>
      </c>
      <c r="AY289" s="17" t="s">
        <v>118</v>
      </c>
      <c r="BE289" s="224">
        <f>IF(N289="základní",J289,0)</f>
        <v>0</v>
      </c>
      <c r="BF289" s="224">
        <f>IF(N289="snížená",J289,0)</f>
        <v>0</v>
      </c>
      <c r="BG289" s="224">
        <f>IF(N289="zákl. přenesená",J289,0)</f>
        <v>0</v>
      </c>
      <c r="BH289" s="224">
        <f>IF(N289="sníž. přenesená",J289,0)</f>
        <v>0</v>
      </c>
      <c r="BI289" s="224">
        <f>IF(N289="nulová",J289,0)</f>
        <v>0</v>
      </c>
      <c r="BJ289" s="17" t="s">
        <v>80</v>
      </c>
      <c r="BK289" s="224">
        <f>ROUND(I289*H289,2)</f>
        <v>0</v>
      </c>
      <c r="BL289" s="17" t="s">
        <v>368</v>
      </c>
      <c r="BM289" s="223" t="s">
        <v>373</v>
      </c>
    </row>
    <row r="290" spans="1:65" s="2" customFormat="1" ht="16.5" customHeight="1">
      <c r="A290" s="38"/>
      <c r="B290" s="39"/>
      <c r="C290" s="212" t="s">
        <v>374</v>
      </c>
      <c r="D290" s="212" t="s">
        <v>120</v>
      </c>
      <c r="E290" s="213" t="s">
        <v>375</v>
      </c>
      <c r="F290" s="214" t="s">
        <v>376</v>
      </c>
      <c r="G290" s="215" t="s">
        <v>367</v>
      </c>
      <c r="H290" s="216">
        <v>1</v>
      </c>
      <c r="I290" s="217"/>
      <c r="J290" s="216">
        <f>ROUND(I290*H290,2)</f>
        <v>0</v>
      </c>
      <c r="K290" s="218"/>
      <c r="L290" s="44"/>
      <c r="M290" s="219" t="s">
        <v>1</v>
      </c>
      <c r="N290" s="220" t="s">
        <v>40</v>
      </c>
      <c r="O290" s="91"/>
      <c r="P290" s="221">
        <f>O290*H290</f>
        <v>0</v>
      </c>
      <c r="Q290" s="221">
        <v>0</v>
      </c>
      <c r="R290" s="221">
        <f>Q290*H290</f>
        <v>0</v>
      </c>
      <c r="S290" s="221">
        <v>0</v>
      </c>
      <c r="T290" s="222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3" t="s">
        <v>368</v>
      </c>
      <c r="AT290" s="223" t="s">
        <v>120</v>
      </c>
      <c r="AU290" s="223" t="s">
        <v>80</v>
      </c>
      <c r="AY290" s="17" t="s">
        <v>118</v>
      </c>
      <c r="BE290" s="224">
        <f>IF(N290="základní",J290,0)</f>
        <v>0</v>
      </c>
      <c r="BF290" s="224">
        <f>IF(N290="snížená",J290,0)</f>
        <v>0</v>
      </c>
      <c r="BG290" s="224">
        <f>IF(N290="zákl. přenesená",J290,0)</f>
        <v>0</v>
      </c>
      <c r="BH290" s="224">
        <f>IF(N290="sníž. přenesená",J290,0)</f>
        <v>0</v>
      </c>
      <c r="BI290" s="224">
        <f>IF(N290="nulová",J290,0)</f>
        <v>0</v>
      </c>
      <c r="BJ290" s="17" t="s">
        <v>80</v>
      </c>
      <c r="BK290" s="224">
        <f>ROUND(I290*H290,2)</f>
        <v>0</v>
      </c>
      <c r="BL290" s="17" t="s">
        <v>368</v>
      </c>
      <c r="BM290" s="223" t="s">
        <v>377</v>
      </c>
    </row>
    <row r="291" spans="1:65" s="2" customFormat="1" ht="37.8" customHeight="1">
      <c r="A291" s="38"/>
      <c r="B291" s="39"/>
      <c r="C291" s="212" t="s">
        <v>378</v>
      </c>
      <c r="D291" s="212" t="s">
        <v>120</v>
      </c>
      <c r="E291" s="213" t="s">
        <v>379</v>
      </c>
      <c r="F291" s="214" t="s">
        <v>380</v>
      </c>
      <c r="G291" s="215" t="s">
        <v>367</v>
      </c>
      <c r="H291" s="216">
        <v>1</v>
      </c>
      <c r="I291" s="217"/>
      <c r="J291" s="216">
        <f>ROUND(I291*H291,2)</f>
        <v>0</v>
      </c>
      <c r="K291" s="218"/>
      <c r="L291" s="44"/>
      <c r="M291" s="268" t="s">
        <v>1</v>
      </c>
      <c r="N291" s="269" t="s">
        <v>40</v>
      </c>
      <c r="O291" s="270"/>
      <c r="P291" s="271">
        <f>O291*H291</f>
        <v>0</v>
      </c>
      <c r="Q291" s="271">
        <v>0</v>
      </c>
      <c r="R291" s="271">
        <f>Q291*H291</f>
        <v>0</v>
      </c>
      <c r="S291" s="271">
        <v>0</v>
      </c>
      <c r="T291" s="272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3" t="s">
        <v>368</v>
      </c>
      <c r="AT291" s="223" t="s">
        <v>120</v>
      </c>
      <c r="AU291" s="223" t="s">
        <v>80</v>
      </c>
      <c r="AY291" s="17" t="s">
        <v>118</v>
      </c>
      <c r="BE291" s="224">
        <f>IF(N291="základní",J291,0)</f>
        <v>0</v>
      </c>
      <c r="BF291" s="224">
        <f>IF(N291="snížená",J291,0)</f>
        <v>0</v>
      </c>
      <c r="BG291" s="224">
        <f>IF(N291="zákl. přenesená",J291,0)</f>
        <v>0</v>
      </c>
      <c r="BH291" s="224">
        <f>IF(N291="sníž. přenesená",J291,0)</f>
        <v>0</v>
      </c>
      <c r="BI291" s="224">
        <f>IF(N291="nulová",J291,0)</f>
        <v>0</v>
      </c>
      <c r="BJ291" s="17" t="s">
        <v>80</v>
      </c>
      <c r="BK291" s="224">
        <f>ROUND(I291*H291,2)</f>
        <v>0</v>
      </c>
      <c r="BL291" s="17" t="s">
        <v>368</v>
      </c>
      <c r="BM291" s="223" t="s">
        <v>381</v>
      </c>
    </row>
    <row r="292" spans="1:31" s="2" customFormat="1" ht="6.95" customHeight="1">
      <c r="A292" s="38"/>
      <c r="B292" s="66"/>
      <c r="C292" s="67"/>
      <c r="D292" s="67"/>
      <c r="E292" s="67"/>
      <c r="F292" s="67"/>
      <c r="G292" s="67"/>
      <c r="H292" s="67"/>
      <c r="I292" s="67"/>
      <c r="J292" s="67"/>
      <c r="K292" s="67"/>
      <c r="L292" s="44"/>
      <c r="M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</row>
  </sheetData>
  <sheetProtection password="CC35" sheet="1" objects="1" scenarios="1" formatColumns="0" formatRows="0" autoFilter="0"/>
  <autoFilter ref="C125:K291"/>
  <mergeCells count="6">
    <mergeCell ref="E7:H7"/>
    <mergeCell ref="E16:H16"/>
    <mergeCell ref="E25:H25"/>
    <mergeCell ref="E85:H85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SN-PC\SN</dc:creator>
  <cp:keywords/>
  <dc:description/>
  <cp:lastModifiedBy>SN-PC\SN</cp:lastModifiedBy>
  <dcterms:created xsi:type="dcterms:W3CDTF">2023-04-26T10:40:41Z</dcterms:created>
  <dcterms:modified xsi:type="dcterms:W3CDTF">2023-04-26T10:40:45Z</dcterms:modified>
  <cp:category/>
  <cp:version/>
  <cp:contentType/>
  <cp:contentStatus/>
</cp:coreProperties>
</file>